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1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yu0-my.sharepoint.com/personal/jeg10042_nyu_edu/Documents/FRE7773 ML/"/>
    </mc:Choice>
  </mc:AlternateContent>
  <xr:revisionPtr revIDLastSave="0" documentId="8_{F1892906-E214-471D-86BB-23235EE13D16}" xr6:coauthVersionLast="47" xr6:coauthVersionMax="47" xr10:uidLastSave="{00000000-0000-0000-0000-000000000000}"/>
  <bookViews>
    <workbookView xWindow="0" yWindow="600" windowWidth="26240" windowHeight="14760" firstSheet="10" activeTab="10" xr2:uid="{00000000-000D-0000-FFFF-FFFF00000000}"/>
  </bookViews>
  <sheets>
    <sheet name="Home" sheetId="19" r:id="rId1"/>
    <sheet name="price" sheetId="13" r:id="rId2"/>
    <sheet name="dividend" sheetId="9" r:id="rId3"/>
    <sheet name="mid" sheetId="3" r:id="rId4"/>
    <sheet name="vol" sheetId="5" r:id="rId5"/>
    <sheet name="delta" sheetId="8" r:id="rId6"/>
    <sheet name="rate" sheetId="11" r:id="rId7"/>
    <sheet name="ttm" sheetId="16" r:id="rId8"/>
    <sheet name="moneyness" sheetId="18" r:id="rId9"/>
    <sheet name="TEST" sheetId="20" r:id="rId10"/>
    <sheet name="MATTHEW " sheetId="21" r:id="rId11"/>
    <sheet name="Values Only" sheetId="22" r:id="rId1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M2" i="21" l="1"/>
  <c r="N2" i="21"/>
  <c r="M3" i="21"/>
  <c r="M4" i="21"/>
  <c r="M5" i="21"/>
  <c r="M6" i="21"/>
  <c r="M7" i="21"/>
  <c r="M8" i="21"/>
  <c r="M9" i="21"/>
  <c r="M10" i="21"/>
  <c r="M11" i="21"/>
  <c r="M12" i="21"/>
  <c r="M13" i="21"/>
  <c r="M14" i="21"/>
  <c r="M15" i="21"/>
  <c r="M16" i="21"/>
  <c r="M17" i="21"/>
  <c r="M18" i="21"/>
  <c r="M19" i="21"/>
  <c r="M20" i="21"/>
  <c r="M21" i="21"/>
  <c r="M22" i="21"/>
  <c r="M23" i="21"/>
  <c r="M24" i="21"/>
  <c r="M25" i="21"/>
  <c r="M26" i="21"/>
  <c r="M27" i="21"/>
  <c r="M28" i="21"/>
  <c r="M29" i="21"/>
  <c r="M30" i="21"/>
  <c r="M31" i="21"/>
  <c r="M32" i="21"/>
  <c r="M33" i="21"/>
  <c r="M34" i="21"/>
  <c r="M35" i="21"/>
  <c r="M36" i="21"/>
  <c r="M37" i="21"/>
  <c r="M38" i="21"/>
  <c r="M39" i="21"/>
  <c r="M40" i="21"/>
  <c r="M41" i="21"/>
  <c r="M42" i="21"/>
  <c r="M43" i="21"/>
  <c r="M44" i="21"/>
  <c r="M45" i="21"/>
  <c r="M46" i="21"/>
  <c r="M47" i="21"/>
  <c r="M48" i="21"/>
  <c r="M49" i="21"/>
  <c r="M50" i="21"/>
  <c r="M51" i="21"/>
  <c r="M52" i="21"/>
  <c r="M53" i="21"/>
  <c r="M54" i="21"/>
  <c r="M55" i="21"/>
  <c r="M56" i="21"/>
  <c r="M57" i="21"/>
  <c r="M58" i="21"/>
  <c r="M59" i="21"/>
  <c r="M60" i="21"/>
  <c r="M61" i="21"/>
  <c r="M62" i="21"/>
  <c r="M63" i="21"/>
  <c r="M64" i="21"/>
  <c r="M65" i="21"/>
  <c r="M66" i="21"/>
  <c r="M67" i="21"/>
  <c r="M68" i="21"/>
  <c r="M69" i="21"/>
  <c r="M70" i="21"/>
  <c r="M71" i="21"/>
  <c r="M72" i="21"/>
  <c r="M73" i="21"/>
  <c r="M74" i="21"/>
  <c r="M75" i="21"/>
  <c r="M76" i="21"/>
  <c r="M77" i="21"/>
  <c r="M78" i="21"/>
  <c r="M79" i="21"/>
  <c r="M80" i="21"/>
  <c r="M81" i="21"/>
  <c r="M82" i="21"/>
  <c r="M83" i="21"/>
  <c r="M84" i="21"/>
  <c r="M85" i="21"/>
  <c r="M86" i="21"/>
  <c r="M87" i="21"/>
  <c r="M88" i="21"/>
  <c r="M89" i="21"/>
  <c r="M90" i="21"/>
  <c r="M91" i="21"/>
  <c r="M92" i="21"/>
  <c r="M93" i="21"/>
  <c r="M94" i="21"/>
  <c r="M95" i="21"/>
  <c r="M96" i="21"/>
  <c r="M97" i="21"/>
  <c r="M98" i="21"/>
  <c r="M99" i="21"/>
  <c r="M100" i="21"/>
  <c r="M101" i="21"/>
  <c r="M102" i="21"/>
  <c r="M103" i="21"/>
  <c r="M104" i="21"/>
  <c r="M105" i="21"/>
  <c r="M106" i="21"/>
  <c r="M107" i="21"/>
  <c r="M108" i="21"/>
  <c r="M109" i="21"/>
  <c r="M110" i="21"/>
  <c r="M111" i="21"/>
  <c r="M112" i="21"/>
  <c r="M113" i="21"/>
  <c r="M114" i="21"/>
  <c r="M115" i="21"/>
  <c r="M116" i="21"/>
  <c r="M117" i="21"/>
  <c r="M118" i="21"/>
  <c r="M119" i="21"/>
  <c r="M120" i="21"/>
  <c r="M121" i="21"/>
  <c r="M122" i="21"/>
  <c r="M123" i="21"/>
  <c r="M124" i="21"/>
  <c r="M125" i="21"/>
  <c r="M126" i="21"/>
  <c r="M127" i="21"/>
  <c r="M128" i="21"/>
  <c r="M129" i="21"/>
  <c r="M130" i="21"/>
  <c r="M131" i="21"/>
  <c r="M132" i="21"/>
  <c r="M133" i="21"/>
  <c r="M134" i="21"/>
  <c r="M135" i="21"/>
  <c r="M136" i="21"/>
  <c r="M137" i="21"/>
  <c r="M138" i="21"/>
  <c r="M139" i="21"/>
  <c r="M140" i="21"/>
  <c r="M141" i="21"/>
  <c r="M142" i="21"/>
  <c r="M143" i="21"/>
  <c r="M144" i="21"/>
  <c r="M145" i="21"/>
  <c r="M146" i="21"/>
  <c r="M147" i="21"/>
  <c r="M148" i="21"/>
  <c r="M149" i="21"/>
  <c r="M150" i="21"/>
  <c r="M151" i="21"/>
  <c r="M152" i="21"/>
  <c r="M153" i="21"/>
  <c r="M154" i="21"/>
  <c r="M155" i="21"/>
  <c r="M156" i="21"/>
  <c r="M157" i="21"/>
  <c r="M158" i="21"/>
  <c r="M159" i="21"/>
  <c r="M160" i="21"/>
  <c r="M161" i="21"/>
  <c r="M162" i="21"/>
  <c r="M163" i="21"/>
  <c r="M164" i="21"/>
  <c r="M165" i="21"/>
  <c r="M166" i="21"/>
  <c r="M167" i="21"/>
  <c r="M168" i="21"/>
  <c r="M169" i="21"/>
  <c r="M170" i="21"/>
  <c r="M171" i="21"/>
  <c r="M172" i="21"/>
  <c r="M173" i="21"/>
  <c r="M174" i="21"/>
  <c r="M175" i="21"/>
  <c r="M176" i="21"/>
  <c r="M177" i="21"/>
  <c r="M178" i="21"/>
  <c r="M179" i="21"/>
  <c r="M180" i="21"/>
  <c r="M181" i="21"/>
  <c r="M182" i="21"/>
  <c r="M183" i="21"/>
  <c r="M184" i="21"/>
  <c r="M185" i="21"/>
  <c r="M186" i="21"/>
  <c r="M187" i="21"/>
  <c r="M188" i="21"/>
  <c r="M189" i="21"/>
  <c r="M190" i="21"/>
  <c r="M191" i="21"/>
  <c r="M192" i="21"/>
  <c r="M193" i="21"/>
  <c r="M194" i="21"/>
  <c r="M195" i="21"/>
  <c r="M196" i="21"/>
  <c r="M197" i="21"/>
  <c r="M198" i="21"/>
  <c r="M199" i="21"/>
  <c r="M200" i="21"/>
  <c r="M201" i="21"/>
  <c r="M202" i="21"/>
  <c r="M203" i="21"/>
  <c r="M204" i="21"/>
  <c r="M205" i="21"/>
  <c r="M206" i="21"/>
  <c r="M207" i="21"/>
  <c r="M208" i="21"/>
  <c r="M209" i="21"/>
  <c r="M210" i="21"/>
  <c r="M211" i="21"/>
  <c r="M212" i="21"/>
  <c r="M213" i="21"/>
  <c r="M214" i="21"/>
  <c r="M215" i="21"/>
  <c r="M216" i="21"/>
  <c r="M217" i="21"/>
  <c r="M218" i="21"/>
  <c r="M219" i="21"/>
  <c r="M220" i="21"/>
  <c r="M221" i="21"/>
  <c r="M222" i="21"/>
  <c r="M223" i="21"/>
  <c r="M224" i="21"/>
  <c r="M225" i="21"/>
  <c r="M226" i="21"/>
  <c r="M227" i="21"/>
  <c r="M228" i="21"/>
  <c r="M229" i="21"/>
  <c r="M230" i="21"/>
  <c r="M231" i="21"/>
  <c r="M232" i="21"/>
  <c r="M233" i="21"/>
  <c r="M234" i="21"/>
  <c r="M235" i="21"/>
  <c r="M236" i="21"/>
  <c r="M237" i="21"/>
  <c r="M238" i="21"/>
  <c r="M239" i="21"/>
  <c r="M240" i="21"/>
  <c r="M241" i="21"/>
  <c r="M242" i="21"/>
  <c r="M243" i="21"/>
  <c r="M244" i="21"/>
  <c r="M245" i="21"/>
  <c r="M246" i="21"/>
  <c r="M247" i="21"/>
  <c r="M248" i="21"/>
  <c r="M249" i="21"/>
  <c r="M250" i="21"/>
  <c r="M251" i="21"/>
  <c r="M252" i="21"/>
  <c r="M253" i="21"/>
  <c r="M254" i="21"/>
  <c r="M255" i="21"/>
  <c r="M256" i="21"/>
  <c r="M257" i="21"/>
  <c r="M258" i="21"/>
  <c r="M259" i="21"/>
  <c r="M260" i="21"/>
  <c r="M261" i="21"/>
  <c r="M262" i="21"/>
  <c r="M263" i="21"/>
  <c r="M264" i="21"/>
  <c r="M265" i="21"/>
  <c r="M266" i="21"/>
  <c r="M267" i="21"/>
  <c r="M268" i="21"/>
  <c r="M269" i="21"/>
  <c r="M270" i="21"/>
  <c r="M271" i="21"/>
  <c r="M272" i="21"/>
  <c r="M273" i="21"/>
  <c r="M274" i="21"/>
  <c r="M275" i="21"/>
  <c r="M276" i="21"/>
  <c r="M277" i="21"/>
  <c r="M278" i="21"/>
  <c r="M279" i="21"/>
  <c r="M280" i="21"/>
  <c r="M281" i="21"/>
  <c r="M282" i="21"/>
  <c r="M283" i="21"/>
  <c r="M284" i="21"/>
  <c r="M285" i="21"/>
  <c r="M286" i="21"/>
  <c r="M287" i="21"/>
  <c r="M288" i="21"/>
  <c r="M289" i="21"/>
  <c r="M290" i="21"/>
  <c r="M291" i="21"/>
  <c r="M292" i="21"/>
  <c r="M293" i="21"/>
  <c r="M294" i="21"/>
  <c r="M295" i="21"/>
  <c r="M296" i="21"/>
  <c r="M297" i="21"/>
  <c r="M298" i="21"/>
  <c r="M299" i="21"/>
  <c r="M300" i="21"/>
  <c r="M301" i="21"/>
  <c r="M302" i="21"/>
  <c r="M303" i="21"/>
  <c r="M304" i="21"/>
  <c r="M305" i="21"/>
  <c r="M306" i="21"/>
  <c r="M307" i="21"/>
  <c r="M308" i="21"/>
  <c r="M309" i="21"/>
  <c r="M310" i="21"/>
  <c r="M311" i="21"/>
  <c r="M312" i="21"/>
  <c r="M313" i="21"/>
  <c r="M314" i="21"/>
  <c r="M315" i="21"/>
  <c r="M316" i="21"/>
  <c r="M317" i="21"/>
  <c r="M318" i="21"/>
  <c r="M319" i="21"/>
  <c r="M320" i="21"/>
  <c r="M321" i="21"/>
  <c r="M322" i="21"/>
  <c r="M323" i="21"/>
  <c r="M324" i="21"/>
  <c r="M325" i="21"/>
  <c r="M326" i="21"/>
  <c r="M327" i="21"/>
  <c r="M328" i="21"/>
  <c r="M329" i="21"/>
  <c r="M330" i="21"/>
  <c r="M331" i="21"/>
  <c r="M332" i="21"/>
  <c r="M333" i="21"/>
  <c r="M334" i="21"/>
  <c r="M335" i="21"/>
  <c r="M336" i="21"/>
  <c r="M337" i="21"/>
  <c r="M338" i="21"/>
  <c r="M339" i="21"/>
  <c r="M340" i="21"/>
  <c r="M341" i="21"/>
  <c r="M342" i="21"/>
  <c r="M343" i="21"/>
  <c r="M344" i="21"/>
  <c r="M345" i="21"/>
  <c r="M346" i="21"/>
  <c r="M347" i="21"/>
  <c r="M348" i="21"/>
  <c r="M349" i="21"/>
  <c r="M350" i="21"/>
  <c r="M351" i="21"/>
  <c r="M352" i="21"/>
  <c r="M353" i="21"/>
  <c r="M354" i="21"/>
  <c r="M355" i="21"/>
  <c r="M356" i="21"/>
  <c r="M357" i="21"/>
  <c r="M358" i="21"/>
  <c r="M359" i="21"/>
  <c r="M360" i="21"/>
  <c r="M361" i="21"/>
  <c r="M362" i="21"/>
  <c r="M363" i="21"/>
  <c r="M364" i="21"/>
  <c r="M365" i="21"/>
  <c r="M366" i="21"/>
  <c r="M367" i="21"/>
  <c r="M368" i="21"/>
  <c r="M369" i="21"/>
  <c r="M370" i="21"/>
  <c r="M371" i="21"/>
  <c r="M372" i="21"/>
  <c r="M373" i="21"/>
  <c r="M374" i="21"/>
  <c r="M375" i="21"/>
  <c r="M376" i="21"/>
  <c r="M377" i="21"/>
  <c r="M378" i="21"/>
  <c r="M379" i="21"/>
  <c r="M380" i="21"/>
  <c r="M381" i="21"/>
  <c r="M382" i="21"/>
  <c r="M383" i="21"/>
  <c r="M384" i="21"/>
  <c r="M385" i="21"/>
  <c r="M386" i="21"/>
  <c r="M387" i="21"/>
  <c r="M388" i="21"/>
  <c r="M389" i="21"/>
  <c r="M390" i="21"/>
  <c r="M391" i="21"/>
  <c r="M392" i="21"/>
  <c r="M393" i="21"/>
  <c r="M394" i="21"/>
  <c r="M395" i="21"/>
  <c r="M396" i="21"/>
  <c r="M397" i="21"/>
  <c r="M398" i="21"/>
  <c r="M399" i="21"/>
  <c r="M400" i="21"/>
  <c r="M401" i="21"/>
  <c r="M402" i="21"/>
  <c r="M403" i="21"/>
  <c r="M404" i="21"/>
  <c r="M405" i="21"/>
  <c r="M406" i="21"/>
  <c r="M407" i="21"/>
  <c r="M408" i="21"/>
  <c r="M409" i="21"/>
  <c r="M410" i="21"/>
  <c r="M411" i="21"/>
  <c r="M412" i="21"/>
  <c r="M413" i="21"/>
  <c r="M414" i="21"/>
  <c r="M415" i="21"/>
  <c r="M416" i="21"/>
  <c r="M417" i="21"/>
  <c r="M418" i="21"/>
  <c r="M419" i="21"/>
  <c r="M420" i="21"/>
  <c r="M421" i="21"/>
  <c r="M422" i="21"/>
  <c r="M423" i="21"/>
  <c r="M424" i="21"/>
  <c r="M425" i="21"/>
  <c r="M426" i="21"/>
  <c r="M427" i="21"/>
  <c r="M428" i="21"/>
  <c r="M429" i="21"/>
  <c r="M430" i="21"/>
  <c r="M431" i="21"/>
  <c r="M432" i="21"/>
  <c r="M433" i="21"/>
  <c r="M434" i="21"/>
  <c r="M435" i="21"/>
  <c r="M436" i="21"/>
  <c r="M437" i="21"/>
  <c r="M438" i="21"/>
  <c r="M439" i="21"/>
  <c r="M440" i="21"/>
  <c r="M441" i="21"/>
  <c r="M442" i="21"/>
  <c r="M443" i="21"/>
  <c r="M444" i="21"/>
  <c r="M445" i="21"/>
  <c r="M446" i="21"/>
  <c r="M447" i="21"/>
  <c r="M448" i="21"/>
  <c r="M449" i="21"/>
  <c r="M450" i="21"/>
  <c r="M451" i="21"/>
  <c r="M452" i="21"/>
  <c r="M453" i="21"/>
  <c r="M454" i="21"/>
  <c r="M455" i="21"/>
  <c r="M456" i="21"/>
  <c r="M457" i="21"/>
  <c r="M458" i="21"/>
  <c r="M459" i="21"/>
  <c r="M460" i="21"/>
  <c r="M461" i="21"/>
  <c r="M462" i="21"/>
  <c r="M463" i="21"/>
  <c r="M464" i="21"/>
  <c r="M465" i="21"/>
  <c r="M466" i="21"/>
  <c r="M467" i="21"/>
  <c r="M468" i="21"/>
  <c r="M469" i="21"/>
  <c r="M470" i="21"/>
  <c r="M471" i="21"/>
  <c r="M472" i="21"/>
  <c r="M473" i="21"/>
  <c r="M474" i="21"/>
  <c r="M475" i="21"/>
  <c r="M476" i="21"/>
  <c r="M477" i="21"/>
  <c r="M478" i="21"/>
  <c r="M479" i="21"/>
  <c r="M480" i="21"/>
  <c r="M481" i="21"/>
  <c r="M482" i="21"/>
  <c r="M483" i="21"/>
  <c r="M484" i="21"/>
  <c r="M485" i="21"/>
  <c r="M486" i="21"/>
  <c r="M487" i="21"/>
  <c r="M488" i="21"/>
  <c r="M489" i="21"/>
  <c r="M490" i="21"/>
  <c r="M491" i="21"/>
  <c r="M492" i="21"/>
  <c r="M493" i="21"/>
  <c r="M494" i="21"/>
  <c r="M495" i="21"/>
  <c r="M496" i="21"/>
  <c r="M497" i="21"/>
  <c r="M498" i="21"/>
  <c r="M499" i="21"/>
  <c r="M500" i="21"/>
  <c r="M501" i="21"/>
  <c r="M502" i="21"/>
  <c r="M503" i="21"/>
  <c r="M504" i="21"/>
  <c r="M505" i="21"/>
  <c r="M506" i="21"/>
  <c r="M507" i="21"/>
  <c r="M508" i="21"/>
  <c r="M509" i="21"/>
  <c r="M510" i="21"/>
  <c r="M511" i="21"/>
  <c r="M512" i="21"/>
  <c r="M513" i="21"/>
  <c r="M514" i="21"/>
  <c r="M515" i="21"/>
  <c r="M516" i="21"/>
  <c r="M517" i="21"/>
  <c r="M518" i="21"/>
  <c r="M519" i="21"/>
  <c r="M520" i="21"/>
  <c r="M521" i="21"/>
  <c r="M522" i="21"/>
  <c r="M523" i="21"/>
  <c r="M524" i="21"/>
  <c r="M525" i="21"/>
  <c r="M526" i="21"/>
  <c r="M527" i="21"/>
  <c r="M528" i="21"/>
  <c r="M529" i="21"/>
  <c r="M530" i="21"/>
  <c r="M531" i="21"/>
  <c r="M532" i="21"/>
  <c r="M533" i="21"/>
  <c r="M534" i="21"/>
  <c r="M535" i="21"/>
  <c r="M536" i="21"/>
  <c r="M537" i="21"/>
  <c r="M538" i="21"/>
  <c r="M539" i="21"/>
  <c r="M540" i="21"/>
  <c r="M541" i="21"/>
  <c r="M542" i="21"/>
  <c r="M543" i="21"/>
  <c r="M544" i="21"/>
  <c r="M545" i="21"/>
  <c r="M546" i="21"/>
  <c r="M547" i="21"/>
  <c r="M548" i="21"/>
  <c r="M549" i="21"/>
  <c r="M550" i="21"/>
  <c r="M551" i="21"/>
  <c r="M552" i="21"/>
  <c r="M553" i="21"/>
  <c r="M554" i="21"/>
  <c r="M555" i="21"/>
  <c r="M556" i="21"/>
  <c r="M557" i="21"/>
  <c r="M558" i="21"/>
  <c r="M559" i="21"/>
  <c r="M560" i="21"/>
  <c r="M561" i="21"/>
  <c r="M562" i="21"/>
  <c r="M563" i="21"/>
  <c r="M564" i="21"/>
  <c r="M565" i="21"/>
  <c r="M566" i="21"/>
  <c r="M567" i="21"/>
  <c r="M568" i="21"/>
  <c r="M569" i="21"/>
  <c r="M570" i="21"/>
  <c r="M571" i="21"/>
  <c r="M572" i="21"/>
  <c r="M573" i="21"/>
  <c r="M574" i="21"/>
  <c r="M575" i="21"/>
  <c r="M576" i="21"/>
  <c r="M577" i="21"/>
  <c r="M578" i="21"/>
  <c r="M579" i="21"/>
  <c r="M580" i="21"/>
  <c r="M581" i="21"/>
  <c r="M582" i="21"/>
  <c r="M583" i="21"/>
  <c r="M584" i="21"/>
  <c r="M585" i="21"/>
  <c r="M586" i="21"/>
  <c r="M587" i="21"/>
  <c r="M588" i="21"/>
  <c r="M589" i="21"/>
  <c r="M590" i="21"/>
  <c r="M591" i="21"/>
  <c r="M592" i="21"/>
  <c r="M593" i="21"/>
  <c r="M594" i="21"/>
  <c r="M595" i="21"/>
  <c r="M596" i="21"/>
  <c r="M597" i="21"/>
  <c r="M598" i="21"/>
  <c r="M599" i="21"/>
  <c r="M600" i="21"/>
  <c r="M601" i="21"/>
  <c r="M602" i="21"/>
  <c r="M603" i="21"/>
  <c r="M604" i="21"/>
  <c r="M605" i="21"/>
  <c r="M606" i="21"/>
  <c r="M607" i="21"/>
  <c r="M608" i="21"/>
  <c r="M609" i="21"/>
  <c r="M610" i="21"/>
  <c r="M611" i="21"/>
  <c r="M612" i="21"/>
  <c r="M613" i="21"/>
  <c r="M614" i="21"/>
  <c r="M615" i="21"/>
  <c r="M616" i="21"/>
  <c r="M617" i="21"/>
  <c r="M618" i="21"/>
  <c r="M619" i="21"/>
  <c r="M620" i="21"/>
  <c r="M621" i="21"/>
  <c r="M622" i="21"/>
  <c r="M623" i="21"/>
  <c r="M624" i="21"/>
  <c r="M625" i="21"/>
  <c r="M626" i="21"/>
  <c r="M627" i="21"/>
  <c r="M628" i="21"/>
  <c r="M629" i="21"/>
  <c r="M630" i="21"/>
  <c r="M631" i="21"/>
  <c r="M632" i="21"/>
  <c r="M633" i="21"/>
  <c r="M634" i="21"/>
  <c r="M635" i="21"/>
  <c r="M636" i="21"/>
  <c r="M637" i="21"/>
  <c r="M638" i="21"/>
  <c r="M639" i="21"/>
  <c r="M640" i="21"/>
  <c r="M641" i="21"/>
  <c r="M642" i="21"/>
  <c r="M643" i="21"/>
  <c r="M644" i="21"/>
  <c r="M645" i="21"/>
  <c r="M646" i="21"/>
  <c r="M647" i="21"/>
  <c r="M648" i="21"/>
  <c r="M649" i="21"/>
  <c r="M650" i="21"/>
  <c r="M651" i="21"/>
  <c r="M652" i="21"/>
  <c r="M653" i="21"/>
  <c r="M654" i="21"/>
  <c r="M655" i="21"/>
  <c r="M656" i="21"/>
  <c r="M657" i="21"/>
  <c r="M658" i="21"/>
  <c r="M659" i="21"/>
  <c r="M660" i="21"/>
  <c r="M661" i="21"/>
  <c r="M662" i="21"/>
  <c r="M663" i="21"/>
  <c r="M664" i="21"/>
  <c r="M665" i="21"/>
  <c r="M666" i="21"/>
  <c r="M667" i="21"/>
  <c r="M668" i="21"/>
  <c r="M669" i="21"/>
  <c r="M670" i="21"/>
  <c r="M671" i="21"/>
  <c r="M672" i="21"/>
  <c r="M673" i="21"/>
  <c r="M674" i="21"/>
  <c r="M675" i="21"/>
  <c r="M676" i="21"/>
  <c r="M677" i="21"/>
  <c r="M678" i="21"/>
  <c r="M679" i="21"/>
  <c r="M680" i="21"/>
  <c r="M681" i="21"/>
  <c r="M682" i="21"/>
  <c r="M683" i="21"/>
  <c r="M684" i="21"/>
  <c r="M685" i="21"/>
  <c r="M686" i="21"/>
  <c r="M687" i="21"/>
  <c r="M688" i="21"/>
  <c r="M689" i="21"/>
  <c r="M690" i="21"/>
  <c r="M691" i="21"/>
  <c r="M692" i="21"/>
  <c r="M693" i="21"/>
  <c r="M694" i="21"/>
  <c r="M695" i="21"/>
  <c r="M696" i="21"/>
  <c r="M697" i="21"/>
  <c r="M698" i="21"/>
  <c r="M699" i="21"/>
  <c r="M700" i="21"/>
  <c r="M701" i="21"/>
  <c r="M702" i="21"/>
  <c r="M703" i="21"/>
  <c r="M704" i="21"/>
  <c r="M705" i="21"/>
  <c r="M706" i="21"/>
  <c r="M707" i="21"/>
  <c r="M708" i="21"/>
  <c r="M709" i="21"/>
  <c r="M710" i="21"/>
  <c r="M711" i="21"/>
  <c r="M712" i="21"/>
  <c r="M713" i="21"/>
  <c r="M714" i="21"/>
  <c r="M715" i="21"/>
  <c r="M716" i="21"/>
  <c r="M717" i="21"/>
  <c r="M718" i="21"/>
  <c r="M719" i="21"/>
  <c r="M720" i="21"/>
  <c r="M721" i="21"/>
  <c r="M722" i="21"/>
  <c r="M723" i="21"/>
  <c r="M724" i="21"/>
  <c r="M725" i="21"/>
  <c r="M726" i="21"/>
  <c r="M727" i="21"/>
  <c r="M728" i="21"/>
  <c r="M729" i="21"/>
  <c r="M730" i="21"/>
  <c r="M731" i="21"/>
  <c r="M732" i="21"/>
  <c r="M733" i="21"/>
  <c r="M734" i="21"/>
  <c r="M735" i="21"/>
  <c r="M736" i="21"/>
  <c r="M737" i="21"/>
  <c r="M738" i="21"/>
  <c r="M739" i="21"/>
  <c r="M740" i="21"/>
  <c r="M741" i="21"/>
  <c r="M742" i="21"/>
  <c r="M743" i="21"/>
  <c r="M744" i="21"/>
  <c r="M745" i="21"/>
  <c r="M746" i="21"/>
  <c r="M747" i="21"/>
  <c r="M748" i="21"/>
  <c r="M749" i="21"/>
  <c r="M750" i="21"/>
  <c r="M751" i="21"/>
  <c r="M752" i="21"/>
  <c r="M753" i="21"/>
  <c r="M754" i="21"/>
  <c r="M755" i="21"/>
  <c r="M756" i="21"/>
  <c r="M757" i="21"/>
  <c r="M758" i="21"/>
  <c r="M759" i="21"/>
  <c r="M760" i="21"/>
  <c r="M761" i="21"/>
  <c r="M762" i="21"/>
  <c r="M763" i="21"/>
  <c r="M764" i="21"/>
  <c r="M765" i="21"/>
  <c r="M766" i="21"/>
  <c r="M767" i="21"/>
  <c r="M768" i="21"/>
  <c r="M769" i="21"/>
  <c r="M770" i="21"/>
  <c r="M771" i="21"/>
  <c r="M772" i="21"/>
  <c r="M773" i="21"/>
  <c r="M774" i="21"/>
  <c r="M775" i="21"/>
  <c r="M776" i="21"/>
  <c r="M777" i="21"/>
  <c r="M778" i="21"/>
  <c r="M779" i="21"/>
  <c r="M780" i="21"/>
  <c r="M781" i="21"/>
  <c r="M782" i="21"/>
  <c r="M783" i="21"/>
  <c r="M784" i="21"/>
  <c r="M785" i="21"/>
  <c r="M786" i="21"/>
  <c r="M787" i="21"/>
  <c r="M788" i="21"/>
  <c r="M789" i="21"/>
  <c r="M790" i="21"/>
  <c r="M791" i="21"/>
  <c r="M792" i="21"/>
  <c r="M793" i="21"/>
  <c r="M794" i="21"/>
  <c r="M795" i="21"/>
  <c r="M796" i="21"/>
  <c r="M797" i="21"/>
  <c r="M798" i="21"/>
  <c r="M799" i="21"/>
  <c r="M800" i="21"/>
  <c r="M801" i="21"/>
  <c r="M802" i="21"/>
  <c r="M803" i="21"/>
  <c r="M804" i="21"/>
  <c r="M805" i="21"/>
  <c r="M806" i="21"/>
  <c r="M807" i="21"/>
  <c r="M808" i="21"/>
  <c r="M809" i="21"/>
  <c r="M810" i="21"/>
  <c r="M811" i="21"/>
  <c r="M812" i="21"/>
  <c r="M813" i="21"/>
  <c r="M814" i="21"/>
  <c r="M815" i="21"/>
  <c r="M816" i="21"/>
  <c r="M817" i="21"/>
  <c r="M818" i="21"/>
  <c r="M819" i="21"/>
  <c r="M820" i="21"/>
  <c r="M821" i="21"/>
  <c r="M822" i="21"/>
  <c r="M823" i="21"/>
  <c r="M824" i="21"/>
  <c r="M825" i="21"/>
  <c r="M826" i="21"/>
  <c r="M827" i="21"/>
  <c r="M828" i="21"/>
  <c r="M829" i="21"/>
  <c r="M830" i="21"/>
  <c r="M831" i="21"/>
  <c r="M832" i="21"/>
  <c r="M833" i="21"/>
  <c r="M834" i="21"/>
  <c r="M835" i="21"/>
  <c r="M836" i="21"/>
  <c r="M837" i="21"/>
  <c r="M838" i="21"/>
  <c r="M839" i="21"/>
  <c r="M840" i="21"/>
  <c r="M841" i="21"/>
  <c r="M842" i="21"/>
  <c r="M843" i="21"/>
  <c r="M844" i="21"/>
  <c r="M845" i="21"/>
  <c r="M846" i="21"/>
  <c r="M847" i="21"/>
  <c r="M848" i="21"/>
  <c r="M849" i="21"/>
  <c r="M850" i="21"/>
  <c r="M851" i="21"/>
  <c r="M852" i="21"/>
  <c r="M853" i="21"/>
  <c r="M854" i="21"/>
  <c r="M855" i="21"/>
  <c r="M856" i="21"/>
  <c r="M857" i="21"/>
  <c r="M858" i="21"/>
  <c r="M859" i="21"/>
  <c r="M860" i="21"/>
  <c r="M861" i="21"/>
  <c r="M862" i="21"/>
  <c r="M863" i="21"/>
  <c r="M864" i="21"/>
  <c r="M865" i="21"/>
  <c r="M866" i="21"/>
  <c r="M867" i="21"/>
  <c r="M868" i="21"/>
  <c r="M869" i="21"/>
  <c r="M870" i="21"/>
  <c r="M871" i="21"/>
  <c r="M872" i="21"/>
  <c r="M873" i="21"/>
  <c r="M874" i="21"/>
  <c r="M875" i="21"/>
  <c r="M876" i="21"/>
  <c r="M877" i="21"/>
  <c r="M878" i="21"/>
  <c r="M879" i="21"/>
  <c r="M880" i="21"/>
  <c r="M881" i="21"/>
  <c r="M882" i="21"/>
  <c r="M883" i="21"/>
  <c r="M884" i="21"/>
  <c r="M885" i="21"/>
  <c r="M886" i="21"/>
  <c r="M887" i="21"/>
  <c r="M888" i="21"/>
  <c r="M889" i="21"/>
  <c r="M890" i="21"/>
  <c r="M891" i="21"/>
  <c r="M892" i="21"/>
  <c r="M893" i="21"/>
  <c r="M894" i="21"/>
  <c r="M895" i="21"/>
  <c r="M896" i="21"/>
  <c r="M897" i="21"/>
  <c r="M898" i="21"/>
  <c r="M899" i="21"/>
  <c r="M900" i="21"/>
  <c r="M901" i="21"/>
  <c r="M902" i="21"/>
  <c r="M903" i="21"/>
  <c r="M904" i="21"/>
  <c r="M905" i="21"/>
  <c r="M906" i="21"/>
  <c r="M907" i="21"/>
  <c r="M908" i="21"/>
  <c r="M909" i="21"/>
  <c r="M910" i="21"/>
  <c r="M911" i="21"/>
  <c r="M912" i="21"/>
  <c r="M913" i="21"/>
  <c r="M914" i="21"/>
  <c r="M915" i="21"/>
  <c r="M916" i="21"/>
  <c r="M917" i="21"/>
  <c r="M918" i="21"/>
  <c r="M919" i="21"/>
  <c r="M920" i="21"/>
  <c r="M921" i="21"/>
  <c r="M922" i="21"/>
  <c r="M923" i="21"/>
  <c r="M924" i="21"/>
  <c r="M925" i="21"/>
  <c r="M926" i="21"/>
  <c r="M927" i="21"/>
  <c r="M928" i="21"/>
  <c r="M929" i="21"/>
  <c r="M930" i="21"/>
  <c r="M931" i="21"/>
  <c r="M932" i="21"/>
  <c r="M933" i="21"/>
  <c r="M934" i="21"/>
  <c r="M935" i="21"/>
  <c r="M936" i="21"/>
  <c r="M937" i="21"/>
  <c r="M938" i="21"/>
  <c r="M939" i="21"/>
  <c r="M940" i="21"/>
  <c r="M941" i="21"/>
  <c r="M942" i="21"/>
  <c r="M943" i="21"/>
  <c r="M944" i="21"/>
  <c r="M945" i="21"/>
  <c r="M946" i="21"/>
  <c r="M947" i="21"/>
  <c r="M948" i="21"/>
  <c r="M949" i="21"/>
  <c r="M950" i="21"/>
  <c r="M951" i="21"/>
  <c r="M952" i="21"/>
  <c r="M953" i="21"/>
  <c r="M954" i="21"/>
  <c r="M955" i="21"/>
  <c r="M956" i="21"/>
  <c r="M957" i="21"/>
  <c r="M958" i="21"/>
  <c r="M959" i="21"/>
  <c r="M960" i="21"/>
  <c r="M961" i="21"/>
  <c r="M962" i="21"/>
  <c r="M963" i="21"/>
  <c r="M964" i="21"/>
  <c r="M965" i="21"/>
  <c r="M966" i="21"/>
  <c r="M967" i="21"/>
  <c r="M968" i="21"/>
  <c r="M969" i="21"/>
  <c r="M970" i="21"/>
  <c r="M971" i="21"/>
  <c r="M972" i="21"/>
  <c r="M973" i="21"/>
  <c r="M974" i="21"/>
  <c r="M975" i="21"/>
  <c r="M976" i="21"/>
  <c r="M977" i="21"/>
  <c r="M978" i="21"/>
  <c r="M979" i="21"/>
  <c r="M980" i="21"/>
  <c r="M981" i="21"/>
  <c r="M982" i="21"/>
  <c r="M983" i="21"/>
  <c r="M984" i="21"/>
  <c r="M985" i="21"/>
  <c r="M986" i="21"/>
  <c r="M987" i="21"/>
  <c r="M988" i="21"/>
  <c r="M989" i="21"/>
  <c r="M990" i="21"/>
  <c r="M991" i="21"/>
  <c r="M992" i="21"/>
  <c r="M993" i="21"/>
  <c r="M994" i="21"/>
  <c r="M995" i="21"/>
  <c r="M996" i="21"/>
  <c r="M997" i="21"/>
  <c r="M998" i="21"/>
  <c r="M999" i="21"/>
  <c r="M1000" i="21"/>
  <c r="M1001" i="21"/>
  <c r="M1002" i="21"/>
  <c r="M1003" i="21"/>
  <c r="M1004" i="21"/>
  <c r="M1005" i="21"/>
  <c r="M1006" i="21"/>
  <c r="M1007" i="21"/>
  <c r="M1008" i="21"/>
  <c r="M1009" i="21"/>
  <c r="M1010" i="21"/>
  <c r="M1011" i="21"/>
  <c r="M1012" i="21"/>
  <c r="M1013" i="21"/>
  <c r="M1014" i="21"/>
  <c r="M1015" i="21"/>
  <c r="M1016" i="21"/>
  <c r="M1017" i="21"/>
  <c r="M1018" i="21"/>
  <c r="M1019" i="21"/>
  <c r="M1020" i="21"/>
  <c r="M1021" i="21"/>
  <c r="O3" i="20"/>
  <c r="O4" i="20"/>
  <c r="O5" i="20"/>
  <c r="O6" i="20"/>
  <c r="O7" i="20"/>
  <c r="O8" i="20"/>
  <c r="O9" i="20"/>
  <c r="O10" i="20"/>
  <c r="O11" i="20"/>
  <c r="O12" i="20"/>
  <c r="O13" i="20"/>
  <c r="O14" i="20"/>
  <c r="O15" i="20"/>
  <c r="O16" i="20"/>
  <c r="O17" i="20"/>
  <c r="O18" i="20"/>
  <c r="O19" i="20"/>
  <c r="O20" i="20"/>
  <c r="O21" i="20"/>
  <c r="O22" i="20"/>
  <c r="O23" i="20"/>
  <c r="O24" i="20"/>
  <c r="O25" i="20"/>
  <c r="O26" i="20"/>
  <c r="O27" i="20"/>
  <c r="O28" i="20"/>
  <c r="O29" i="20"/>
  <c r="O30" i="20"/>
  <c r="O31" i="20"/>
  <c r="O32" i="20"/>
  <c r="O33" i="20"/>
  <c r="O34" i="20"/>
  <c r="O35" i="20"/>
  <c r="O36" i="20"/>
  <c r="O37" i="20"/>
  <c r="O38" i="20"/>
  <c r="O39" i="20"/>
  <c r="O40" i="20"/>
  <c r="O41" i="20"/>
  <c r="O42" i="20"/>
  <c r="O43" i="20"/>
  <c r="O44" i="20"/>
  <c r="O45" i="20"/>
  <c r="O46" i="20"/>
  <c r="O47" i="20"/>
  <c r="O48" i="20"/>
  <c r="O49" i="20"/>
  <c r="O50" i="20"/>
  <c r="O51" i="20"/>
  <c r="O52" i="20"/>
  <c r="O53" i="20"/>
  <c r="O54" i="20"/>
  <c r="O55" i="20"/>
  <c r="O56" i="20"/>
  <c r="O57" i="20"/>
  <c r="O58" i="20"/>
  <c r="O59" i="20"/>
  <c r="O60" i="20"/>
  <c r="O61" i="20"/>
  <c r="O62" i="20"/>
  <c r="O63" i="20"/>
  <c r="O64" i="20"/>
  <c r="O65" i="20"/>
  <c r="O66" i="20"/>
  <c r="O67" i="20"/>
  <c r="O68" i="20"/>
  <c r="O69" i="20"/>
  <c r="O70" i="20"/>
  <c r="O71" i="20"/>
  <c r="O72" i="20"/>
  <c r="O73" i="20"/>
  <c r="O74" i="20"/>
  <c r="O75" i="20"/>
  <c r="O76" i="20"/>
  <c r="O77" i="20"/>
  <c r="O78" i="20"/>
  <c r="O79" i="20"/>
  <c r="O80" i="20"/>
  <c r="O81" i="20"/>
  <c r="O82" i="20"/>
  <c r="O83" i="20"/>
  <c r="O84" i="20"/>
  <c r="O85" i="20"/>
  <c r="O86" i="20"/>
  <c r="O87" i="20"/>
  <c r="V4" i="20"/>
  <c r="N4" i="20"/>
  <c r="N5" i="20"/>
  <c r="N6" i="20"/>
  <c r="N7" i="20"/>
  <c r="N8" i="20"/>
  <c r="N9" i="20"/>
  <c r="N10" i="20"/>
  <c r="N11" i="20"/>
  <c r="N12" i="20"/>
  <c r="N13" i="20"/>
  <c r="N14" i="20"/>
  <c r="N15" i="20"/>
  <c r="N16" i="20"/>
  <c r="N17" i="20"/>
  <c r="N18" i="20"/>
  <c r="N19" i="20"/>
  <c r="N20" i="20"/>
  <c r="N21" i="20"/>
  <c r="N22" i="20"/>
  <c r="N23" i="20"/>
  <c r="N24" i="20"/>
  <c r="N25" i="20"/>
  <c r="N26" i="20"/>
  <c r="N27" i="20"/>
  <c r="N28" i="20"/>
  <c r="N29" i="20"/>
  <c r="N30" i="20"/>
  <c r="N31" i="20"/>
  <c r="N32" i="20"/>
  <c r="N33" i="20"/>
  <c r="N34" i="20"/>
  <c r="N35" i="20"/>
  <c r="N36" i="20"/>
  <c r="N37" i="20"/>
  <c r="N38" i="20"/>
  <c r="N39" i="20"/>
  <c r="N40" i="20"/>
  <c r="N41" i="20"/>
  <c r="N42" i="20"/>
  <c r="N43" i="20"/>
  <c r="N44" i="20"/>
  <c r="N45" i="20"/>
  <c r="N46" i="20"/>
  <c r="N47" i="20"/>
  <c r="N48" i="20"/>
  <c r="N49" i="20"/>
  <c r="N50" i="20"/>
  <c r="N51" i="20"/>
  <c r="N52" i="20"/>
  <c r="N53" i="20"/>
  <c r="N54" i="20"/>
  <c r="N55" i="20"/>
  <c r="N56" i="20"/>
  <c r="N57" i="20"/>
  <c r="N58" i="20"/>
  <c r="N59" i="20"/>
  <c r="N60" i="20"/>
  <c r="N61" i="20"/>
  <c r="N62" i="20"/>
  <c r="N63" i="20"/>
  <c r="N64" i="20"/>
  <c r="N65" i="20"/>
  <c r="N66" i="20"/>
  <c r="N67" i="20"/>
  <c r="N68" i="20"/>
  <c r="N69" i="20"/>
  <c r="N70" i="20"/>
  <c r="N71" i="20"/>
  <c r="N72" i="20"/>
  <c r="N73" i="20"/>
  <c r="N74" i="20"/>
  <c r="N75" i="20"/>
  <c r="N76" i="20"/>
  <c r="N77" i="20"/>
  <c r="N78" i="20"/>
  <c r="N79" i="20"/>
  <c r="N80" i="20"/>
  <c r="N81" i="20"/>
  <c r="N82" i="20"/>
  <c r="N83" i="20"/>
  <c r="N84" i="20"/>
  <c r="N85" i="20"/>
  <c r="N86" i="20"/>
  <c r="N87" i="20"/>
  <c r="L10" i="20"/>
  <c r="L11" i="20"/>
  <c r="L12" i="20"/>
  <c r="L20" i="20"/>
  <c r="L21" i="20"/>
  <c r="L22" i="20"/>
  <c r="L30" i="20"/>
  <c r="L31" i="20"/>
  <c r="L32" i="20"/>
  <c r="L40" i="20"/>
  <c r="L41" i="20"/>
  <c r="L42" i="20"/>
  <c r="L50" i="20"/>
  <c r="L51" i="20"/>
  <c r="L52" i="20"/>
  <c r="L60" i="20"/>
  <c r="L61" i="20"/>
  <c r="L62" i="20"/>
  <c r="L70" i="20"/>
  <c r="L71" i="20"/>
  <c r="L72" i="20"/>
  <c r="L80" i="20"/>
  <c r="L81" i="20"/>
  <c r="L82" i="20"/>
  <c r="G4" i="20"/>
  <c r="G5" i="20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3" i="20"/>
  <c r="B4" i="20"/>
  <c r="B5" i="20"/>
  <c r="L5" i="20" s="1"/>
  <c r="B6" i="20"/>
  <c r="L6" i="20" s="1"/>
  <c r="B7" i="20"/>
  <c r="L7" i="20" s="1"/>
  <c r="B8" i="20"/>
  <c r="L8" i="20" s="1"/>
  <c r="B9" i="20"/>
  <c r="L9" i="20" s="1"/>
  <c r="B10" i="20"/>
  <c r="B11" i="20"/>
  <c r="B12" i="20"/>
  <c r="B13" i="20"/>
  <c r="L13" i="20" s="1"/>
  <c r="B14" i="20"/>
  <c r="L14" i="20" s="1"/>
  <c r="B15" i="20"/>
  <c r="L15" i="20" s="1"/>
  <c r="B16" i="20"/>
  <c r="L16" i="20" s="1"/>
  <c r="B17" i="20"/>
  <c r="L17" i="20" s="1"/>
  <c r="B18" i="20"/>
  <c r="L18" i="20" s="1"/>
  <c r="B19" i="20"/>
  <c r="L19" i="20" s="1"/>
  <c r="B20" i="20"/>
  <c r="B21" i="20"/>
  <c r="B22" i="20"/>
  <c r="B23" i="20"/>
  <c r="L23" i="20" s="1"/>
  <c r="B24" i="20"/>
  <c r="L24" i="20" s="1"/>
  <c r="B25" i="20"/>
  <c r="L25" i="20" s="1"/>
  <c r="B26" i="20"/>
  <c r="L26" i="20" s="1"/>
  <c r="B27" i="20"/>
  <c r="L27" i="20" s="1"/>
  <c r="B28" i="20"/>
  <c r="L28" i="20" s="1"/>
  <c r="B29" i="20"/>
  <c r="L29" i="20" s="1"/>
  <c r="B30" i="20"/>
  <c r="B31" i="20"/>
  <c r="B32" i="20"/>
  <c r="B33" i="20"/>
  <c r="L33" i="20" s="1"/>
  <c r="B34" i="20"/>
  <c r="L34" i="20" s="1"/>
  <c r="B35" i="20"/>
  <c r="L35" i="20" s="1"/>
  <c r="B36" i="20"/>
  <c r="L36" i="20" s="1"/>
  <c r="B37" i="20"/>
  <c r="L37" i="20" s="1"/>
  <c r="B38" i="20"/>
  <c r="L38" i="20" s="1"/>
  <c r="B39" i="20"/>
  <c r="L39" i="20" s="1"/>
  <c r="B40" i="20"/>
  <c r="B41" i="20"/>
  <c r="B42" i="20"/>
  <c r="B43" i="20"/>
  <c r="L43" i="20" s="1"/>
  <c r="B44" i="20"/>
  <c r="L44" i="20" s="1"/>
  <c r="B45" i="20"/>
  <c r="L45" i="20" s="1"/>
  <c r="B46" i="20"/>
  <c r="L46" i="20" s="1"/>
  <c r="B47" i="20"/>
  <c r="L47" i="20" s="1"/>
  <c r="B48" i="20"/>
  <c r="L48" i="20" s="1"/>
  <c r="B49" i="20"/>
  <c r="L49" i="20" s="1"/>
  <c r="B50" i="20"/>
  <c r="B51" i="20"/>
  <c r="B52" i="20"/>
  <c r="B53" i="20"/>
  <c r="L53" i="20" s="1"/>
  <c r="B54" i="20"/>
  <c r="L54" i="20" s="1"/>
  <c r="B55" i="20"/>
  <c r="L55" i="20" s="1"/>
  <c r="B56" i="20"/>
  <c r="L56" i="20" s="1"/>
  <c r="B57" i="20"/>
  <c r="L57" i="20" s="1"/>
  <c r="B58" i="20"/>
  <c r="L58" i="20" s="1"/>
  <c r="B59" i="20"/>
  <c r="L59" i="20" s="1"/>
  <c r="B60" i="20"/>
  <c r="B61" i="20"/>
  <c r="B62" i="20"/>
  <c r="B63" i="20"/>
  <c r="L63" i="20" s="1"/>
  <c r="B64" i="20"/>
  <c r="L64" i="20" s="1"/>
  <c r="B65" i="20"/>
  <c r="L65" i="20" s="1"/>
  <c r="B66" i="20"/>
  <c r="L66" i="20" s="1"/>
  <c r="B67" i="20"/>
  <c r="L67" i="20" s="1"/>
  <c r="B68" i="20"/>
  <c r="L68" i="20" s="1"/>
  <c r="B69" i="20"/>
  <c r="L69" i="20" s="1"/>
  <c r="B70" i="20"/>
  <c r="B71" i="20"/>
  <c r="B72" i="20"/>
  <c r="B73" i="20"/>
  <c r="L73" i="20" s="1"/>
  <c r="B74" i="20"/>
  <c r="L74" i="20" s="1"/>
  <c r="B75" i="20"/>
  <c r="L75" i="20" s="1"/>
  <c r="B76" i="20"/>
  <c r="L76" i="20" s="1"/>
  <c r="B77" i="20"/>
  <c r="L77" i="20" s="1"/>
  <c r="B78" i="20"/>
  <c r="L78" i="20" s="1"/>
  <c r="B79" i="20"/>
  <c r="L79" i="20" s="1"/>
  <c r="B80" i="20"/>
  <c r="B81" i="20"/>
  <c r="B82" i="20"/>
  <c r="B83" i="20"/>
  <c r="L83" i="20" s="1"/>
  <c r="B84" i="20"/>
  <c r="L84" i="20" s="1"/>
  <c r="B85" i="20"/>
  <c r="L85" i="20" s="1"/>
  <c r="B86" i="20"/>
  <c r="L86" i="20" s="1"/>
  <c r="B87" i="20"/>
  <c r="L87" i="20" s="1"/>
  <c r="B3" i="20"/>
  <c r="L4" i="20" l="1"/>
  <c r="N427" i="21"/>
  <c r="N512" i="21"/>
  <c r="N597" i="21"/>
  <c r="N682" i="21"/>
  <c r="I2" i="21"/>
  <c r="F938" i="21"/>
  <c r="G938" i="21"/>
  <c r="F939" i="21"/>
  <c r="G939" i="21"/>
  <c r="F940" i="21"/>
  <c r="G940" i="21"/>
  <c r="F941" i="21"/>
  <c r="G941" i="21"/>
  <c r="F942" i="21"/>
  <c r="G942" i="21"/>
  <c r="F943" i="21"/>
  <c r="G943" i="21"/>
  <c r="F944" i="21"/>
  <c r="G944" i="21"/>
  <c r="F945" i="21"/>
  <c r="G945" i="21"/>
  <c r="F946" i="21"/>
  <c r="G946" i="21"/>
  <c r="F947" i="21"/>
  <c r="G947" i="21"/>
  <c r="F948" i="21"/>
  <c r="G948" i="21"/>
  <c r="F949" i="21"/>
  <c r="G949" i="21"/>
  <c r="F950" i="21"/>
  <c r="G950" i="21"/>
  <c r="F951" i="21"/>
  <c r="G951" i="21"/>
  <c r="F952" i="21"/>
  <c r="G952" i="21"/>
  <c r="F953" i="21"/>
  <c r="G953" i="21"/>
  <c r="F954" i="21"/>
  <c r="G954" i="21"/>
  <c r="F955" i="21"/>
  <c r="G955" i="21"/>
  <c r="F956" i="21"/>
  <c r="G956" i="21"/>
  <c r="F957" i="21"/>
  <c r="G957" i="21"/>
  <c r="F958" i="21"/>
  <c r="G958" i="21"/>
  <c r="F959" i="21"/>
  <c r="G959" i="21"/>
  <c r="F960" i="21"/>
  <c r="G960" i="21"/>
  <c r="F961" i="21"/>
  <c r="G961" i="21"/>
  <c r="F962" i="21"/>
  <c r="G962" i="21"/>
  <c r="F963" i="21"/>
  <c r="G963" i="21"/>
  <c r="F964" i="21"/>
  <c r="G964" i="21"/>
  <c r="F965" i="21"/>
  <c r="G965" i="21"/>
  <c r="F966" i="21"/>
  <c r="G966" i="21"/>
  <c r="F967" i="21"/>
  <c r="G967" i="21"/>
  <c r="F968" i="21"/>
  <c r="G968" i="21"/>
  <c r="F969" i="21"/>
  <c r="G969" i="21"/>
  <c r="F970" i="21"/>
  <c r="G970" i="21"/>
  <c r="F971" i="21"/>
  <c r="G971" i="21"/>
  <c r="F972" i="21"/>
  <c r="G972" i="21"/>
  <c r="F973" i="21"/>
  <c r="G973" i="21"/>
  <c r="F974" i="21"/>
  <c r="G974" i="21"/>
  <c r="F975" i="21"/>
  <c r="G975" i="21"/>
  <c r="F976" i="21"/>
  <c r="G976" i="21"/>
  <c r="F977" i="21"/>
  <c r="G977" i="21"/>
  <c r="F978" i="21"/>
  <c r="G978" i="21"/>
  <c r="F979" i="21"/>
  <c r="G979" i="21"/>
  <c r="F980" i="21"/>
  <c r="G980" i="21"/>
  <c r="F981" i="21"/>
  <c r="G981" i="21"/>
  <c r="F982" i="21"/>
  <c r="G982" i="21"/>
  <c r="F983" i="21"/>
  <c r="G983" i="21"/>
  <c r="F984" i="21"/>
  <c r="G984" i="21"/>
  <c r="F985" i="21"/>
  <c r="G985" i="21"/>
  <c r="F986" i="21"/>
  <c r="G986" i="21"/>
  <c r="F987" i="21"/>
  <c r="G987" i="21"/>
  <c r="F988" i="21"/>
  <c r="G988" i="21"/>
  <c r="F989" i="21"/>
  <c r="G989" i="21"/>
  <c r="F990" i="21"/>
  <c r="G990" i="21"/>
  <c r="F991" i="21"/>
  <c r="G991" i="21"/>
  <c r="F992" i="21"/>
  <c r="G992" i="21"/>
  <c r="F993" i="21"/>
  <c r="G993" i="21"/>
  <c r="F994" i="21"/>
  <c r="G994" i="21"/>
  <c r="F995" i="21"/>
  <c r="G995" i="21"/>
  <c r="F996" i="21"/>
  <c r="G996" i="21"/>
  <c r="F997" i="21"/>
  <c r="G997" i="21"/>
  <c r="F998" i="21"/>
  <c r="G998" i="21"/>
  <c r="F999" i="21"/>
  <c r="G999" i="21"/>
  <c r="F1000" i="21"/>
  <c r="G1000" i="21"/>
  <c r="F1001" i="21"/>
  <c r="G1001" i="21"/>
  <c r="F1002" i="21"/>
  <c r="G1002" i="21"/>
  <c r="F1003" i="21"/>
  <c r="G1003" i="21"/>
  <c r="F1004" i="21"/>
  <c r="G1004" i="21"/>
  <c r="F1005" i="21"/>
  <c r="G1005" i="21"/>
  <c r="F1006" i="21"/>
  <c r="G1006" i="21"/>
  <c r="F1007" i="21"/>
  <c r="G1007" i="21"/>
  <c r="F1008" i="21"/>
  <c r="G1008" i="21"/>
  <c r="F1009" i="21"/>
  <c r="G1009" i="21"/>
  <c r="F1010" i="21"/>
  <c r="G1010" i="21"/>
  <c r="F1011" i="21"/>
  <c r="G1011" i="21"/>
  <c r="F1012" i="21"/>
  <c r="G1012" i="21"/>
  <c r="F1013" i="21"/>
  <c r="G1013" i="21"/>
  <c r="F1014" i="21"/>
  <c r="G1014" i="21"/>
  <c r="F1015" i="21"/>
  <c r="G1015" i="21"/>
  <c r="F1016" i="21"/>
  <c r="G1016" i="21"/>
  <c r="F1017" i="21"/>
  <c r="G1017" i="21"/>
  <c r="F1018" i="21"/>
  <c r="G1018" i="21"/>
  <c r="F1019" i="21"/>
  <c r="G1019" i="21"/>
  <c r="F1020" i="21"/>
  <c r="G1020" i="21"/>
  <c r="F1021" i="21"/>
  <c r="G1021" i="21"/>
  <c r="G937" i="21"/>
  <c r="F937" i="21"/>
  <c r="F853" i="21"/>
  <c r="G853" i="21"/>
  <c r="F854" i="21"/>
  <c r="G854" i="21"/>
  <c r="F855" i="21"/>
  <c r="G855" i="21"/>
  <c r="F856" i="21"/>
  <c r="G856" i="21"/>
  <c r="F857" i="21"/>
  <c r="G857" i="21"/>
  <c r="F858" i="21"/>
  <c r="G858" i="21"/>
  <c r="F859" i="21"/>
  <c r="G859" i="21"/>
  <c r="F860" i="21"/>
  <c r="G860" i="21"/>
  <c r="F861" i="21"/>
  <c r="G861" i="21"/>
  <c r="F862" i="21"/>
  <c r="G862" i="21"/>
  <c r="F863" i="21"/>
  <c r="G863" i="21"/>
  <c r="F864" i="21"/>
  <c r="G864" i="21"/>
  <c r="F865" i="21"/>
  <c r="G865" i="21"/>
  <c r="F866" i="21"/>
  <c r="G866" i="21"/>
  <c r="F867" i="21"/>
  <c r="G867" i="21"/>
  <c r="F868" i="21"/>
  <c r="G868" i="21"/>
  <c r="F869" i="21"/>
  <c r="G869" i="21"/>
  <c r="F870" i="21"/>
  <c r="G870" i="21"/>
  <c r="F871" i="21"/>
  <c r="G871" i="21"/>
  <c r="F872" i="21"/>
  <c r="G872" i="21"/>
  <c r="F873" i="21"/>
  <c r="G873" i="21"/>
  <c r="F874" i="21"/>
  <c r="G874" i="21"/>
  <c r="F875" i="21"/>
  <c r="G875" i="21"/>
  <c r="F876" i="21"/>
  <c r="G876" i="21"/>
  <c r="F877" i="21"/>
  <c r="G877" i="21"/>
  <c r="F878" i="21"/>
  <c r="G878" i="21"/>
  <c r="F879" i="21"/>
  <c r="G879" i="21"/>
  <c r="F880" i="21"/>
  <c r="G880" i="21"/>
  <c r="F881" i="21"/>
  <c r="G881" i="21"/>
  <c r="F882" i="21"/>
  <c r="G882" i="21"/>
  <c r="F883" i="21"/>
  <c r="G883" i="21"/>
  <c r="F884" i="21"/>
  <c r="G884" i="21"/>
  <c r="F885" i="21"/>
  <c r="G885" i="21"/>
  <c r="F886" i="21"/>
  <c r="G886" i="21"/>
  <c r="F887" i="21"/>
  <c r="G887" i="21"/>
  <c r="F888" i="21"/>
  <c r="G888" i="21"/>
  <c r="F889" i="21"/>
  <c r="G889" i="21"/>
  <c r="F890" i="21"/>
  <c r="G890" i="21"/>
  <c r="F891" i="21"/>
  <c r="G891" i="21"/>
  <c r="F892" i="21"/>
  <c r="G892" i="21"/>
  <c r="F893" i="21"/>
  <c r="G893" i="21"/>
  <c r="F894" i="21"/>
  <c r="G894" i="21"/>
  <c r="F895" i="21"/>
  <c r="G895" i="21"/>
  <c r="F896" i="21"/>
  <c r="G896" i="21"/>
  <c r="F897" i="21"/>
  <c r="G897" i="21"/>
  <c r="F898" i="21"/>
  <c r="G898" i="21"/>
  <c r="F899" i="21"/>
  <c r="G899" i="21"/>
  <c r="F900" i="21"/>
  <c r="G900" i="21"/>
  <c r="F901" i="21"/>
  <c r="G901" i="21"/>
  <c r="F902" i="21"/>
  <c r="G902" i="21"/>
  <c r="F903" i="21"/>
  <c r="G903" i="21"/>
  <c r="F904" i="21"/>
  <c r="G904" i="21"/>
  <c r="F905" i="21"/>
  <c r="G905" i="21"/>
  <c r="F906" i="21"/>
  <c r="G906" i="21"/>
  <c r="F907" i="21"/>
  <c r="G907" i="21"/>
  <c r="F908" i="21"/>
  <c r="G908" i="21"/>
  <c r="F909" i="21"/>
  <c r="G909" i="21"/>
  <c r="F910" i="21"/>
  <c r="G910" i="21"/>
  <c r="F911" i="21"/>
  <c r="G911" i="21"/>
  <c r="F912" i="21"/>
  <c r="G912" i="21"/>
  <c r="F913" i="21"/>
  <c r="G913" i="21"/>
  <c r="F914" i="21"/>
  <c r="G914" i="21"/>
  <c r="F915" i="21"/>
  <c r="G915" i="21"/>
  <c r="F916" i="21"/>
  <c r="G916" i="21"/>
  <c r="F917" i="21"/>
  <c r="G917" i="21"/>
  <c r="F918" i="21"/>
  <c r="G918" i="21"/>
  <c r="F919" i="21"/>
  <c r="G919" i="21"/>
  <c r="F920" i="21"/>
  <c r="G920" i="21"/>
  <c r="F921" i="21"/>
  <c r="G921" i="21"/>
  <c r="F922" i="21"/>
  <c r="G922" i="21"/>
  <c r="F923" i="21"/>
  <c r="G923" i="21"/>
  <c r="F924" i="21"/>
  <c r="G924" i="21"/>
  <c r="F925" i="21"/>
  <c r="G925" i="21"/>
  <c r="F926" i="21"/>
  <c r="G926" i="21"/>
  <c r="F927" i="21"/>
  <c r="G927" i="21"/>
  <c r="F928" i="21"/>
  <c r="G928" i="21"/>
  <c r="F929" i="21"/>
  <c r="G929" i="21"/>
  <c r="F930" i="21"/>
  <c r="G930" i="21"/>
  <c r="F931" i="21"/>
  <c r="G931" i="21"/>
  <c r="F932" i="21"/>
  <c r="G932" i="21"/>
  <c r="F933" i="21"/>
  <c r="G933" i="21"/>
  <c r="F934" i="21"/>
  <c r="G934" i="21"/>
  <c r="F935" i="21"/>
  <c r="G935" i="21"/>
  <c r="F936" i="21"/>
  <c r="G936" i="21"/>
  <c r="G852" i="21"/>
  <c r="F852" i="21"/>
  <c r="F768" i="21"/>
  <c r="G768" i="21"/>
  <c r="F769" i="21"/>
  <c r="G769" i="21"/>
  <c r="F770" i="21"/>
  <c r="G770" i="21"/>
  <c r="F771" i="21"/>
  <c r="G771" i="21"/>
  <c r="F772" i="21"/>
  <c r="G772" i="21"/>
  <c r="F773" i="21"/>
  <c r="G773" i="21"/>
  <c r="F774" i="21"/>
  <c r="G774" i="21"/>
  <c r="F775" i="21"/>
  <c r="G775" i="21"/>
  <c r="F776" i="21"/>
  <c r="G776" i="21"/>
  <c r="F777" i="21"/>
  <c r="G777" i="21"/>
  <c r="F778" i="21"/>
  <c r="G778" i="21"/>
  <c r="F779" i="21"/>
  <c r="G779" i="21"/>
  <c r="F780" i="21"/>
  <c r="G780" i="21"/>
  <c r="F781" i="21"/>
  <c r="G781" i="21"/>
  <c r="F782" i="21"/>
  <c r="G782" i="21"/>
  <c r="F783" i="21"/>
  <c r="G783" i="21"/>
  <c r="F784" i="21"/>
  <c r="G784" i="21"/>
  <c r="F785" i="21"/>
  <c r="G785" i="21"/>
  <c r="F786" i="21"/>
  <c r="G786" i="21"/>
  <c r="F787" i="21"/>
  <c r="G787" i="21"/>
  <c r="F788" i="21"/>
  <c r="G788" i="21"/>
  <c r="F789" i="21"/>
  <c r="G789" i="21"/>
  <c r="F790" i="21"/>
  <c r="G790" i="21"/>
  <c r="F791" i="21"/>
  <c r="G791" i="21"/>
  <c r="F792" i="21"/>
  <c r="G792" i="21"/>
  <c r="F793" i="21"/>
  <c r="G793" i="21"/>
  <c r="F794" i="21"/>
  <c r="G794" i="21"/>
  <c r="F795" i="21"/>
  <c r="G795" i="21"/>
  <c r="F796" i="21"/>
  <c r="G796" i="21"/>
  <c r="F797" i="21"/>
  <c r="G797" i="21"/>
  <c r="F798" i="21"/>
  <c r="G798" i="21"/>
  <c r="F799" i="21"/>
  <c r="G799" i="21"/>
  <c r="F800" i="21"/>
  <c r="G800" i="21"/>
  <c r="F801" i="21"/>
  <c r="G801" i="21"/>
  <c r="F802" i="21"/>
  <c r="G802" i="21"/>
  <c r="F803" i="21"/>
  <c r="G803" i="21"/>
  <c r="F804" i="21"/>
  <c r="G804" i="21"/>
  <c r="F805" i="21"/>
  <c r="G805" i="21"/>
  <c r="F806" i="21"/>
  <c r="G806" i="21"/>
  <c r="F807" i="21"/>
  <c r="G807" i="21"/>
  <c r="F808" i="21"/>
  <c r="G808" i="21"/>
  <c r="F809" i="21"/>
  <c r="G809" i="21"/>
  <c r="F810" i="21"/>
  <c r="G810" i="21"/>
  <c r="F811" i="21"/>
  <c r="G811" i="21"/>
  <c r="F812" i="21"/>
  <c r="G812" i="21"/>
  <c r="F813" i="21"/>
  <c r="G813" i="21"/>
  <c r="F814" i="21"/>
  <c r="G814" i="21"/>
  <c r="F815" i="21"/>
  <c r="G815" i="21"/>
  <c r="F816" i="21"/>
  <c r="G816" i="21"/>
  <c r="F817" i="21"/>
  <c r="G817" i="21"/>
  <c r="F818" i="21"/>
  <c r="G818" i="21"/>
  <c r="F819" i="21"/>
  <c r="G819" i="21"/>
  <c r="F820" i="21"/>
  <c r="G820" i="21"/>
  <c r="F821" i="21"/>
  <c r="G821" i="21"/>
  <c r="F822" i="21"/>
  <c r="G822" i="21"/>
  <c r="F823" i="21"/>
  <c r="G823" i="21"/>
  <c r="F824" i="21"/>
  <c r="G824" i="21"/>
  <c r="F825" i="21"/>
  <c r="G825" i="21"/>
  <c r="F826" i="21"/>
  <c r="G826" i="21"/>
  <c r="F827" i="21"/>
  <c r="G827" i="21"/>
  <c r="F828" i="21"/>
  <c r="G828" i="21"/>
  <c r="F829" i="21"/>
  <c r="G829" i="21"/>
  <c r="F830" i="21"/>
  <c r="G830" i="21"/>
  <c r="F831" i="21"/>
  <c r="G831" i="21"/>
  <c r="F832" i="21"/>
  <c r="G832" i="21"/>
  <c r="F833" i="21"/>
  <c r="G833" i="21"/>
  <c r="F834" i="21"/>
  <c r="G834" i="21"/>
  <c r="F835" i="21"/>
  <c r="G835" i="21"/>
  <c r="F836" i="21"/>
  <c r="G836" i="21"/>
  <c r="F837" i="21"/>
  <c r="G837" i="21"/>
  <c r="F838" i="21"/>
  <c r="G838" i="21"/>
  <c r="F839" i="21"/>
  <c r="G839" i="21"/>
  <c r="F840" i="21"/>
  <c r="G840" i="21"/>
  <c r="F841" i="21"/>
  <c r="G841" i="21"/>
  <c r="F842" i="21"/>
  <c r="G842" i="21"/>
  <c r="F843" i="21"/>
  <c r="G843" i="21"/>
  <c r="F844" i="21"/>
  <c r="G844" i="21"/>
  <c r="F845" i="21"/>
  <c r="G845" i="21"/>
  <c r="F846" i="21"/>
  <c r="G846" i="21"/>
  <c r="F847" i="21"/>
  <c r="G847" i="21"/>
  <c r="F848" i="21"/>
  <c r="G848" i="21"/>
  <c r="F849" i="21"/>
  <c r="G849" i="21"/>
  <c r="F850" i="21"/>
  <c r="G850" i="21"/>
  <c r="F851" i="21"/>
  <c r="G851" i="21"/>
  <c r="G767" i="21"/>
  <c r="F767" i="21"/>
  <c r="F683" i="21"/>
  <c r="G683" i="21"/>
  <c r="F684" i="21"/>
  <c r="G684" i="21"/>
  <c r="F685" i="21"/>
  <c r="G685" i="21"/>
  <c r="F686" i="21"/>
  <c r="G686" i="21"/>
  <c r="F687" i="21"/>
  <c r="G687" i="21"/>
  <c r="F688" i="21"/>
  <c r="G688" i="21"/>
  <c r="F689" i="21"/>
  <c r="G689" i="21"/>
  <c r="F690" i="21"/>
  <c r="G690" i="21"/>
  <c r="F691" i="21"/>
  <c r="G691" i="21"/>
  <c r="F692" i="21"/>
  <c r="G692" i="21"/>
  <c r="F693" i="21"/>
  <c r="G693" i="21"/>
  <c r="F694" i="21"/>
  <c r="G694" i="21"/>
  <c r="F695" i="21"/>
  <c r="G695" i="21"/>
  <c r="F696" i="21"/>
  <c r="G696" i="21"/>
  <c r="F697" i="21"/>
  <c r="G697" i="21"/>
  <c r="F698" i="21"/>
  <c r="G698" i="21"/>
  <c r="F699" i="21"/>
  <c r="G699" i="21"/>
  <c r="F700" i="21"/>
  <c r="G700" i="21"/>
  <c r="F701" i="21"/>
  <c r="G701" i="21"/>
  <c r="F702" i="21"/>
  <c r="G702" i="21"/>
  <c r="F703" i="21"/>
  <c r="G703" i="21"/>
  <c r="F704" i="21"/>
  <c r="G704" i="21"/>
  <c r="F705" i="21"/>
  <c r="G705" i="21"/>
  <c r="F706" i="21"/>
  <c r="G706" i="21"/>
  <c r="F707" i="21"/>
  <c r="G707" i="21"/>
  <c r="F708" i="21"/>
  <c r="G708" i="21"/>
  <c r="F709" i="21"/>
  <c r="G709" i="21"/>
  <c r="F710" i="21"/>
  <c r="G710" i="21"/>
  <c r="F711" i="21"/>
  <c r="G711" i="21"/>
  <c r="F712" i="21"/>
  <c r="G712" i="21"/>
  <c r="F713" i="21"/>
  <c r="G713" i="21"/>
  <c r="F714" i="21"/>
  <c r="G714" i="21"/>
  <c r="F715" i="21"/>
  <c r="G715" i="21"/>
  <c r="F716" i="21"/>
  <c r="G716" i="21"/>
  <c r="F717" i="21"/>
  <c r="G717" i="21"/>
  <c r="F718" i="21"/>
  <c r="G718" i="21"/>
  <c r="F719" i="21"/>
  <c r="G719" i="21"/>
  <c r="F720" i="21"/>
  <c r="G720" i="21"/>
  <c r="F721" i="21"/>
  <c r="G721" i="21"/>
  <c r="F722" i="21"/>
  <c r="G722" i="21"/>
  <c r="F723" i="21"/>
  <c r="G723" i="21"/>
  <c r="F724" i="21"/>
  <c r="G724" i="21"/>
  <c r="F725" i="21"/>
  <c r="G725" i="21"/>
  <c r="F726" i="21"/>
  <c r="G726" i="21"/>
  <c r="F727" i="21"/>
  <c r="G727" i="21"/>
  <c r="F728" i="21"/>
  <c r="G728" i="21"/>
  <c r="F729" i="21"/>
  <c r="G729" i="21"/>
  <c r="F730" i="21"/>
  <c r="G730" i="21"/>
  <c r="F731" i="21"/>
  <c r="G731" i="21"/>
  <c r="F732" i="21"/>
  <c r="G732" i="21"/>
  <c r="F733" i="21"/>
  <c r="G733" i="21"/>
  <c r="F734" i="21"/>
  <c r="G734" i="21"/>
  <c r="F735" i="21"/>
  <c r="G735" i="21"/>
  <c r="F736" i="21"/>
  <c r="G736" i="21"/>
  <c r="F737" i="21"/>
  <c r="G737" i="21"/>
  <c r="F738" i="21"/>
  <c r="G738" i="21"/>
  <c r="F739" i="21"/>
  <c r="G739" i="21"/>
  <c r="F740" i="21"/>
  <c r="G740" i="21"/>
  <c r="F741" i="21"/>
  <c r="G741" i="21"/>
  <c r="F742" i="21"/>
  <c r="G742" i="21"/>
  <c r="F743" i="21"/>
  <c r="G743" i="21"/>
  <c r="F744" i="21"/>
  <c r="G744" i="21"/>
  <c r="F745" i="21"/>
  <c r="G745" i="21"/>
  <c r="F746" i="21"/>
  <c r="G746" i="21"/>
  <c r="F747" i="21"/>
  <c r="G747" i="21"/>
  <c r="F748" i="21"/>
  <c r="G748" i="21"/>
  <c r="F749" i="21"/>
  <c r="G749" i="21"/>
  <c r="F750" i="21"/>
  <c r="G750" i="21"/>
  <c r="F751" i="21"/>
  <c r="G751" i="21"/>
  <c r="F752" i="21"/>
  <c r="G752" i="21"/>
  <c r="F753" i="21"/>
  <c r="G753" i="21"/>
  <c r="F754" i="21"/>
  <c r="G754" i="21"/>
  <c r="F755" i="21"/>
  <c r="G755" i="21"/>
  <c r="F756" i="21"/>
  <c r="G756" i="21"/>
  <c r="F757" i="21"/>
  <c r="G757" i="21"/>
  <c r="F758" i="21"/>
  <c r="G758" i="21"/>
  <c r="F759" i="21"/>
  <c r="G759" i="21"/>
  <c r="F760" i="21"/>
  <c r="G760" i="21"/>
  <c r="F761" i="21"/>
  <c r="G761" i="21"/>
  <c r="F762" i="21"/>
  <c r="G762" i="21"/>
  <c r="F763" i="21"/>
  <c r="G763" i="21"/>
  <c r="F764" i="21"/>
  <c r="G764" i="21"/>
  <c r="F765" i="21"/>
  <c r="G765" i="21"/>
  <c r="F766" i="21"/>
  <c r="G766" i="21"/>
  <c r="G682" i="21"/>
  <c r="F681" i="21"/>
  <c r="F682" i="21"/>
  <c r="F598" i="21"/>
  <c r="G598" i="21"/>
  <c r="F599" i="21"/>
  <c r="G599" i="21"/>
  <c r="F600" i="21"/>
  <c r="G600" i="21"/>
  <c r="F601" i="21"/>
  <c r="G601" i="21"/>
  <c r="F602" i="21"/>
  <c r="G602" i="21"/>
  <c r="F603" i="21"/>
  <c r="G603" i="21"/>
  <c r="F604" i="21"/>
  <c r="G604" i="21"/>
  <c r="F605" i="21"/>
  <c r="G605" i="21"/>
  <c r="F606" i="21"/>
  <c r="G606" i="21"/>
  <c r="F607" i="21"/>
  <c r="G607" i="21"/>
  <c r="F608" i="21"/>
  <c r="G608" i="21"/>
  <c r="F609" i="21"/>
  <c r="G609" i="21"/>
  <c r="F610" i="21"/>
  <c r="G610" i="21"/>
  <c r="F611" i="21"/>
  <c r="G611" i="21"/>
  <c r="F612" i="21"/>
  <c r="G612" i="21"/>
  <c r="F613" i="21"/>
  <c r="G613" i="21"/>
  <c r="F614" i="21"/>
  <c r="G614" i="21"/>
  <c r="F615" i="21"/>
  <c r="G615" i="21"/>
  <c r="F616" i="21"/>
  <c r="G616" i="21"/>
  <c r="F617" i="21"/>
  <c r="G617" i="21"/>
  <c r="F618" i="21"/>
  <c r="G618" i="21"/>
  <c r="F619" i="21"/>
  <c r="G619" i="21"/>
  <c r="F620" i="21"/>
  <c r="G620" i="21"/>
  <c r="F621" i="21"/>
  <c r="G621" i="21"/>
  <c r="F622" i="21"/>
  <c r="G622" i="21"/>
  <c r="F623" i="21"/>
  <c r="G623" i="21"/>
  <c r="F624" i="21"/>
  <c r="G624" i="21"/>
  <c r="F625" i="21"/>
  <c r="G625" i="21"/>
  <c r="F626" i="21"/>
  <c r="G626" i="21"/>
  <c r="F627" i="21"/>
  <c r="G627" i="21"/>
  <c r="F628" i="21"/>
  <c r="G628" i="21"/>
  <c r="F629" i="21"/>
  <c r="G629" i="21"/>
  <c r="F630" i="21"/>
  <c r="G630" i="21"/>
  <c r="F631" i="21"/>
  <c r="G631" i="21"/>
  <c r="F632" i="21"/>
  <c r="G632" i="21"/>
  <c r="F633" i="21"/>
  <c r="G633" i="21"/>
  <c r="F634" i="21"/>
  <c r="G634" i="21"/>
  <c r="F635" i="21"/>
  <c r="G635" i="21"/>
  <c r="F636" i="21"/>
  <c r="G636" i="21"/>
  <c r="F637" i="21"/>
  <c r="G637" i="21"/>
  <c r="F638" i="21"/>
  <c r="G638" i="21"/>
  <c r="F639" i="21"/>
  <c r="G639" i="21"/>
  <c r="F640" i="21"/>
  <c r="G640" i="21"/>
  <c r="F641" i="21"/>
  <c r="G641" i="21"/>
  <c r="F642" i="21"/>
  <c r="G642" i="21"/>
  <c r="F643" i="21"/>
  <c r="G643" i="21"/>
  <c r="F644" i="21"/>
  <c r="G644" i="21"/>
  <c r="F645" i="21"/>
  <c r="G645" i="21"/>
  <c r="F646" i="21"/>
  <c r="G646" i="21"/>
  <c r="F647" i="21"/>
  <c r="G647" i="21"/>
  <c r="F648" i="21"/>
  <c r="G648" i="21"/>
  <c r="F649" i="21"/>
  <c r="G649" i="21"/>
  <c r="F650" i="21"/>
  <c r="G650" i="21"/>
  <c r="F651" i="21"/>
  <c r="G651" i="21"/>
  <c r="F652" i="21"/>
  <c r="G652" i="21"/>
  <c r="F653" i="21"/>
  <c r="G653" i="21"/>
  <c r="F654" i="21"/>
  <c r="G654" i="21"/>
  <c r="F655" i="21"/>
  <c r="G655" i="21"/>
  <c r="F656" i="21"/>
  <c r="G656" i="21"/>
  <c r="F657" i="21"/>
  <c r="G657" i="21"/>
  <c r="F658" i="21"/>
  <c r="G658" i="21"/>
  <c r="F659" i="21"/>
  <c r="G659" i="21"/>
  <c r="F660" i="21"/>
  <c r="G660" i="21"/>
  <c r="F661" i="21"/>
  <c r="G661" i="21"/>
  <c r="F662" i="21"/>
  <c r="G662" i="21"/>
  <c r="F663" i="21"/>
  <c r="G663" i="21"/>
  <c r="F664" i="21"/>
  <c r="G664" i="21"/>
  <c r="F665" i="21"/>
  <c r="G665" i="21"/>
  <c r="F666" i="21"/>
  <c r="G666" i="21"/>
  <c r="F667" i="21"/>
  <c r="G667" i="21"/>
  <c r="F668" i="21"/>
  <c r="G668" i="21"/>
  <c r="F669" i="21"/>
  <c r="G669" i="21"/>
  <c r="F670" i="21"/>
  <c r="G670" i="21"/>
  <c r="F671" i="21"/>
  <c r="G671" i="21"/>
  <c r="F672" i="21"/>
  <c r="G672" i="21"/>
  <c r="F673" i="21"/>
  <c r="G673" i="21"/>
  <c r="F674" i="21"/>
  <c r="G674" i="21"/>
  <c r="F675" i="21"/>
  <c r="G675" i="21"/>
  <c r="F676" i="21"/>
  <c r="G676" i="21"/>
  <c r="F677" i="21"/>
  <c r="G677" i="21"/>
  <c r="F678" i="21"/>
  <c r="G678" i="21"/>
  <c r="F679" i="21"/>
  <c r="G679" i="21"/>
  <c r="F680" i="21"/>
  <c r="G680" i="21"/>
  <c r="G681" i="21"/>
  <c r="G597" i="21"/>
  <c r="G427" i="21"/>
  <c r="F597" i="21"/>
  <c r="F513" i="21"/>
  <c r="G513" i="21"/>
  <c r="F514" i="21"/>
  <c r="G514" i="21"/>
  <c r="F515" i="21"/>
  <c r="G515" i="21"/>
  <c r="F516" i="21"/>
  <c r="G516" i="21"/>
  <c r="F517" i="21"/>
  <c r="G517" i="21"/>
  <c r="F518" i="21"/>
  <c r="G518" i="21"/>
  <c r="F519" i="21"/>
  <c r="G519" i="21"/>
  <c r="F520" i="21"/>
  <c r="G520" i="21"/>
  <c r="F521" i="21"/>
  <c r="G521" i="21"/>
  <c r="F522" i="21"/>
  <c r="G522" i="21"/>
  <c r="F523" i="21"/>
  <c r="G523" i="21"/>
  <c r="F524" i="21"/>
  <c r="G524" i="21"/>
  <c r="F525" i="21"/>
  <c r="G525" i="21"/>
  <c r="F526" i="21"/>
  <c r="G526" i="21"/>
  <c r="F527" i="21"/>
  <c r="G527" i="21"/>
  <c r="F528" i="21"/>
  <c r="G528" i="21"/>
  <c r="F529" i="21"/>
  <c r="G529" i="21"/>
  <c r="F530" i="21"/>
  <c r="G530" i="21"/>
  <c r="F531" i="21"/>
  <c r="G531" i="21"/>
  <c r="F532" i="21"/>
  <c r="G532" i="21"/>
  <c r="F533" i="21"/>
  <c r="G533" i="21"/>
  <c r="F534" i="21"/>
  <c r="G534" i="21"/>
  <c r="F535" i="21"/>
  <c r="G535" i="21"/>
  <c r="F536" i="21"/>
  <c r="G536" i="21"/>
  <c r="F537" i="21"/>
  <c r="G537" i="21"/>
  <c r="F538" i="21"/>
  <c r="G538" i="21"/>
  <c r="F539" i="21"/>
  <c r="G539" i="21"/>
  <c r="F540" i="21"/>
  <c r="G540" i="21"/>
  <c r="F541" i="21"/>
  <c r="G541" i="21"/>
  <c r="F542" i="21"/>
  <c r="G542" i="21"/>
  <c r="F543" i="21"/>
  <c r="G543" i="21"/>
  <c r="F544" i="21"/>
  <c r="G544" i="21"/>
  <c r="F545" i="21"/>
  <c r="G545" i="21"/>
  <c r="F546" i="21"/>
  <c r="G546" i="21"/>
  <c r="F547" i="21"/>
  <c r="G547" i="21"/>
  <c r="F548" i="21"/>
  <c r="G548" i="21"/>
  <c r="F549" i="21"/>
  <c r="G549" i="21"/>
  <c r="F550" i="21"/>
  <c r="G550" i="21"/>
  <c r="F551" i="21"/>
  <c r="G551" i="21"/>
  <c r="F552" i="21"/>
  <c r="G552" i="21"/>
  <c r="F553" i="21"/>
  <c r="G553" i="21"/>
  <c r="F554" i="21"/>
  <c r="G554" i="21"/>
  <c r="F555" i="21"/>
  <c r="G555" i="21"/>
  <c r="F556" i="21"/>
  <c r="G556" i="21"/>
  <c r="F557" i="21"/>
  <c r="G557" i="21"/>
  <c r="F558" i="21"/>
  <c r="G558" i="21"/>
  <c r="F559" i="21"/>
  <c r="G559" i="21"/>
  <c r="F560" i="21"/>
  <c r="G560" i="21"/>
  <c r="F561" i="21"/>
  <c r="G561" i="21"/>
  <c r="F562" i="21"/>
  <c r="G562" i="21"/>
  <c r="F563" i="21"/>
  <c r="G563" i="21"/>
  <c r="F564" i="21"/>
  <c r="G564" i="21"/>
  <c r="F565" i="21"/>
  <c r="G565" i="21"/>
  <c r="F566" i="21"/>
  <c r="G566" i="21"/>
  <c r="F567" i="21"/>
  <c r="G567" i="21"/>
  <c r="F568" i="21"/>
  <c r="G568" i="21"/>
  <c r="F569" i="21"/>
  <c r="G569" i="21"/>
  <c r="F570" i="21"/>
  <c r="G570" i="21"/>
  <c r="F571" i="21"/>
  <c r="G571" i="21"/>
  <c r="F572" i="21"/>
  <c r="G572" i="21"/>
  <c r="F573" i="21"/>
  <c r="G573" i="21"/>
  <c r="F574" i="21"/>
  <c r="G574" i="21"/>
  <c r="F575" i="21"/>
  <c r="G575" i="21"/>
  <c r="F576" i="21"/>
  <c r="G576" i="21"/>
  <c r="F577" i="21"/>
  <c r="G577" i="21"/>
  <c r="F578" i="21"/>
  <c r="G578" i="21"/>
  <c r="F579" i="21"/>
  <c r="G579" i="21"/>
  <c r="F580" i="21"/>
  <c r="G580" i="21"/>
  <c r="F581" i="21"/>
  <c r="G581" i="21"/>
  <c r="F582" i="21"/>
  <c r="G582" i="21"/>
  <c r="F583" i="21"/>
  <c r="G583" i="21"/>
  <c r="F584" i="21"/>
  <c r="G584" i="21"/>
  <c r="F585" i="21"/>
  <c r="G585" i="21"/>
  <c r="F586" i="21"/>
  <c r="G586" i="21"/>
  <c r="F587" i="21"/>
  <c r="G587" i="21"/>
  <c r="F588" i="21"/>
  <c r="G588" i="21"/>
  <c r="F589" i="21"/>
  <c r="G589" i="21"/>
  <c r="F590" i="21"/>
  <c r="G590" i="21"/>
  <c r="F591" i="21"/>
  <c r="G591" i="21"/>
  <c r="F592" i="21"/>
  <c r="G592" i="21"/>
  <c r="F593" i="21"/>
  <c r="G593" i="21"/>
  <c r="F594" i="21"/>
  <c r="G594" i="21"/>
  <c r="F595" i="21"/>
  <c r="G595" i="21"/>
  <c r="F596" i="21"/>
  <c r="G596" i="21"/>
  <c r="G512" i="21"/>
  <c r="F512" i="21"/>
  <c r="F427" i="21"/>
  <c r="D2" i="21"/>
  <c r="F257" i="21"/>
  <c r="F2" i="21"/>
  <c r="F3" i="21"/>
  <c r="F4" i="21"/>
  <c r="F5" i="21"/>
  <c r="F6" i="21"/>
  <c r="F7" i="21"/>
  <c r="F8" i="21"/>
  <c r="F9" i="21"/>
  <c r="F10" i="21"/>
  <c r="F11" i="21"/>
  <c r="F12" i="21"/>
  <c r="F13" i="21"/>
  <c r="F14" i="21"/>
  <c r="F15" i="21"/>
  <c r="F16" i="21"/>
  <c r="F17" i="21"/>
  <c r="F18" i="21"/>
  <c r="F19" i="21"/>
  <c r="F20" i="21"/>
  <c r="F21" i="21"/>
  <c r="F22" i="21"/>
  <c r="F23" i="21"/>
  <c r="F24" i="21"/>
  <c r="F25" i="21"/>
  <c r="H938" i="21"/>
  <c r="I938" i="21"/>
  <c r="K938" i="21"/>
  <c r="L938" i="21"/>
  <c r="H939" i="21"/>
  <c r="I939" i="21"/>
  <c r="K939" i="21"/>
  <c r="L939" i="21"/>
  <c r="H940" i="21"/>
  <c r="I940" i="21"/>
  <c r="K940" i="21"/>
  <c r="L940" i="21"/>
  <c r="H941" i="21"/>
  <c r="I941" i="21"/>
  <c r="K941" i="21"/>
  <c r="L941" i="21"/>
  <c r="H942" i="21"/>
  <c r="I942" i="21"/>
  <c r="K942" i="21"/>
  <c r="L942" i="21"/>
  <c r="H943" i="21"/>
  <c r="I943" i="21"/>
  <c r="K943" i="21"/>
  <c r="L943" i="21"/>
  <c r="H944" i="21"/>
  <c r="I944" i="21"/>
  <c r="K944" i="21"/>
  <c r="L944" i="21"/>
  <c r="H945" i="21"/>
  <c r="I945" i="21"/>
  <c r="K945" i="21"/>
  <c r="L945" i="21"/>
  <c r="H946" i="21"/>
  <c r="I946" i="21"/>
  <c r="K946" i="21"/>
  <c r="L946" i="21"/>
  <c r="H947" i="21"/>
  <c r="I947" i="21"/>
  <c r="K947" i="21"/>
  <c r="L947" i="21"/>
  <c r="H948" i="21"/>
  <c r="I948" i="21"/>
  <c r="K948" i="21"/>
  <c r="L948" i="21"/>
  <c r="H949" i="21"/>
  <c r="I949" i="21"/>
  <c r="K949" i="21"/>
  <c r="L949" i="21"/>
  <c r="H950" i="21"/>
  <c r="I950" i="21"/>
  <c r="K950" i="21"/>
  <c r="L950" i="21"/>
  <c r="H951" i="21"/>
  <c r="I951" i="21"/>
  <c r="K951" i="21"/>
  <c r="L951" i="21"/>
  <c r="H952" i="21"/>
  <c r="I952" i="21"/>
  <c r="K952" i="21"/>
  <c r="L952" i="21"/>
  <c r="H953" i="21"/>
  <c r="I953" i="21"/>
  <c r="K953" i="21"/>
  <c r="L953" i="21"/>
  <c r="H954" i="21"/>
  <c r="I954" i="21"/>
  <c r="K954" i="21"/>
  <c r="L954" i="21"/>
  <c r="H955" i="21"/>
  <c r="I955" i="21"/>
  <c r="K955" i="21"/>
  <c r="L955" i="21"/>
  <c r="H956" i="21"/>
  <c r="I956" i="21"/>
  <c r="K956" i="21"/>
  <c r="L956" i="21"/>
  <c r="H957" i="21"/>
  <c r="I957" i="21"/>
  <c r="K957" i="21"/>
  <c r="L957" i="21"/>
  <c r="H958" i="21"/>
  <c r="I958" i="21"/>
  <c r="K958" i="21"/>
  <c r="L958" i="21"/>
  <c r="H959" i="21"/>
  <c r="I959" i="21"/>
  <c r="K959" i="21"/>
  <c r="L959" i="21"/>
  <c r="H960" i="21"/>
  <c r="I960" i="21"/>
  <c r="K960" i="21"/>
  <c r="L960" i="21"/>
  <c r="H961" i="21"/>
  <c r="I961" i="21"/>
  <c r="K961" i="21"/>
  <c r="L961" i="21"/>
  <c r="H962" i="21"/>
  <c r="I962" i="21"/>
  <c r="K962" i="21"/>
  <c r="L962" i="21"/>
  <c r="H963" i="21"/>
  <c r="I963" i="21"/>
  <c r="K963" i="21"/>
  <c r="L963" i="21"/>
  <c r="H964" i="21"/>
  <c r="I964" i="21"/>
  <c r="K964" i="21"/>
  <c r="L964" i="21"/>
  <c r="H965" i="21"/>
  <c r="I965" i="21"/>
  <c r="K965" i="21"/>
  <c r="L965" i="21"/>
  <c r="H966" i="21"/>
  <c r="I966" i="21"/>
  <c r="K966" i="21"/>
  <c r="L966" i="21"/>
  <c r="H967" i="21"/>
  <c r="I967" i="21"/>
  <c r="K967" i="21"/>
  <c r="L967" i="21"/>
  <c r="H968" i="21"/>
  <c r="I968" i="21"/>
  <c r="K968" i="21"/>
  <c r="L968" i="21"/>
  <c r="H969" i="21"/>
  <c r="I969" i="21"/>
  <c r="K969" i="21"/>
  <c r="L969" i="21"/>
  <c r="H970" i="21"/>
  <c r="I970" i="21"/>
  <c r="K970" i="21"/>
  <c r="L970" i="21"/>
  <c r="H971" i="21"/>
  <c r="I971" i="21"/>
  <c r="K971" i="21"/>
  <c r="L971" i="21"/>
  <c r="H972" i="21"/>
  <c r="I972" i="21"/>
  <c r="K972" i="21"/>
  <c r="L972" i="21"/>
  <c r="H973" i="21"/>
  <c r="I973" i="21"/>
  <c r="K973" i="21"/>
  <c r="L973" i="21"/>
  <c r="H974" i="21"/>
  <c r="I974" i="21"/>
  <c r="K974" i="21"/>
  <c r="L974" i="21"/>
  <c r="H975" i="21"/>
  <c r="I975" i="21"/>
  <c r="K975" i="21"/>
  <c r="L975" i="21"/>
  <c r="H976" i="21"/>
  <c r="I976" i="21"/>
  <c r="K976" i="21"/>
  <c r="L976" i="21"/>
  <c r="H977" i="21"/>
  <c r="I977" i="21"/>
  <c r="K977" i="21"/>
  <c r="L977" i="21"/>
  <c r="H978" i="21"/>
  <c r="I978" i="21"/>
  <c r="K978" i="21"/>
  <c r="L978" i="21"/>
  <c r="H979" i="21"/>
  <c r="I979" i="21"/>
  <c r="K979" i="21"/>
  <c r="L979" i="21"/>
  <c r="H980" i="21"/>
  <c r="I980" i="21"/>
  <c r="K980" i="21"/>
  <c r="L980" i="21"/>
  <c r="H981" i="21"/>
  <c r="I981" i="21"/>
  <c r="K981" i="21"/>
  <c r="L981" i="21"/>
  <c r="H982" i="21"/>
  <c r="I982" i="21"/>
  <c r="K982" i="21"/>
  <c r="L982" i="21"/>
  <c r="H983" i="21"/>
  <c r="I983" i="21"/>
  <c r="K983" i="21"/>
  <c r="L983" i="21"/>
  <c r="H984" i="21"/>
  <c r="I984" i="21"/>
  <c r="K984" i="21"/>
  <c r="L984" i="21"/>
  <c r="H985" i="21"/>
  <c r="I985" i="21"/>
  <c r="K985" i="21"/>
  <c r="L985" i="21"/>
  <c r="H986" i="21"/>
  <c r="I986" i="21"/>
  <c r="K986" i="21"/>
  <c r="L986" i="21"/>
  <c r="H987" i="21"/>
  <c r="I987" i="21"/>
  <c r="K987" i="21"/>
  <c r="L987" i="21"/>
  <c r="H988" i="21"/>
  <c r="I988" i="21"/>
  <c r="K988" i="21"/>
  <c r="L988" i="21"/>
  <c r="H989" i="21"/>
  <c r="I989" i="21"/>
  <c r="K989" i="21"/>
  <c r="L989" i="21"/>
  <c r="H990" i="21"/>
  <c r="I990" i="21"/>
  <c r="K990" i="21"/>
  <c r="L990" i="21"/>
  <c r="H991" i="21"/>
  <c r="I991" i="21"/>
  <c r="K991" i="21"/>
  <c r="L991" i="21"/>
  <c r="H992" i="21"/>
  <c r="I992" i="21"/>
  <c r="K992" i="21"/>
  <c r="L992" i="21"/>
  <c r="H993" i="21"/>
  <c r="I993" i="21"/>
  <c r="K993" i="21"/>
  <c r="L993" i="21"/>
  <c r="H994" i="21"/>
  <c r="I994" i="21"/>
  <c r="K994" i="21"/>
  <c r="L994" i="21"/>
  <c r="H995" i="21"/>
  <c r="I995" i="21"/>
  <c r="K995" i="21"/>
  <c r="L995" i="21"/>
  <c r="H996" i="21"/>
  <c r="I996" i="21"/>
  <c r="K996" i="21"/>
  <c r="L996" i="21"/>
  <c r="H997" i="21"/>
  <c r="I997" i="21"/>
  <c r="K997" i="21"/>
  <c r="L997" i="21"/>
  <c r="H998" i="21"/>
  <c r="I998" i="21"/>
  <c r="K998" i="21"/>
  <c r="L998" i="21"/>
  <c r="H999" i="21"/>
  <c r="I999" i="21"/>
  <c r="K999" i="21"/>
  <c r="L999" i="21"/>
  <c r="H1000" i="21"/>
  <c r="I1000" i="21"/>
  <c r="K1000" i="21"/>
  <c r="L1000" i="21"/>
  <c r="H1001" i="21"/>
  <c r="I1001" i="21"/>
  <c r="K1001" i="21"/>
  <c r="L1001" i="21"/>
  <c r="H1002" i="21"/>
  <c r="I1002" i="21"/>
  <c r="K1002" i="21"/>
  <c r="L1002" i="21"/>
  <c r="H1003" i="21"/>
  <c r="I1003" i="21"/>
  <c r="K1003" i="21"/>
  <c r="L1003" i="21"/>
  <c r="H1004" i="21"/>
  <c r="I1004" i="21"/>
  <c r="K1004" i="21"/>
  <c r="L1004" i="21"/>
  <c r="H1005" i="21"/>
  <c r="I1005" i="21"/>
  <c r="K1005" i="21"/>
  <c r="L1005" i="21"/>
  <c r="H1006" i="21"/>
  <c r="I1006" i="21"/>
  <c r="K1006" i="21"/>
  <c r="L1006" i="21"/>
  <c r="H1007" i="21"/>
  <c r="I1007" i="21"/>
  <c r="K1007" i="21"/>
  <c r="L1007" i="21"/>
  <c r="H1008" i="21"/>
  <c r="I1008" i="21"/>
  <c r="K1008" i="21"/>
  <c r="L1008" i="21"/>
  <c r="H1009" i="21"/>
  <c r="I1009" i="21"/>
  <c r="K1009" i="21"/>
  <c r="L1009" i="21"/>
  <c r="H1010" i="21"/>
  <c r="I1010" i="21"/>
  <c r="K1010" i="21"/>
  <c r="L1010" i="21"/>
  <c r="H1011" i="21"/>
  <c r="I1011" i="21"/>
  <c r="K1011" i="21"/>
  <c r="L1011" i="21"/>
  <c r="H1012" i="21"/>
  <c r="I1012" i="21"/>
  <c r="K1012" i="21"/>
  <c r="L1012" i="21"/>
  <c r="H1013" i="21"/>
  <c r="I1013" i="21"/>
  <c r="K1013" i="21"/>
  <c r="L1013" i="21"/>
  <c r="H1014" i="21"/>
  <c r="I1014" i="21"/>
  <c r="K1014" i="21"/>
  <c r="L1014" i="21"/>
  <c r="H1015" i="21"/>
  <c r="I1015" i="21"/>
  <c r="K1015" i="21"/>
  <c r="L1015" i="21"/>
  <c r="H1016" i="21"/>
  <c r="I1016" i="21"/>
  <c r="K1016" i="21"/>
  <c r="L1016" i="21"/>
  <c r="H1017" i="21"/>
  <c r="I1017" i="21"/>
  <c r="K1017" i="21"/>
  <c r="L1017" i="21"/>
  <c r="H1018" i="21"/>
  <c r="I1018" i="21"/>
  <c r="K1018" i="21"/>
  <c r="L1018" i="21"/>
  <c r="H1019" i="21"/>
  <c r="I1019" i="21"/>
  <c r="K1019" i="21"/>
  <c r="L1019" i="21"/>
  <c r="H1020" i="21"/>
  <c r="I1020" i="21"/>
  <c r="K1020" i="21"/>
  <c r="L1020" i="21"/>
  <c r="H1021" i="21"/>
  <c r="I1021" i="21"/>
  <c r="K1021" i="21"/>
  <c r="L1021" i="21"/>
  <c r="L937" i="21"/>
  <c r="K937" i="21"/>
  <c r="I937" i="21"/>
  <c r="H937" i="21"/>
  <c r="H853" i="21"/>
  <c r="I853" i="21"/>
  <c r="K853" i="21"/>
  <c r="L853" i="21"/>
  <c r="H854" i="21"/>
  <c r="I854" i="21"/>
  <c r="K854" i="21"/>
  <c r="L854" i="21"/>
  <c r="H855" i="21"/>
  <c r="I855" i="21"/>
  <c r="K855" i="21"/>
  <c r="L855" i="21"/>
  <c r="H856" i="21"/>
  <c r="I856" i="21"/>
  <c r="K856" i="21"/>
  <c r="L856" i="21"/>
  <c r="H857" i="21"/>
  <c r="I857" i="21"/>
  <c r="K857" i="21"/>
  <c r="L857" i="21"/>
  <c r="H858" i="21"/>
  <c r="I858" i="21"/>
  <c r="K858" i="21"/>
  <c r="L858" i="21"/>
  <c r="H859" i="21"/>
  <c r="I859" i="21"/>
  <c r="K859" i="21"/>
  <c r="L859" i="21"/>
  <c r="H860" i="21"/>
  <c r="I860" i="21"/>
  <c r="K860" i="21"/>
  <c r="L860" i="21"/>
  <c r="H861" i="21"/>
  <c r="I861" i="21"/>
  <c r="K861" i="21"/>
  <c r="L861" i="21"/>
  <c r="H862" i="21"/>
  <c r="I862" i="21"/>
  <c r="K862" i="21"/>
  <c r="L862" i="21"/>
  <c r="H863" i="21"/>
  <c r="I863" i="21"/>
  <c r="K863" i="21"/>
  <c r="L863" i="21"/>
  <c r="H864" i="21"/>
  <c r="I864" i="21"/>
  <c r="K864" i="21"/>
  <c r="L864" i="21"/>
  <c r="H865" i="21"/>
  <c r="I865" i="21"/>
  <c r="K865" i="21"/>
  <c r="L865" i="21"/>
  <c r="H866" i="21"/>
  <c r="I866" i="21"/>
  <c r="K866" i="21"/>
  <c r="L866" i="21"/>
  <c r="H867" i="21"/>
  <c r="I867" i="21"/>
  <c r="K867" i="21"/>
  <c r="L867" i="21"/>
  <c r="H868" i="21"/>
  <c r="I868" i="21"/>
  <c r="K868" i="21"/>
  <c r="L868" i="21"/>
  <c r="H869" i="21"/>
  <c r="I869" i="21"/>
  <c r="K869" i="21"/>
  <c r="L869" i="21"/>
  <c r="H870" i="21"/>
  <c r="I870" i="21"/>
  <c r="K870" i="21"/>
  <c r="L870" i="21"/>
  <c r="H871" i="21"/>
  <c r="I871" i="21"/>
  <c r="K871" i="21"/>
  <c r="L871" i="21"/>
  <c r="H872" i="21"/>
  <c r="I872" i="21"/>
  <c r="K872" i="21"/>
  <c r="L872" i="21"/>
  <c r="H873" i="21"/>
  <c r="I873" i="21"/>
  <c r="K873" i="21"/>
  <c r="L873" i="21"/>
  <c r="H874" i="21"/>
  <c r="I874" i="21"/>
  <c r="K874" i="21"/>
  <c r="L874" i="21"/>
  <c r="H875" i="21"/>
  <c r="I875" i="21"/>
  <c r="K875" i="21"/>
  <c r="L875" i="21"/>
  <c r="H876" i="21"/>
  <c r="I876" i="21"/>
  <c r="K876" i="21"/>
  <c r="L876" i="21"/>
  <c r="H877" i="21"/>
  <c r="I877" i="21"/>
  <c r="K877" i="21"/>
  <c r="L877" i="21"/>
  <c r="H878" i="21"/>
  <c r="I878" i="21"/>
  <c r="K878" i="21"/>
  <c r="L878" i="21"/>
  <c r="H879" i="21"/>
  <c r="I879" i="21"/>
  <c r="K879" i="21"/>
  <c r="L879" i="21"/>
  <c r="H880" i="21"/>
  <c r="I880" i="21"/>
  <c r="K880" i="21"/>
  <c r="L880" i="21"/>
  <c r="H881" i="21"/>
  <c r="I881" i="21"/>
  <c r="K881" i="21"/>
  <c r="L881" i="21"/>
  <c r="H882" i="21"/>
  <c r="I882" i="21"/>
  <c r="K882" i="21"/>
  <c r="L882" i="21"/>
  <c r="H883" i="21"/>
  <c r="I883" i="21"/>
  <c r="K883" i="21"/>
  <c r="L883" i="21"/>
  <c r="H884" i="21"/>
  <c r="I884" i="21"/>
  <c r="K884" i="21"/>
  <c r="L884" i="21"/>
  <c r="H885" i="21"/>
  <c r="I885" i="21"/>
  <c r="K885" i="21"/>
  <c r="L885" i="21"/>
  <c r="H886" i="21"/>
  <c r="I886" i="21"/>
  <c r="K886" i="21"/>
  <c r="L886" i="21"/>
  <c r="H887" i="21"/>
  <c r="I887" i="21"/>
  <c r="K887" i="21"/>
  <c r="L887" i="21"/>
  <c r="H888" i="21"/>
  <c r="I888" i="21"/>
  <c r="K888" i="21"/>
  <c r="L888" i="21"/>
  <c r="H889" i="21"/>
  <c r="I889" i="21"/>
  <c r="K889" i="21"/>
  <c r="L889" i="21"/>
  <c r="H890" i="21"/>
  <c r="I890" i="21"/>
  <c r="K890" i="21"/>
  <c r="L890" i="21"/>
  <c r="H891" i="21"/>
  <c r="I891" i="21"/>
  <c r="K891" i="21"/>
  <c r="L891" i="21"/>
  <c r="H892" i="21"/>
  <c r="I892" i="21"/>
  <c r="K892" i="21"/>
  <c r="L892" i="21"/>
  <c r="H893" i="21"/>
  <c r="I893" i="21"/>
  <c r="K893" i="21"/>
  <c r="L893" i="21"/>
  <c r="H894" i="21"/>
  <c r="I894" i="21"/>
  <c r="K894" i="21"/>
  <c r="L894" i="21"/>
  <c r="H895" i="21"/>
  <c r="I895" i="21"/>
  <c r="K895" i="21"/>
  <c r="L895" i="21"/>
  <c r="H896" i="21"/>
  <c r="I896" i="21"/>
  <c r="K896" i="21"/>
  <c r="L896" i="21"/>
  <c r="H897" i="21"/>
  <c r="I897" i="21"/>
  <c r="K897" i="21"/>
  <c r="L897" i="21"/>
  <c r="H898" i="21"/>
  <c r="I898" i="21"/>
  <c r="K898" i="21"/>
  <c r="L898" i="21"/>
  <c r="H899" i="21"/>
  <c r="I899" i="21"/>
  <c r="K899" i="21"/>
  <c r="L899" i="21"/>
  <c r="H900" i="21"/>
  <c r="I900" i="21"/>
  <c r="K900" i="21"/>
  <c r="L900" i="21"/>
  <c r="H901" i="21"/>
  <c r="I901" i="21"/>
  <c r="K901" i="21"/>
  <c r="L901" i="21"/>
  <c r="H902" i="21"/>
  <c r="I902" i="21"/>
  <c r="K902" i="21"/>
  <c r="L902" i="21"/>
  <c r="H903" i="21"/>
  <c r="I903" i="21"/>
  <c r="K903" i="21"/>
  <c r="L903" i="21"/>
  <c r="H904" i="21"/>
  <c r="I904" i="21"/>
  <c r="K904" i="21"/>
  <c r="L904" i="21"/>
  <c r="H905" i="21"/>
  <c r="I905" i="21"/>
  <c r="K905" i="21"/>
  <c r="L905" i="21"/>
  <c r="H906" i="21"/>
  <c r="I906" i="21"/>
  <c r="K906" i="21"/>
  <c r="L906" i="21"/>
  <c r="H907" i="21"/>
  <c r="I907" i="21"/>
  <c r="K907" i="21"/>
  <c r="L907" i="21"/>
  <c r="H908" i="21"/>
  <c r="I908" i="21"/>
  <c r="K908" i="21"/>
  <c r="L908" i="21"/>
  <c r="H909" i="21"/>
  <c r="I909" i="21"/>
  <c r="K909" i="21"/>
  <c r="L909" i="21"/>
  <c r="H910" i="21"/>
  <c r="I910" i="21"/>
  <c r="K910" i="21"/>
  <c r="L910" i="21"/>
  <c r="H911" i="21"/>
  <c r="I911" i="21"/>
  <c r="K911" i="21"/>
  <c r="L911" i="21"/>
  <c r="H912" i="21"/>
  <c r="I912" i="21"/>
  <c r="K912" i="21"/>
  <c r="L912" i="21"/>
  <c r="H913" i="21"/>
  <c r="I913" i="21"/>
  <c r="K913" i="21"/>
  <c r="L913" i="21"/>
  <c r="H914" i="21"/>
  <c r="I914" i="21"/>
  <c r="K914" i="21"/>
  <c r="L914" i="21"/>
  <c r="H915" i="21"/>
  <c r="I915" i="21"/>
  <c r="K915" i="21"/>
  <c r="L915" i="21"/>
  <c r="H916" i="21"/>
  <c r="I916" i="21"/>
  <c r="K916" i="21"/>
  <c r="L916" i="21"/>
  <c r="H917" i="21"/>
  <c r="I917" i="21"/>
  <c r="K917" i="21"/>
  <c r="L917" i="21"/>
  <c r="H918" i="21"/>
  <c r="I918" i="21"/>
  <c r="K918" i="21"/>
  <c r="L918" i="21"/>
  <c r="H919" i="21"/>
  <c r="I919" i="21"/>
  <c r="K919" i="21"/>
  <c r="L919" i="21"/>
  <c r="H920" i="21"/>
  <c r="I920" i="21"/>
  <c r="K920" i="21"/>
  <c r="L920" i="21"/>
  <c r="H921" i="21"/>
  <c r="I921" i="21"/>
  <c r="K921" i="21"/>
  <c r="L921" i="21"/>
  <c r="H922" i="21"/>
  <c r="I922" i="21"/>
  <c r="K922" i="21"/>
  <c r="L922" i="21"/>
  <c r="H923" i="21"/>
  <c r="I923" i="21"/>
  <c r="K923" i="21"/>
  <c r="L923" i="21"/>
  <c r="H924" i="21"/>
  <c r="I924" i="21"/>
  <c r="K924" i="21"/>
  <c r="L924" i="21"/>
  <c r="H925" i="21"/>
  <c r="I925" i="21"/>
  <c r="K925" i="21"/>
  <c r="L925" i="21"/>
  <c r="H926" i="21"/>
  <c r="I926" i="21"/>
  <c r="K926" i="21"/>
  <c r="L926" i="21"/>
  <c r="H927" i="21"/>
  <c r="I927" i="21"/>
  <c r="K927" i="21"/>
  <c r="L927" i="21"/>
  <c r="H928" i="21"/>
  <c r="I928" i="21"/>
  <c r="K928" i="21"/>
  <c r="L928" i="21"/>
  <c r="H929" i="21"/>
  <c r="I929" i="21"/>
  <c r="K929" i="21"/>
  <c r="L929" i="21"/>
  <c r="H930" i="21"/>
  <c r="I930" i="21"/>
  <c r="K930" i="21"/>
  <c r="L930" i="21"/>
  <c r="H931" i="21"/>
  <c r="I931" i="21"/>
  <c r="K931" i="21"/>
  <c r="L931" i="21"/>
  <c r="H932" i="21"/>
  <c r="I932" i="21"/>
  <c r="K932" i="21"/>
  <c r="L932" i="21"/>
  <c r="H933" i="21"/>
  <c r="I933" i="21"/>
  <c r="K933" i="21"/>
  <c r="L933" i="21"/>
  <c r="H934" i="21"/>
  <c r="I934" i="21"/>
  <c r="K934" i="21"/>
  <c r="L934" i="21"/>
  <c r="H935" i="21"/>
  <c r="I935" i="21"/>
  <c r="K935" i="21"/>
  <c r="L935" i="21"/>
  <c r="H936" i="21"/>
  <c r="I936" i="21"/>
  <c r="K936" i="21"/>
  <c r="L936" i="21"/>
  <c r="L852" i="21"/>
  <c r="K852" i="21"/>
  <c r="I852" i="21"/>
  <c r="H852" i="21"/>
  <c r="H768" i="21"/>
  <c r="I768" i="21"/>
  <c r="K768" i="21"/>
  <c r="L768" i="21"/>
  <c r="H769" i="21"/>
  <c r="I769" i="21"/>
  <c r="K769" i="21"/>
  <c r="L769" i="21"/>
  <c r="H770" i="21"/>
  <c r="I770" i="21"/>
  <c r="K770" i="21"/>
  <c r="L770" i="21"/>
  <c r="H771" i="21"/>
  <c r="I771" i="21"/>
  <c r="K771" i="21"/>
  <c r="L771" i="21"/>
  <c r="H772" i="21"/>
  <c r="I772" i="21"/>
  <c r="K772" i="21"/>
  <c r="L772" i="21"/>
  <c r="H773" i="21"/>
  <c r="I773" i="21"/>
  <c r="K773" i="21"/>
  <c r="L773" i="21"/>
  <c r="H774" i="21"/>
  <c r="I774" i="21"/>
  <c r="K774" i="21"/>
  <c r="L774" i="21"/>
  <c r="H775" i="21"/>
  <c r="I775" i="21"/>
  <c r="K775" i="21"/>
  <c r="L775" i="21"/>
  <c r="H776" i="21"/>
  <c r="I776" i="21"/>
  <c r="K776" i="21"/>
  <c r="L776" i="21"/>
  <c r="H777" i="21"/>
  <c r="I777" i="21"/>
  <c r="K777" i="21"/>
  <c r="L777" i="21"/>
  <c r="H778" i="21"/>
  <c r="I778" i="21"/>
  <c r="K778" i="21"/>
  <c r="L778" i="21"/>
  <c r="H779" i="21"/>
  <c r="I779" i="21"/>
  <c r="K779" i="21"/>
  <c r="L779" i="21"/>
  <c r="H780" i="21"/>
  <c r="I780" i="21"/>
  <c r="K780" i="21"/>
  <c r="L780" i="21"/>
  <c r="H781" i="21"/>
  <c r="I781" i="21"/>
  <c r="K781" i="21"/>
  <c r="L781" i="21"/>
  <c r="H782" i="21"/>
  <c r="I782" i="21"/>
  <c r="K782" i="21"/>
  <c r="L782" i="21"/>
  <c r="H783" i="21"/>
  <c r="I783" i="21"/>
  <c r="K783" i="21"/>
  <c r="L783" i="21"/>
  <c r="H784" i="21"/>
  <c r="I784" i="21"/>
  <c r="K784" i="21"/>
  <c r="L784" i="21"/>
  <c r="H785" i="21"/>
  <c r="I785" i="21"/>
  <c r="K785" i="21"/>
  <c r="L785" i="21"/>
  <c r="H786" i="21"/>
  <c r="I786" i="21"/>
  <c r="K786" i="21"/>
  <c r="L786" i="21"/>
  <c r="H787" i="21"/>
  <c r="I787" i="21"/>
  <c r="K787" i="21"/>
  <c r="L787" i="21"/>
  <c r="H788" i="21"/>
  <c r="I788" i="21"/>
  <c r="K788" i="21"/>
  <c r="L788" i="21"/>
  <c r="H789" i="21"/>
  <c r="I789" i="21"/>
  <c r="K789" i="21"/>
  <c r="L789" i="21"/>
  <c r="H790" i="21"/>
  <c r="I790" i="21"/>
  <c r="K790" i="21"/>
  <c r="L790" i="21"/>
  <c r="H791" i="21"/>
  <c r="I791" i="21"/>
  <c r="K791" i="21"/>
  <c r="L791" i="21"/>
  <c r="H792" i="21"/>
  <c r="I792" i="21"/>
  <c r="K792" i="21"/>
  <c r="L792" i="21"/>
  <c r="H793" i="21"/>
  <c r="I793" i="21"/>
  <c r="K793" i="21"/>
  <c r="L793" i="21"/>
  <c r="H794" i="21"/>
  <c r="I794" i="21"/>
  <c r="K794" i="21"/>
  <c r="L794" i="21"/>
  <c r="H795" i="21"/>
  <c r="I795" i="21"/>
  <c r="K795" i="21"/>
  <c r="L795" i="21"/>
  <c r="H796" i="21"/>
  <c r="I796" i="21"/>
  <c r="K796" i="21"/>
  <c r="L796" i="21"/>
  <c r="H797" i="21"/>
  <c r="I797" i="21"/>
  <c r="K797" i="21"/>
  <c r="L797" i="21"/>
  <c r="H798" i="21"/>
  <c r="I798" i="21"/>
  <c r="K798" i="21"/>
  <c r="L798" i="21"/>
  <c r="H799" i="21"/>
  <c r="I799" i="21"/>
  <c r="K799" i="21"/>
  <c r="L799" i="21"/>
  <c r="H800" i="21"/>
  <c r="I800" i="21"/>
  <c r="K800" i="21"/>
  <c r="L800" i="21"/>
  <c r="H801" i="21"/>
  <c r="I801" i="21"/>
  <c r="K801" i="21"/>
  <c r="L801" i="21"/>
  <c r="H802" i="21"/>
  <c r="I802" i="21"/>
  <c r="K802" i="21"/>
  <c r="L802" i="21"/>
  <c r="H803" i="21"/>
  <c r="I803" i="21"/>
  <c r="K803" i="21"/>
  <c r="L803" i="21"/>
  <c r="H804" i="21"/>
  <c r="I804" i="21"/>
  <c r="K804" i="21"/>
  <c r="L804" i="21"/>
  <c r="H805" i="21"/>
  <c r="I805" i="21"/>
  <c r="K805" i="21"/>
  <c r="L805" i="21"/>
  <c r="H806" i="21"/>
  <c r="I806" i="21"/>
  <c r="K806" i="21"/>
  <c r="L806" i="21"/>
  <c r="H807" i="21"/>
  <c r="I807" i="21"/>
  <c r="K807" i="21"/>
  <c r="L807" i="21"/>
  <c r="H808" i="21"/>
  <c r="I808" i="21"/>
  <c r="K808" i="21"/>
  <c r="L808" i="21"/>
  <c r="H809" i="21"/>
  <c r="I809" i="21"/>
  <c r="K809" i="21"/>
  <c r="L809" i="21"/>
  <c r="H810" i="21"/>
  <c r="I810" i="21"/>
  <c r="K810" i="21"/>
  <c r="L810" i="21"/>
  <c r="H811" i="21"/>
  <c r="I811" i="21"/>
  <c r="K811" i="21"/>
  <c r="L811" i="21"/>
  <c r="H812" i="21"/>
  <c r="I812" i="21"/>
  <c r="K812" i="21"/>
  <c r="L812" i="21"/>
  <c r="H813" i="21"/>
  <c r="I813" i="21"/>
  <c r="K813" i="21"/>
  <c r="L813" i="21"/>
  <c r="H814" i="21"/>
  <c r="I814" i="21"/>
  <c r="K814" i="21"/>
  <c r="L814" i="21"/>
  <c r="H815" i="21"/>
  <c r="I815" i="21"/>
  <c r="K815" i="21"/>
  <c r="L815" i="21"/>
  <c r="H816" i="21"/>
  <c r="I816" i="21"/>
  <c r="K816" i="21"/>
  <c r="L816" i="21"/>
  <c r="H817" i="21"/>
  <c r="I817" i="21"/>
  <c r="K817" i="21"/>
  <c r="L817" i="21"/>
  <c r="H818" i="21"/>
  <c r="I818" i="21"/>
  <c r="K818" i="21"/>
  <c r="L818" i="21"/>
  <c r="H819" i="21"/>
  <c r="I819" i="21"/>
  <c r="K819" i="21"/>
  <c r="L819" i="21"/>
  <c r="H820" i="21"/>
  <c r="I820" i="21"/>
  <c r="K820" i="21"/>
  <c r="L820" i="21"/>
  <c r="H821" i="21"/>
  <c r="I821" i="21"/>
  <c r="K821" i="21"/>
  <c r="L821" i="21"/>
  <c r="H822" i="21"/>
  <c r="I822" i="21"/>
  <c r="K822" i="21"/>
  <c r="L822" i="21"/>
  <c r="H823" i="21"/>
  <c r="I823" i="21"/>
  <c r="K823" i="21"/>
  <c r="L823" i="21"/>
  <c r="H824" i="21"/>
  <c r="I824" i="21"/>
  <c r="K824" i="21"/>
  <c r="L824" i="21"/>
  <c r="H825" i="21"/>
  <c r="I825" i="21"/>
  <c r="K825" i="21"/>
  <c r="L825" i="21"/>
  <c r="H826" i="21"/>
  <c r="I826" i="21"/>
  <c r="K826" i="21"/>
  <c r="L826" i="21"/>
  <c r="H827" i="21"/>
  <c r="I827" i="21"/>
  <c r="K827" i="21"/>
  <c r="L827" i="21"/>
  <c r="H828" i="21"/>
  <c r="I828" i="21"/>
  <c r="K828" i="21"/>
  <c r="L828" i="21"/>
  <c r="H829" i="21"/>
  <c r="I829" i="21"/>
  <c r="K829" i="21"/>
  <c r="L829" i="21"/>
  <c r="H830" i="21"/>
  <c r="I830" i="21"/>
  <c r="K830" i="21"/>
  <c r="L830" i="21"/>
  <c r="H831" i="21"/>
  <c r="I831" i="21"/>
  <c r="K831" i="21"/>
  <c r="L831" i="21"/>
  <c r="H832" i="21"/>
  <c r="I832" i="21"/>
  <c r="K832" i="21"/>
  <c r="L832" i="21"/>
  <c r="H833" i="21"/>
  <c r="I833" i="21"/>
  <c r="K833" i="21"/>
  <c r="L833" i="21"/>
  <c r="H834" i="21"/>
  <c r="I834" i="21"/>
  <c r="K834" i="21"/>
  <c r="L834" i="21"/>
  <c r="H835" i="21"/>
  <c r="I835" i="21"/>
  <c r="K835" i="21"/>
  <c r="L835" i="21"/>
  <c r="H836" i="21"/>
  <c r="I836" i="21"/>
  <c r="K836" i="21"/>
  <c r="L836" i="21"/>
  <c r="H837" i="21"/>
  <c r="I837" i="21"/>
  <c r="K837" i="21"/>
  <c r="L837" i="21"/>
  <c r="H838" i="21"/>
  <c r="I838" i="21"/>
  <c r="K838" i="21"/>
  <c r="L838" i="21"/>
  <c r="H839" i="21"/>
  <c r="I839" i="21"/>
  <c r="K839" i="21"/>
  <c r="L839" i="21"/>
  <c r="H840" i="21"/>
  <c r="I840" i="21"/>
  <c r="K840" i="21"/>
  <c r="L840" i="21"/>
  <c r="H841" i="21"/>
  <c r="I841" i="21"/>
  <c r="K841" i="21"/>
  <c r="L841" i="21"/>
  <c r="H842" i="21"/>
  <c r="I842" i="21"/>
  <c r="K842" i="21"/>
  <c r="L842" i="21"/>
  <c r="H843" i="21"/>
  <c r="I843" i="21"/>
  <c r="K843" i="21"/>
  <c r="L843" i="21"/>
  <c r="H844" i="21"/>
  <c r="I844" i="21"/>
  <c r="K844" i="21"/>
  <c r="L844" i="21"/>
  <c r="H845" i="21"/>
  <c r="I845" i="21"/>
  <c r="K845" i="21"/>
  <c r="L845" i="21"/>
  <c r="H846" i="21"/>
  <c r="I846" i="21"/>
  <c r="K846" i="21"/>
  <c r="L846" i="21"/>
  <c r="H847" i="21"/>
  <c r="I847" i="21"/>
  <c r="K847" i="21"/>
  <c r="L847" i="21"/>
  <c r="H848" i="21"/>
  <c r="I848" i="21"/>
  <c r="K848" i="21"/>
  <c r="L848" i="21"/>
  <c r="H849" i="21"/>
  <c r="I849" i="21"/>
  <c r="K849" i="21"/>
  <c r="L849" i="21"/>
  <c r="H850" i="21"/>
  <c r="I850" i="21"/>
  <c r="K850" i="21"/>
  <c r="L850" i="21"/>
  <c r="H851" i="21"/>
  <c r="I851" i="21"/>
  <c r="K851" i="21"/>
  <c r="L851" i="21"/>
  <c r="H767" i="21"/>
  <c r="L767" i="21"/>
  <c r="K767" i="21"/>
  <c r="I767" i="21"/>
  <c r="H694" i="21"/>
  <c r="I694" i="21"/>
  <c r="K694" i="21"/>
  <c r="L694" i="21"/>
  <c r="H695" i="21"/>
  <c r="I695" i="21"/>
  <c r="K695" i="21"/>
  <c r="L695" i="21"/>
  <c r="H696" i="21"/>
  <c r="I696" i="21"/>
  <c r="K696" i="21"/>
  <c r="L696" i="21"/>
  <c r="H697" i="21"/>
  <c r="I697" i="21"/>
  <c r="K697" i="21"/>
  <c r="L697" i="21"/>
  <c r="H698" i="21"/>
  <c r="I698" i="21"/>
  <c r="K698" i="21"/>
  <c r="L698" i="21"/>
  <c r="H699" i="21"/>
  <c r="I699" i="21"/>
  <c r="K699" i="21"/>
  <c r="L699" i="21"/>
  <c r="H700" i="21"/>
  <c r="I700" i="21"/>
  <c r="K700" i="21"/>
  <c r="L700" i="21"/>
  <c r="H701" i="21"/>
  <c r="I701" i="21"/>
  <c r="K701" i="21"/>
  <c r="L701" i="21"/>
  <c r="H702" i="21"/>
  <c r="I702" i="21"/>
  <c r="K702" i="21"/>
  <c r="L702" i="21"/>
  <c r="H703" i="21"/>
  <c r="I703" i="21"/>
  <c r="K703" i="21"/>
  <c r="L703" i="21"/>
  <c r="H704" i="21"/>
  <c r="I704" i="21"/>
  <c r="K704" i="21"/>
  <c r="L704" i="21"/>
  <c r="H705" i="21"/>
  <c r="I705" i="21"/>
  <c r="K705" i="21"/>
  <c r="L705" i="21"/>
  <c r="H706" i="21"/>
  <c r="I706" i="21"/>
  <c r="K706" i="21"/>
  <c r="L706" i="21"/>
  <c r="H707" i="21"/>
  <c r="I707" i="21"/>
  <c r="K707" i="21"/>
  <c r="L707" i="21"/>
  <c r="H708" i="21"/>
  <c r="I708" i="21"/>
  <c r="K708" i="21"/>
  <c r="L708" i="21"/>
  <c r="H709" i="21"/>
  <c r="I709" i="21"/>
  <c r="K709" i="21"/>
  <c r="L709" i="21"/>
  <c r="H710" i="21"/>
  <c r="I710" i="21"/>
  <c r="K710" i="21"/>
  <c r="L710" i="21"/>
  <c r="H711" i="21"/>
  <c r="I711" i="21"/>
  <c r="K711" i="21"/>
  <c r="L711" i="21"/>
  <c r="H712" i="21"/>
  <c r="I712" i="21"/>
  <c r="K712" i="21"/>
  <c r="L712" i="21"/>
  <c r="H713" i="21"/>
  <c r="I713" i="21"/>
  <c r="K713" i="21"/>
  <c r="L713" i="21"/>
  <c r="H714" i="21"/>
  <c r="I714" i="21"/>
  <c r="K714" i="21"/>
  <c r="L714" i="21"/>
  <c r="H715" i="21"/>
  <c r="I715" i="21"/>
  <c r="K715" i="21"/>
  <c r="L715" i="21"/>
  <c r="H716" i="21"/>
  <c r="I716" i="21"/>
  <c r="K716" i="21"/>
  <c r="L716" i="21"/>
  <c r="H717" i="21"/>
  <c r="I717" i="21"/>
  <c r="K717" i="21"/>
  <c r="L717" i="21"/>
  <c r="H718" i="21"/>
  <c r="I718" i="21"/>
  <c r="K718" i="21"/>
  <c r="L718" i="21"/>
  <c r="H719" i="21"/>
  <c r="I719" i="21"/>
  <c r="K719" i="21"/>
  <c r="L719" i="21"/>
  <c r="H720" i="21"/>
  <c r="I720" i="21"/>
  <c r="K720" i="21"/>
  <c r="L720" i="21"/>
  <c r="H721" i="21"/>
  <c r="I721" i="21"/>
  <c r="K721" i="21"/>
  <c r="L721" i="21"/>
  <c r="H722" i="21"/>
  <c r="I722" i="21"/>
  <c r="K722" i="21"/>
  <c r="L722" i="21"/>
  <c r="H723" i="21"/>
  <c r="I723" i="21"/>
  <c r="K723" i="21"/>
  <c r="L723" i="21"/>
  <c r="H724" i="21"/>
  <c r="I724" i="21"/>
  <c r="K724" i="21"/>
  <c r="L724" i="21"/>
  <c r="H725" i="21"/>
  <c r="I725" i="21"/>
  <c r="K725" i="21"/>
  <c r="L725" i="21"/>
  <c r="H726" i="21"/>
  <c r="I726" i="21"/>
  <c r="K726" i="21"/>
  <c r="L726" i="21"/>
  <c r="H727" i="21"/>
  <c r="I727" i="21"/>
  <c r="K727" i="21"/>
  <c r="L727" i="21"/>
  <c r="H728" i="21"/>
  <c r="I728" i="21"/>
  <c r="K728" i="21"/>
  <c r="L728" i="21"/>
  <c r="H729" i="21"/>
  <c r="I729" i="21"/>
  <c r="K729" i="21"/>
  <c r="L729" i="21"/>
  <c r="H730" i="21"/>
  <c r="I730" i="21"/>
  <c r="K730" i="21"/>
  <c r="L730" i="21"/>
  <c r="H731" i="21"/>
  <c r="I731" i="21"/>
  <c r="K731" i="21"/>
  <c r="L731" i="21"/>
  <c r="H732" i="21"/>
  <c r="I732" i="21"/>
  <c r="K732" i="21"/>
  <c r="L732" i="21"/>
  <c r="H733" i="21"/>
  <c r="I733" i="21"/>
  <c r="K733" i="21"/>
  <c r="L733" i="21"/>
  <c r="H734" i="21"/>
  <c r="I734" i="21"/>
  <c r="K734" i="21"/>
  <c r="L734" i="21"/>
  <c r="H735" i="21"/>
  <c r="I735" i="21"/>
  <c r="K735" i="21"/>
  <c r="L735" i="21"/>
  <c r="H736" i="21"/>
  <c r="I736" i="21"/>
  <c r="K736" i="21"/>
  <c r="L736" i="21"/>
  <c r="H737" i="21"/>
  <c r="I737" i="21"/>
  <c r="K737" i="21"/>
  <c r="L737" i="21"/>
  <c r="H738" i="21"/>
  <c r="I738" i="21"/>
  <c r="K738" i="21"/>
  <c r="L738" i="21"/>
  <c r="H739" i="21"/>
  <c r="I739" i="21"/>
  <c r="K739" i="21"/>
  <c r="L739" i="21"/>
  <c r="H740" i="21"/>
  <c r="I740" i="21"/>
  <c r="K740" i="21"/>
  <c r="L740" i="21"/>
  <c r="H741" i="21"/>
  <c r="I741" i="21"/>
  <c r="K741" i="21"/>
  <c r="L741" i="21"/>
  <c r="H742" i="21"/>
  <c r="I742" i="21"/>
  <c r="K742" i="21"/>
  <c r="L742" i="21"/>
  <c r="H743" i="21"/>
  <c r="I743" i="21"/>
  <c r="K743" i="21"/>
  <c r="L743" i="21"/>
  <c r="H744" i="21"/>
  <c r="I744" i="21"/>
  <c r="K744" i="21"/>
  <c r="L744" i="21"/>
  <c r="H745" i="21"/>
  <c r="I745" i="21"/>
  <c r="K745" i="21"/>
  <c r="L745" i="21"/>
  <c r="H746" i="21"/>
  <c r="I746" i="21"/>
  <c r="K746" i="21"/>
  <c r="L746" i="21"/>
  <c r="H747" i="21"/>
  <c r="I747" i="21"/>
  <c r="K747" i="21"/>
  <c r="L747" i="21"/>
  <c r="H748" i="21"/>
  <c r="I748" i="21"/>
  <c r="K748" i="21"/>
  <c r="L748" i="21"/>
  <c r="H749" i="21"/>
  <c r="I749" i="21"/>
  <c r="K749" i="21"/>
  <c r="L749" i="21"/>
  <c r="H750" i="21"/>
  <c r="I750" i="21"/>
  <c r="K750" i="21"/>
  <c r="L750" i="21"/>
  <c r="H751" i="21"/>
  <c r="I751" i="21"/>
  <c r="K751" i="21"/>
  <c r="L751" i="21"/>
  <c r="H752" i="21"/>
  <c r="I752" i="21"/>
  <c r="K752" i="21"/>
  <c r="L752" i="21"/>
  <c r="H753" i="21"/>
  <c r="I753" i="21"/>
  <c r="K753" i="21"/>
  <c r="L753" i="21"/>
  <c r="H754" i="21"/>
  <c r="I754" i="21"/>
  <c r="K754" i="21"/>
  <c r="L754" i="21"/>
  <c r="H755" i="21"/>
  <c r="I755" i="21"/>
  <c r="K755" i="21"/>
  <c r="L755" i="21"/>
  <c r="H756" i="21"/>
  <c r="I756" i="21"/>
  <c r="K756" i="21"/>
  <c r="L756" i="21"/>
  <c r="H757" i="21"/>
  <c r="I757" i="21"/>
  <c r="K757" i="21"/>
  <c r="L757" i="21"/>
  <c r="H758" i="21"/>
  <c r="I758" i="21"/>
  <c r="K758" i="21"/>
  <c r="L758" i="21"/>
  <c r="H759" i="21"/>
  <c r="I759" i="21"/>
  <c r="K759" i="21"/>
  <c r="L759" i="21"/>
  <c r="H760" i="21"/>
  <c r="I760" i="21"/>
  <c r="K760" i="21"/>
  <c r="L760" i="21"/>
  <c r="H761" i="21"/>
  <c r="I761" i="21"/>
  <c r="K761" i="21"/>
  <c r="L761" i="21"/>
  <c r="H762" i="21"/>
  <c r="I762" i="21"/>
  <c r="K762" i="21"/>
  <c r="L762" i="21"/>
  <c r="H763" i="21"/>
  <c r="I763" i="21"/>
  <c r="K763" i="21"/>
  <c r="L763" i="21"/>
  <c r="H764" i="21"/>
  <c r="I764" i="21"/>
  <c r="K764" i="21"/>
  <c r="L764" i="21"/>
  <c r="H765" i="21"/>
  <c r="I765" i="21"/>
  <c r="K765" i="21"/>
  <c r="L765" i="21"/>
  <c r="H766" i="21"/>
  <c r="I766" i="21"/>
  <c r="K766" i="21"/>
  <c r="L766" i="21"/>
  <c r="H683" i="21"/>
  <c r="I683" i="21"/>
  <c r="K683" i="21"/>
  <c r="L683" i="21"/>
  <c r="H684" i="21"/>
  <c r="I684" i="21"/>
  <c r="K684" i="21"/>
  <c r="L684" i="21"/>
  <c r="H685" i="21"/>
  <c r="I685" i="21"/>
  <c r="K685" i="21"/>
  <c r="L685" i="21"/>
  <c r="H686" i="21"/>
  <c r="I686" i="21"/>
  <c r="K686" i="21"/>
  <c r="L686" i="21"/>
  <c r="H687" i="21"/>
  <c r="I687" i="21"/>
  <c r="K687" i="21"/>
  <c r="L687" i="21"/>
  <c r="H688" i="21"/>
  <c r="I688" i="21"/>
  <c r="K688" i="21"/>
  <c r="L688" i="21"/>
  <c r="H689" i="21"/>
  <c r="I689" i="21"/>
  <c r="K689" i="21"/>
  <c r="L689" i="21"/>
  <c r="H690" i="21"/>
  <c r="I690" i="21"/>
  <c r="K690" i="21"/>
  <c r="L690" i="21"/>
  <c r="H691" i="21"/>
  <c r="I691" i="21"/>
  <c r="K691" i="21"/>
  <c r="L691" i="21"/>
  <c r="H692" i="21"/>
  <c r="I692" i="21"/>
  <c r="K692" i="21"/>
  <c r="L692" i="21"/>
  <c r="H693" i="21"/>
  <c r="I693" i="21"/>
  <c r="K693" i="21"/>
  <c r="L693" i="21"/>
  <c r="L682" i="21"/>
  <c r="K682" i="21"/>
  <c r="I682" i="21"/>
  <c r="H682" i="21"/>
  <c r="H598" i="21"/>
  <c r="I598" i="21"/>
  <c r="K598" i="21"/>
  <c r="L598" i="21"/>
  <c r="H599" i="21"/>
  <c r="I599" i="21"/>
  <c r="K599" i="21"/>
  <c r="L599" i="21"/>
  <c r="H600" i="21"/>
  <c r="I600" i="21"/>
  <c r="K600" i="21"/>
  <c r="L600" i="21"/>
  <c r="H601" i="21"/>
  <c r="I601" i="21"/>
  <c r="K601" i="21"/>
  <c r="L601" i="21"/>
  <c r="H602" i="21"/>
  <c r="I602" i="21"/>
  <c r="K602" i="21"/>
  <c r="L602" i="21"/>
  <c r="H603" i="21"/>
  <c r="I603" i="21"/>
  <c r="K603" i="21"/>
  <c r="L603" i="21"/>
  <c r="H604" i="21"/>
  <c r="I604" i="21"/>
  <c r="K604" i="21"/>
  <c r="L604" i="21"/>
  <c r="H605" i="21"/>
  <c r="I605" i="21"/>
  <c r="K605" i="21"/>
  <c r="L605" i="21"/>
  <c r="H606" i="21"/>
  <c r="I606" i="21"/>
  <c r="K606" i="21"/>
  <c r="L606" i="21"/>
  <c r="H607" i="21"/>
  <c r="I607" i="21"/>
  <c r="K607" i="21"/>
  <c r="L607" i="21"/>
  <c r="H608" i="21"/>
  <c r="I608" i="21"/>
  <c r="K608" i="21"/>
  <c r="L608" i="21"/>
  <c r="H609" i="21"/>
  <c r="I609" i="21"/>
  <c r="K609" i="21"/>
  <c r="L609" i="21"/>
  <c r="H610" i="21"/>
  <c r="I610" i="21"/>
  <c r="K610" i="21"/>
  <c r="L610" i="21"/>
  <c r="H611" i="21"/>
  <c r="I611" i="21"/>
  <c r="K611" i="21"/>
  <c r="L611" i="21"/>
  <c r="H612" i="21"/>
  <c r="I612" i="21"/>
  <c r="K612" i="21"/>
  <c r="L612" i="21"/>
  <c r="H613" i="21"/>
  <c r="I613" i="21"/>
  <c r="K613" i="21"/>
  <c r="L613" i="21"/>
  <c r="H614" i="21"/>
  <c r="I614" i="21"/>
  <c r="K614" i="21"/>
  <c r="L614" i="21"/>
  <c r="H615" i="21"/>
  <c r="I615" i="21"/>
  <c r="K615" i="21"/>
  <c r="L615" i="21"/>
  <c r="H616" i="21"/>
  <c r="I616" i="21"/>
  <c r="K616" i="21"/>
  <c r="L616" i="21"/>
  <c r="H617" i="21"/>
  <c r="I617" i="21"/>
  <c r="K617" i="21"/>
  <c r="L617" i="21"/>
  <c r="H618" i="21"/>
  <c r="I618" i="21"/>
  <c r="K618" i="21"/>
  <c r="L618" i="21"/>
  <c r="H619" i="21"/>
  <c r="I619" i="21"/>
  <c r="K619" i="21"/>
  <c r="L619" i="21"/>
  <c r="H620" i="21"/>
  <c r="I620" i="21"/>
  <c r="K620" i="21"/>
  <c r="L620" i="21"/>
  <c r="H621" i="21"/>
  <c r="I621" i="21"/>
  <c r="K621" i="21"/>
  <c r="L621" i="21"/>
  <c r="H622" i="21"/>
  <c r="I622" i="21"/>
  <c r="K622" i="21"/>
  <c r="L622" i="21"/>
  <c r="H623" i="21"/>
  <c r="I623" i="21"/>
  <c r="K623" i="21"/>
  <c r="L623" i="21"/>
  <c r="H624" i="21"/>
  <c r="I624" i="21"/>
  <c r="K624" i="21"/>
  <c r="L624" i="21"/>
  <c r="H625" i="21"/>
  <c r="I625" i="21"/>
  <c r="K625" i="21"/>
  <c r="L625" i="21"/>
  <c r="H626" i="21"/>
  <c r="I626" i="21"/>
  <c r="K626" i="21"/>
  <c r="L626" i="21"/>
  <c r="H627" i="21"/>
  <c r="I627" i="21"/>
  <c r="K627" i="21"/>
  <c r="L627" i="21"/>
  <c r="H628" i="21"/>
  <c r="I628" i="21"/>
  <c r="K628" i="21"/>
  <c r="L628" i="21"/>
  <c r="H629" i="21"/>
  <c r="I629" i="21"/>
  <c r="K629" i="21"/>
  <c r="L629" i="21"/>
  <c r="H630" i="21"/>
  <c r="I630" i="21"/>
  <c r="K630" i="21"/>
  <c r="L630" i="21"/>
  <c r="H631" i="21"/>
  <c r="I631" i="21"/>
  <c r="K631" i="21"/>
  <c r="L631" i="21"/>
  <c r="H632" i="21"/>
  <c r="I632" i="21"/>
  <c r="K632" i="21"/>
  <c r="L632" i="21"/>
  <c r="H633" i="21"/>
  <c r="I633" i="21"/>
  <c r="K633" i="21"/>
  <c r="L633" i="21"/>
  <c r="H634" i="21"/>
  <c r="I634" i="21"/>
  <c r="K634" i="21"/>
  <c r="L634" i="21"/>
  <c r="H635" i="21"/>
  <c r="I635" i="21"/>
  <c r="K635" i="21"/>
  <c r="L635" i="21"/>
  <c r="H636" i="21"/>
  <c r="I636" i="21"/>
  <c r="K636" i="21"/>
  <c r="L636" i="21"/>
  <c r="H637" i="21"/>
  <c r="I637" i="21"/>
  <c r="K637" i="21"/>
  <c r="L637" i="21"/>
  <c r="H638" i="21"/>
  <c r="I638" i="21"/>
  <c r="K638" i="21"/>
  <c r="L638" i="21"/>
  <c r="H639" i="21"/>
  <c r="I639" i="21"/>
  <c r="K639" i="21"/>
  <c r="L639" i="21"/>
  <c r="H640" i="21"/>
  <c r="I640" i="21"/>
  <c r="K640" i="21"/>
  <c r="L640" i="21"/>
  <c r="H641" i="21"/>
  <c r="I641" i="21"/>
  <c r="K641" i="21"/>
  <c r="L641" i="21"/>
  <c r="H642" i="21"/>
  <c r="I642" i="21"/>
  <c r="K642" i="21"/>
  <c r="L642" i="21"/>
  <c r="H643" i="21"/>
  <c r="I643" i="21"/>
  <c r="K643" i="21"/>
  <c r="L643" i="21"/>
  <c r="H644" i="21"/>
  <c r="I644" i="21"/>
  <c r="K644" i="21"/>
  <c r="L644" i="21"/>
  <c r="H645" i="21"/>
  <c r="I645" i="21"/>
  <c r="K645" i="21"/>
  <c r="L645" i="21"/>
  <c r="H646" i="21"/>
  <c r="I646" i="21"/>
  <c r="K646" i="21"/>
  <c r="L646" i="21"/>
  <c r="H647" i="21"/>
  <c r="I647" i="21"/>
  <c r="K647" i="21"/>
  <c r="L647" i="21"/>
  <c r="H648" i="21"/>
  <c r="I648" i="21"/>
  <c r="K648" i="21"/>
  <c r="L648" i="21"/>
  <c r="H649" i="21"/>
  <c r="I649" i="21"/>
  <c r="K649" i="21"/>
  <c r="L649" i="21"/>
  <c r="H650" i="21"/>
  <c r="I650" i="21"/>
  <c r="K650" i="21"/>
  <c r="L650" i="21"/>
  <c r="H651" i="21"/>
  <c r="I651" i="21"/>
  <c r="K651" i="21"/>
  <c r="L651" i="21"/>
  <c r="H652" i="21"/>
  <c r="I652" i="21"/>
  <c r="K652" i="21"/>
  <c r="L652" i="21"/>
  <c r="H653" i="21"/>
  <c r="I653" i="21"/>
  <c r="K653" i="21"/>
  <c r="L653" i="21"/>
  <c r="H654" i="21"/>
  <c r="I654" i="21"/>
  <c r="K654" i="21"/>
  <c r="L654" i="21"/>
  <c r="H655" i="21"/>
  <c r="I655" i="21"/>
  <c r="K655" i="21"/>
  <c r="L655" i="21"/>
  <c r="H656" i="21"/>
  <c r="I656" i="21"/>
  <c r="K656" i="21"/>
  <c r="L656" i="21"/>
  <c r="H657" i="21"/>
  <c r="I657" i="21"/>
  <c r="K657" i="21"/>
  <c r="L657" i="21"/>
  <c r="H658" i="21"/>
  <c r="I658" i="21"/>
  <c r="K658" i="21"/>
  <c r="L658" i="21"/>
  <c r="H659" i="21"/>
  <c r="I659" i="21"/>
  <c r="K659" i="21"/>
  <c r="L659" i="21"/>
  <c r="H660" i="21"/>
  <c r="I660" i="21"/>
  <c r="K660" i="21"/>
  <c r="L660" i="21"/>
  <c r="H661" i="21"/>
  <c r="I661" i="21"/>
  <c r="K661" i="21"/>
  <c r="L661" i="21"/>
  <c r="H662" i="21"/>
  <c r="I662" i="21"/>
  <c r="K662" i="21"/>
  <c r="L662" i="21"/>
  <c r="H663" i="21"/>
  <c r="I663" i="21"/>
  <c r="K663" i="21"/>
  <c r="L663" i="21"/>
  <c r="H664" i="21"/>
  <c r="I664" i="21"/>
  <c r="K664" i="21"/>
  <c r="L664" i="21"/>
  <c r="H665" i="21"/>
  <c r="I665" i="21"/>
  <c r="K665" i="21"/>
  <c r="L665" i="21"/>
  <c r="H666" i="21"/>
  <c r="I666" i="21"/>
  <c r="K666" i="21"/>
  <c r="L666" i="21"/>
  <c r="H667" i="21"/>
  <c r="I667" i="21"/>
  <c r="K667" i="21"/>
  <c r="L667" i="21"/>
  <c r="H668" i="21"/>
  <c r="I668" i="21"/>
  <c r="K668" i="21"/>
  <c r="L668" i="21"/>
  <c r="H669" i="21"/>
  <c r="I669" i="21"/>
  <c r="K669" i="21"/>
  <c r="L669" i="21"/>
  <c r="H670" i="21"/>
  <c r="I670" i="21"/>
  <c r="K670" i="21"/>
  <c r="L670" i="21"/>
  <c r="H671" i="21"/>
  <c r="I671" i="21"/>
  <c r="K671" i="21"/>
  <c r="L671" i="21"/>
  <c r="H672" i="21"/>
  <c r="I672" i="21"/>
  <c r="K672" i="21"/>
  <c r="L672" i="21"/>
  <c r="H673" i="21"/>
  <c r="I673" i="21"/>
  <c r="K673" i="21"/>
  <c r="L673" i="21"/>
  <c r="H674" i="21"/>
  <c r="I674" i="21"/>
  <c r="K674" i="21"/>
  <c r="L674" i="21"/>
  <c r="H675" i="21"/>
  <c r="I675" i="21"/>
  <c r="K675" i="21"/>
  <c r="L675" i="21"/>
  <c r="H676" i="21"/>
  <c r="I676" i="21"/>
  <c r="K676" i="21"/>
  <c r="L676" i="21"/>
  <c r="H677" i="21"/>
  <c r="I677" i="21"/>
  <c r="K677" i="21"/>
  <c r="L677" i="21"/>
  <c r="H678" i="21"/>
  <c r="I678" i="21"/>
  <c r="K678" i="21"/>
  <c r="L678" i="21"/>
  <c r="H679" i="21"/>
  <c r="I679" i="21"/>
  <c r="K679" i="21"/>
  <c r="L679" i="21"/>
  <c r="H680" i="21"/>
  <c r="I680" i="21"/>
  <c r="K680" i="21"/>
  <c r="L680" i="21"/>
  <c r="H681" i="21"/>
  <c r="I681" i="21"/>
  <c r="K681" i="21"/>
  <c r="L681" i="21"/>
  <c r="L597" i="21"/>
  <c r="K597" i="21"/>
  <c r="I597" i="21"/>
  <c r="H597" i="21"/>
  <c r="H513" i="21"/>
  <c r="I513" i="21"/>
  <c r="K513" i="21"/>
  <c r="L513" i="21"/>
  <c r="H514" i="21"/>
  <c r="I514" i="21"/>
  <c r="K514" i="21"/>
  <c r="L514" i="21"/>
  <c r="H515" i="21"/>
  <c r="I515" i="21"/>
  <c r="K515" i="21"/>
  <c r="L515" i="21"/>
  <c r="H516" i="21"/>
  <c r="I516" i="21"/>
  <c r="K516" i="21"/>
  <c r="L516" i="21"/>
  <c r="H517" i="21"/>
  <c r="I517" i="21"/>
  <c r="K517" i="21"/>
  <c r="L517" i="21"/>
  <c r="H518" i="21"/>
  <c r="I518" i="21"/>
  <c r="K518" i="21"/>
  <c r="L518" i="21"/>
  <c r="H519" i="21"/>
  <c r="I519" i="21"/>
  <c r="K519" i="21"/>
  <c r="L519" i="21"/>
  <c r="H520" i="21"/>
  <c r="I520" i="21"/>
  <c r="K520" i="21"/>
  <c r="L520" i="21"/>
  <c r="H521" i="21"/>
  <c r="I521" i="21"/>
  <c r="K521" i="21"/>
  <c r="L521" i="21"/>
  <c r="H522" i="21"/>
  <c r="I522" i="21"/>
  <c r="K522" i="21"/>
  <c r="L522" i="21"/>
  <c r="H523" i="21"/>
  <c r="I523" i="21"/>
  <c r="K523" i="21"/>
  <c r="L523" i="21"/>
  <c r="H524" i="21"/>
  <c r="I524" i="21"/>
  <c r="K524" i="21"/>
  <c r="L524" i="21"/>
  <c r="H525" i="21"/>
  <c r="I525" i="21"/>
  <c r="K525" i="21"/>
  <c r="L525" i="21"/>
  <c r="H526" i="21"/>
  <c r="I526" i="21"/>
  <c r="K526" i="21"/>
  <c r="L526" i="21"/>
  <c r="H527" i="21"/>
  <c r="I527" i="21"/>
  <c r="K527" i="21"/>
  <c r="L527" i="21"/>
  <c r="H528" i="21"/>
  <c r="I528" i="21"/>
  <c r="K528" i="21"/>
  <c r="L528" i="21"/>
  <c r="H529" i="21"/>
  <c r="I529" i="21"/>
  <c r="K529" i="21"/>
  <c r="L529" i="21"/>
  <c r="H530" i="21"/>
  <c r="I530" i="21"/>
  <c r="K530" i="21"/>
  <c r="L530" i="21"/>
  <c r="H531" i="21"/>
  <c r="I531" i="21"/>
  <c r="K531" i="21"/>
  <c r="L531" i="21"/>
  <c r="H532" i="21"/>
  <c r="I532" i="21"/>
  <c r="K532" i="21"/>
  <c r="L532" i="21"/>
  <c r="H533" i="21"/>
  <c r="I533" i="21"/>
  <c r="K533" i="21"/>
  <c r="L533" i="21"/>
  <c r="H534" i="21"/>
  <c r="I534" i="21"/>
  <c r="K534" i="21"/>
  <c r="L534" i="21"/>
  <c r="H535" i="21"/>
  <c r="I535" i="21"/>
  <c r="K535" i="21"/>
  <c r="L535" i="21"/>
  <c r="H536" i="21"/>
  <c r="I536" i="21"/>
  <c r="K536" i="21"/>
  <c r="L536" i="21"/>
  <c r="H537" i="21"/>
  <c r="I537" i="21"/>
  <c r="K537" i="21"/>
  <c r="L537" i="21"/>
  <c r="H538" i="21"/>
  <c r="I538" i="21"/>
  <c r="K538" i="21"/>
  <c r="L538" i="21"/>
  <c r="H539" i="21"/>
  <c r="I539" i="21"/>
  <c r="K539" i="21"/>
  <c r="L539" i="21"/>
  <c r="H540" i="21"/>
  <c r="I540" i="21"/>
  <c r="K540" i="21"/>
  <c r="L540" i="21"/>
  <c r="H541" i="21"/>
  <c r="I541" i="21"/>
  <c r="K541" i="21"/>
  <c r="L541" i="21"/>
  <c r="H542" i="21"/>
  <c r="I542" i="21"/>
  <c r="K542" i="21"/>
  <c r="L542" i="21"/>
  <c r="H543" i="21"/>
  <c r="I543" i="21"/>
  <c r="K543" i="21"/>
  <c r="L543" i="21"/>
  <c r="H544" i="21"/>
  <c r="I544" i="21"/>
  <c r="K544" i="21"/>
  <c r="L544" i="21"/>
  <c r="H545" i="21"/>
  <c r="I545" i="21"/>
  <c r="K545" i="21"/>
  <c r="L545" i="21"/>
  <c r="H546" i="21"/>
  <c r="I546" i="21"/>
  <c r="K546" i="21"/>
  <c r="L546" i="21"/>
  <c r="H547" i="21"/>
  <c r="I547" i="21"/>
  <c r="K547" i="21"/>
  <c r="L547" i="21"/>
  <c r="H548" i="21"/>
  <c r="I548" i="21"/>
  <c r="K548" i="21"/>
  <c r="L548" i="21"/>
  <c r="H549" i="21"/>
  <c r="I549" i="21"/>
  <c r="K549" i="21"/>
  <c r="L549" i="21"/>
  <c r="H550" i="21"/>
  <c r="I550" i="21"/>
  <c r="K550" i="21"/>
  <c r="L550" i="21"/>
  <c r="H551" i="21"/>
  <c r="I551" i="21"/>
  <c r="K551" i="21"/>
  <c r="L551" i="21"/>
  <c r="H552" i="21"/>
  <c r="I552" i="21"/>
  <c r="K552" i="21"/>
  <c r="L552" i="21"/>
  <c r="H553" i="21"/>
  <c r="I553" i="21"/>
  <c r="K553" i="21"/>
  <c r="L553" i="21"/>
  <c r="H554" i="21"/>
  <c r="I554" i="21"/>
  <c r="K554" i="21"/>
  <c r="L554" i="21"/>
  <c r="H555" i="21"/>
  <c r="I555" i="21"/>
  <c r="K555" i="21"/>
  <c r="L555" i="21"/>
  <c r="H556" i="21"/>
  <c r="I556" i="21"/>
  <c r="K556" i="21"/>
  <c r="L556" i="21"/>
  <c r="H557" i="21"/>
  <c r="I557" i="21"/>
  <c r="K557" i="21"/>
  <c r="L557" i="21"/>
  <c r="H558" i="21"/>
  <c r="I558" i="21"/>
  <c r="K558" i="21"/>
  <c r="L558" i="21"/>
  <c r="H559" i="21"/>
  <c r="I559" i="21"/>
  <c r="K559" i="21"/>
  <c r="L559" i="21"/>
  <c r="H560" i="21"/>
  <c r="I560" i="21"/>
  <c r="K560" i="21"/>
  <c r="L560" i="21"/>
  <c r="H561" i="21"/>
  <c r="I561" i="21"/>
  <c r="K561" i="21"/>
  <c r="L561" i="21"/>
  <c r="H562" i="21"/>
  <c r="I562" i="21"/>
  <c r="K562" i="21"/>
  <c r="L562" i="21"/>
  <c r="H563" i="21"/>
  <c r="I563" i="21"/>
  <c r="K563" i="21"/>
  <c r="L563" i="21"/>
  <c r="H564" i="21"/>
  <c r="I564" i="21"/>
  <c r="K564" i="21"/>
  <c r="L564" i="21"/>
  <c r="H565" i="21"/>
  <c r="I565" i="21"/>
  <c r="K565" i="21"/>
  <c r="L565" i="21"/>
  <c r="H566" i="21"/>
  <c r="I566" i="21"/>
  <c r="K566" i="21"/>
  <c r="L566" i="21"/>
  <c r="H567" i="21"/>
  <c r="I567" i="21"/>
  <c r="K567" i="21"/>
  <c r="L567" i="21"/>
  <c r="H568" i="21"/>
  <c r="I568" i="21"/>
  <c r="K568" i="21"/>
  <c r="L568" i="21"/>
  <c r="H569" i="21"/>
  <c r="I569" i="21"/>
  <c r="K569" i="21"/>
  <c r="L569" i="21"/>
  <c r="H570" i="21"/>
  <c r="I570" i="21"/>
  <c r="K570" i="21"/>
  <c r="L570" i="21"/>
  <c r="H571" i="21"/>
  <c r="I571" i="21"/>
  <c r="K571" i="21"/>
  <c r="L571" i="21"/>
  <c r="H572" i="21"/>
  <c r="I572" i="21"/>
  <c r="K572" i="21"/>
  <c r="L572" i="21"/>
  <c r="H573" i="21"/>
  <c r="I573" i="21"/>
  <c r="K573" i="21"/>
  <c r="L573" i="21"/>
  <c r="H574" i="21"/>
  <c r="I574" i="21"/>
  <c r="K574" i="21"/>
  <c r="L574" i="21"/>
  <c r="H575" i="21"/>
  <c r="I575" i="21"/>
  <c r="K575" i="21"/>
  <c r="L575" i="21"/>
  <c r="H576" i="21"/>
  <c r="I576" i="21"/>
  <c r="K576" i="21"/>
  <c r="L576" i="21"/>
  <c r="H577" i="21"/>
  <c r="I577" i="21"/>
  <c r="K577" i="21"/>
  <c r="L577" i="21"/>
  <c r="H578" i="21"/>
  <c r="I578" i="21"/>
  <c r="K578" i="21"/>
  <c r="L578" i="21"/>
  <c r="H579" i="21"/>
  <c r="I579" i="21"/>
  <c r="K579" i="21"/>
  <c r="L579" i="21"/>
  <c r="H580" i="21"/>
  <c r="I580" i="21"/>
  <c r="K580" i="21"/>
  <c r="L580" i="21"/>
  <c r="H581" i="21"/>
  <c r="I581" i="21"/>
  <c r="K581" i="21"/>
  <c r="L581" i="21"/>
  <c r="H582" i="21"/>
  <c r="I582" i="21"/>
  <c r="K582" i="21"/>
  <c r="L582" i="21"/>
  <c r="H583" i="21"/>
  <c r="I583" i="21"/>
  <c r="K583" i="21"/>
  <c r="L583" i="21"/>
  <c r="H584" i="21"/>
  <c r="I584" i="21"/>
  <c r="K584" i="21"/>
  <c r="L584" i="21"/>
  <c r="H585" i="21"/>
  <c r="I585" i="21"/>
  <c r="K585" i="21"/>
  <c r="L585" i="21"/>
  <c r="H586" i="21"/>
  <c r="I586" i="21"/>
  <c r="K586" i="21"/>
  <c r="L586" i="21"/>
  <c r="H587" i="21"/>
  <c r="I587" i="21"/>
  <c r="K587" i="21"/>
  <c r="L587" i="21"/>
  <c r="H588" i="21"/>
  <c r="I588" i="21"/>
  <c r="K588" i="21"/>
  <c r="L588" i="21"/>
  <c r="H589" i="21"/>
  <c r="I589" i="21"/>
  <c r="K589" i="21"/>
  <c r="L589" i="21"/>
  <c r="H590" i="21"/>
  <c r="I590" i="21"/>
  <c r="K590" i="21"/>
  <c r="L590" i="21"/>
  <c r="H591" i="21"/>
  <c r="I591" i="21"/>
  <c r="K591" i="21"/>
  <c r="L591" i="21"/>
  <c r="H592" i="21"/>
  <c r="I592" i="21"/>
  <c r="K592" i="21"/>
  <c r="L592" i="21"/>
  <c r="H593" i="21"/>
  <c r="I593" i="21"/>
  <c r="K593" i="21"/>
  <c r="L593" i="21"/>
  <c r="H594" i="21"/>
  <c r="I594" i="21"/>
  <c r="K594" i="21"/>
  <c r="L594" i="21"/>
  <c r="H595" i="21"/>
  <c r="I595" i="21"/>
  <c r="K595" i="21"/>
  <c r="L595" i="21"/>
  <c r="H596" i="21"/>
  <c r="I596" i="21"/>
  <c r="K596" i="21"/>
  <c r="L596" i="21"/>
  <c r="L512" i="21"/>
  <c r="K512" i="21"/>
  <c r="I512" i="21"/>
  <c r="H512" i="21"/>
  <c r="F428" i="21"/>
  <c r="H428" i="21"/>
  <c r="G428" i="21"/>
  <c r="I428" i="21"/>
  <c r="K428" i="21"/>
  <c r="L428" i="21"/>
  <c r="F429" i="21"/>
  <c r="H429" i="21"/>
  <c r="G429" i="21"/>
  <c r="I429" i="21"/>
  <c r="K429" i="21"/>
  <c r="L429" i="21"/>
  <c r="F430" i="21"/>
  <c r="H430" i="21"/>
  <c r="G430" i="21"/>
  <c r="I430" i="21"/>
  <c r="K430" i="21"/>
  <c r="L430" i="21"/>
  <c r="F431" i="21"/>
  <c r="H431" i="21"/>
  <c r="G431" i="21"/>
  <c r="I431" i="21"/>
  <c r="K431" i="21"/>
  <c r="L431" i="21"/>
  <c r="F432" i="21"/>
  <c r="H432" i="21"/>
  <c r="G432" i="21"/>
  <c r="I432" i="21"/>
  <c r="K432" i="21"/>
  <c r="L432" i="21"/>
  <c r="F433" i="21"/>
  <c r="H433" i="21"/>
  <c r="G433" i="21"/>
  <c r="I433" i="21"/>
  <c r="K433" i="21"/>
  <c r="L433" i="21"/>
  <c r="F434" i="21"/>
  <c r="H434" i="21"/>
  <c r="G434" i="21"/>
  <c r="I434" i="21"/>
  <c r="K434" i="21"/>
  <c r="L434" i="21"/>
  <c r="F435" i="21"/>
  <c r="H435" i="21"/>
  <c r="G435" i="21"/>
  <c r="I435" i="21"/>
  <c r="K435" i="21"/>
  <c r="L435" i="21"/>
  <c r="F436" i="21"/>
  <c r="H436" i="21"/>
  <c r="G436" i="21"/>
  <c r="I436" i="21"/>
  <c r="K436" i="21"/>
  <c r="L436" i="21"/>
  <c r="F437" i="21"/>
  <c r="H437" i="21"/>
  <c r="G437" i="21"/>
  <c r="I437" i="21"/>
  <c r="K437" i="21"/>
  <c r="L437" i="21"/>
  <c r="F438" i="21"/>
  <c r="H438" i="21"/>
  <c r="G438" i="21"/>
  <c r="I438" i="21"/>
  <c r="K438" i="21"/>
  <c r="L438" i="21"/>
  <c r="F439" i="21"/>
  <c r="H439" i="21"/>
  <c r="G439" i="21"/>
  <c r="I439" i="21"/>
  <c r="K439" i="21"/>
  <c r="L439" i="21"/>
  <c r="F440" i="21"/>
  <c r="H440" i="21"/>
  <c r="G440" i="21"/>
  <c r="I440" i="21"/>
  <c r="K440" i="21"/>
  <c r="L440" i="21"/>
  <c r="F441" i="21"/>
  <c r="H441" i="21"/>
  <c r="G441" i="21"/>
  <c r="I441" i="21"/>
  <c r="K441" i="21"/>
  <c r="L441" i="21"/>
  <c r="F442" i="21"/>
  <c r="H442" i="21"/>
  <c r="G442" i="21"/>
  <c r="I442" i="21"/>
  <c r="K442" i="21"/>
  <c r="L442" i="21"/>
  <c r="F443" i="21"/>
  <c r="H443" i="21"/>
  <c r="G443" i="21"/>
  <c r="I443" i="21"/>
  <c r="K443" i="21"/>
  <c r="L443" i="21"/>
  <c r="F444" i="21"/>
  <c r="H444" i="21"/>
  <c r="G444" i="21"/>
  <c r="I444" i="21"/>
  <c r="K444" i="21"/>
  <c r="L444" i="21"/>
  <c r="F445" i="21"/>
  <c r="H445" i="21"/>
  <c r="G445" i="21"/>
  <c r="I445" i="21"/>
  <c r="K445" i="21"/>
  <c r="L445" i="21"/>
  <c r="F446" i="21"/>
  <c r="H446" i="21"/>
  <c r="G446" i="21"/>
  <c r="I446" i="21"/>
  <c r="K446" i="21"/>
  <c r="L446" i="21"/>
  <c r="F447" i="21"/>
  <c r="H447" i="21"/>
  <c r="G447" i="21"/>
  <c r="I447" i="21"/>
  <c r="K447" i="21"/>
  <c r="L447" i="21"/>
  <c r="F448" i="21"/>
  <c r="H448" i="21"/>
  <c r="G448" i="21"/>
  <c r="I448" i="21"/>
  <c r="K448" i="21"/>
  <c r="L448" i="21"/>
  <c r="F449" i="21"/>
  <c r="H449" i="21"/>
  <c r="G449" i="21"/>
  <c r="I449" i="21"/>
  <c r="K449" i="21"/>
  <c r="L449" i="21"/>
  <c r="F450" i="21"/>
  <c r="H450" i="21"/>
  <c r="G450" i="21"/>
  <c r="I450" i="21"/>
  <c r="K450" i="21"/>
  <c r="L450" i="21"/>
  <c r="F451" i="21"/>
  <c r="H451" i="21"/>
  <c r="G451" i="21"/>
  <c r="I451" i="21"/>
  <c r="K451" i="21"/>
  <c r="L451" i="21"/>
  <c r="F452" i="21"/>
  <c r="H452" i="21"/>
  <c r="G452" i="21"/>
  <c r="I452" i="21"/>
  <c r="K452" i="21"/>
  <c r="L452" i="21"/>
  <c r="F453" i="21"/>
  <c r="H453" i="21"/>
  <c r="G453" i="21"/>
  <c r="I453" i="21"/>
  <c r="K453" i="21"/>
  <c r="L453" i="21"/>
  <c r="F454" i="21"/>
  <c r="H454" i="21"/>
  <c r="G454" i="21"/>
  <c r="I454" i="21"/>
  <c r="K454" i="21"/>
  <c r="L454" i="21"/>
  <c r="F455" i="21"/>
  <c r="H455" i="21"/>
  <c r="G455" i="21"/>
  <c r="I455" i="21"/>
  <c r="K455" i="21"/>
  <c r="L455" i="21"/>
  <c r="F456" i="21"/>
  <c r="H456" i="21"/>
  <c r="G456" i="21"/>
  <c r="I456" i="21"/>
  <c r="K456" i="21"/>
  <c r="L456" i="21"/>
  <c r="F457" i="21"/>
  <c r="H457" i="21"/>
  <c r="G457" i="21"/>
  <c r="I457" i="21"/>
  <c r="K457" i="21"/>
  <c r="L457" i="21"/>
  <c r="F458" i="21"/>
  <c r="H458" i="21"/>
  <c r="G458" i="21"/>
  <c r="I458" i="21"/>
  <c r="K458" i="21"/>
  <c r="L458" i="21"/>
  <c r="F459" i="21"/>
  <c r="H459" i="21"/>
  <c r="G459" i="21"/>
  <c r="I459" i="21"/>
  <c r="K459" i="21"/>
  <c r="L459" i="21"/>
  <c r="F460" i="21"/>
  <c r="H460" i="21"/>
  <c r="G460" i="21"/>
  <c r="I460" i="21"/>
  <c r="K460" i="21"/>
  <c r="L460" i="21"/>
  <c r="F461" i="21"/>
  <c r="H461" i="21"/>
  <c r="G461" i="21"/>
  <c r="I461" i="21"/>
  <c r="K461" i="21"/>
  <c r="L461" i="21"/>
  <c r="F462" i="21"/>
  <c r="H462" i="21"/>
  <c r="G462" i="21"/>
  <c r="I462" i="21"/>
  <c r="K462" i="21"/>
  <c r="L462" i="21"/>
  <c r="F463" i="21"/>
  <c r="H463" i="21"/>
  <c r="G463" i="21"/>
  <c r="I463" i="21"/>
  <c r="K463" i="21"/>
  <c r="L463" i="21"/>
  <c r="F464" i="21"/>
  <c r="H464" i="21"/>
  <c r="G464" i="21"/>
  <c r="I464" i="21"/>
  <c r="K464" i="21"/>
  <c r="L464" i="21"/>
  <c r="F465" i="21"/>
  <c r="H465" i="21"/>
  <c r="G465" i="21"/>
  <c r="I465" i="21"/>
  <c r="K465" i="21"/>
  <c r="L465" i="21"/>
  <c r="F466" i="21"/>
  <c r="H466" i="21"/>
  <c r="G466" i="21"/>
  <c r="I466" i="21"/>
  <c r="K466" i="21"/>
  <c r="L466" i="21"/>
  <c r="F467" i="21"/>
  <c r="H467" i="21"/>
  <c r="G467" i="21"/>
  <c r="I467" i="21"/>
  <c r="K467" i="21"/>
  <c r="L467" i="21"/>
  <c r="F468" i="21"/>
  <c r="H468" i="21"/>
  <c r="G468" i="21"/>
  <c r="I468" i="21"/>
  <c r="K468" i="21"/>
  <c r="L468" i="21"/>
  <c r="F469" i="21"/>
  <c r="H469" i="21"/>
  <c r="G469" i="21"/>
  <c r="I469" i="21"/>
  <c r="K469" i="21"/>
  <c r="L469" i="21"/>
  <c r="F470" i="21"/>
  <c r="H470" i="21"/>
  <c r="G470" i="21"/>
  <c r="I470" i="21"/>
  <c r="K470" i="21"/>
  <c r="L470" i="21"/>
  <c r="F471" i="21"/>
  <c r="H471" i="21"/>
  <c r="G471" i="21"/>
  <c r="I471" i="21"/>
  <c r="K471" i="21"/>
  <c r="L471" i="21"/>
  <c r="F472" i="21"/>
  <c r="H472" i="21"/>
  <c r="G472" i="21"/>
  <c r="I472" i="21"/>
  <c r="K472" i="21"/>
  <c r="L472" i="21"/>
  <c r="F473" i="21"/>
  <c r="H473" i="21"/>
  <c r="G473" i="21"/>
  <c r="I473" i="21"/>
  <c r="K473" i="21"/>
  <c r="L473" i="21"/>
  <c r="F474" i="21"/>
  <c r="H474" i="21"/>
  <c r="G474" i="21"/>
  <c r="I474" i="21"/>
  <c r="K474" i="21"/>
  <c r="L474" i="21"/>
  <c r="F475" i="21"/>
  <c r="H475" i="21"/>
  <c r="G475" i="21"/>
  <c r="I475" i="21"/>
  <c r="K475" i="21"/>
  <c r="L475" i="21"/>
  <c r="F476" i="21"/>
  <c r="H476" i="21"/>
  <c r="G476" i="21"/>
  <c r="I476" i="21"/>
  <c r="K476" i="21"/>
  <c r="L476" i="21"/>
  <c r="F477" i="21"/>
  <c r="H477" i="21"/>
  <c r="G477" i="21"/>
  <c r="I477" i="21"/>
  <c r="K477" i="21"/>
  <c r="L477" i="21"/>
  <c r="F478" i="21"/>
  <c r="H478" i="21"/>
  <c r="G478" i="21"/>
  <c r="I478" i="21"/>
  <c r="K478" i="21"/>
  <c r="L478" i="21"/>
  <c r="F479" i="21"/>
  <c r="H479" i="21"/>
  <c r="G479" i="21"/>
  <c r="I479" i="21"/>
  <c r="K479" i="21"/>
  <c r="L479" i="21"/>
  <c r="F480" i="21"/>
  <c r="H480" i="21"/>
  <c r="G480" i="21"/>
  <c r="I480" i="21"/>
  <c r="K480" i="21"/>
  <c r="L480" i="21"/>
  <c r="F481" i="21"/>
  <c r="H481" i="21"/>
  <c r="G481" i="21"/>
  <c r="I481" i="21"/>
  <c r="K481" i="21"/>
  <c r="L481" i="21"/>
  <c r="F482" i="21"/>
  <c r="H482" i="21"/>
  <c r="G482" i="21"/>
  <c r="I482" i="21"/>
  <c r="K482" i="21"/>
  <c r="L482" i="21"/>
  <c r="F483" i="21"/>
  <c r="H483" i="21"/>
  <c r="G483" i="21"/>
  <c r="I483" i="21"/>
  <c r="K483" i="21"/>
  <c r="L483" i="21"/>
  <c r="F484" i="21"/>
  <c r="H484" i="21"/>
  <c r="G484" i="21"/>
  <c r="I484" i="21"/>
  <c r="K484" i="21"/>
  <c r="L484" i="21"/>
  <c r="F485" i="21"/>
  <c r="H485" i="21"/>
  <c r="G485" i="21"/>
  <c r="I485" i="21"/>
  <c r="K485" i="21"/>
  <c r="L485" i="21"/>
  <c r="F486" i="21"/>
  <c r="H486" i="21"/>
  <c r="G486" i="21"/>
  <c r="I486" i="21"/>
  <c r="K486" i="21"/>
  <c r="L486" i="21"/>
  <c r="F487" i="21"/>
  <c r="H487" i="21"/>
  <c r="G487" i="21"/>
  <c r="I487" i="21"/>
  <c r="K487" i="21"/>
  <c r="L487" i="21"/>
  <c r="F488" i="21"/>
  <c r="H488" i="21"/>
  <c r="G488" i="21"/>
  <c r="I488" i="21"/>
  <c r="K488" i="21"/>
  <c r="L488" i="21"/>
  <c r="F489" i="21"/>
  <c r="H489" i="21"/>
  <c r="G489" i="21"/>
  <c r="I489" i="21"/>
  <c r="K489" i="21"/>
  <c r="L489" i="21"/>
  <c r="F490" i="21"/>
  <c r="H490" i="21"/>
  <c r="G490" i="21"/>
  <c r="I490" i="21"/>
  <c r="K490" i="21"/>
  <c r="L490" i="21"/>
  <c r="F491" i="21"/>
  <c r="H491" i="21"/>
  <c r="G491" i="21"/>
  <c r="I491" i="21"/>
  <c r="K491" i="21"/>
  <c r="L491" i="21"/>
  <c r="F492" i="21"/>
  <c r="H492" i="21"/>
  <c r="G492" i="21"/>
  <c r="I492" i="21"/>
  <c r="K492" i="21"/>
  <c r="L492" i="21"/>
  <c r="F493" i="21"/>
  <c r="H493" i="21"/>
  <c r="G493" i="21"/>
  <c r="I493" i="21"/>
  <c r="K493" i="21"/>
  <c r="L493" i="21"/>
  <c r="F494" i="21"/>
  <c r="H494" i="21"/>
  <c r="G494" i="21"/>
  <c r="I494" i="21"/>
  <c r="K494" i="21"/>
  <c r="L494" i="21"/>
  <c r="F495" i="21"/>
  <c r="H495" i="21"/>
  <c r="G495" i="21"/>
  <c r="I495" i="21"/>
  <c r="K495" i="21"/>
  <c r="L495" i="21"/>
  <c r="F496" i="21"/>
  <c r="H496" i="21"/>
  <c r="G496" i="21"/>
  <c r="I496" i="21"/>
  <c r="K496" i="21"/>
  <c r="L496" i="21"/>
  <c r="F497" i="21"/>
  <c r="H497" i="21"/>
  <c r="G497" i="21"/>
  <c r="I497" i="21"/>
  <c r="K497" i="21"/>
  <c r="L497" i="21"/>
  <c r="F498" i="21"/>
  <c r="H498" i="21"/>
  <c r="G498" i="21"/>
  <c r="I498" i="21"/>
  <c r="K498" i="21"/>
  <c r="L498" i="21"/>
  <c r="F499" i="21"/>
  <c r="H499" i="21"/>
  <c r="G499" i="21"/>
  <c r="I499" i="21"/>
  <c r="K499" i="21"/>
  <c r="L499" i="21"/>
  <c r="F500" i="21"/>
  <c r="H500" i="21"/>
  <c r="G500" i="21"/>
  <c r="I500" i="21"/>
  <c r="K500" i="21"/>
  <c r="L500" i="21"/>
  <c r="F501" i="21"/>
  <c r="H501" i="21"/>
  <c r="G501" i="21"/>
  <c r="I501" i="21"/>
  <c r="K501" i="21"/>
  <c r="L501" i="21"/>
  <c r="F502" i="21"/>
  <c r="H502" i="21"/>
  <c r="G502" i="21"/>
  <c r="I502" i="21"/>
  <c r="K502" i="21"/>
  <c r="L502" i="21"/>
  <c r="F503" i="21"/>
  <c r="H503" i="21"/>
  <c r="G503" i="21"/>
  <c r="I503" i="21"/>
  <c r="K503" i="21"/>
  <c r="L503" i="21"/>
  <c r="F504" i="21"/>
  <c r="H504" i="21"/>
  <c r="G504" i="21"/>
  <c r="I504" i="21"/>
  <c r="K504" i="21"/>
  <c r="L504" i="21"/>
  <c r="F505" i="21"/>
  <c r="H505" i="21"/>
  <c r="G505" i="21"/>
  <c r="I505" i="21"/>
  <c r="K505" i="21"/>
  <c r="L505" i="21"/>
  <c r="F506" i="21"/>
  <c r="H506" i="21"/>
  <c r="G506" i="21"/>
  <c r="I506" i="21"/>
  <c r="K506" i="21"/>
  <c r="L506" i="21"/>
  <c r="F507" i="21"/>
  <c r="H507" i="21"/>
  <c r="G507" i="21"/>
  <c r="I507" i="21"/>
  <c r="K507" i="21"/>
  <c r="L507" i="21"/>
  <c r="F508" i="21"/>
  <c r="H508" i="21"/>
  <c r="G508" i="21"/>
  <c r="I508" i="21"/>
  <c r="K508" i="21"/>
  <c r="L508" i="21"/>
  <c r="F509" i="21"/>
  <c r="H509" i="21"/>
  <c r="G509" i="21"/>
  <c r="I509" i="21"/>
  <c r="K509" i="21"/>
  <c r="L509" i="21"/>
  <c r="F510" i="21"/>
  <c r="H510" i="21"/>
  <c r="G510" i="21"/>
  <c r="I510" i="21"/>
  <c r="K510" i="21"/>
  <c r="L510" i="21"/>
  <c r="F511" i="21"/>
  <c r="H511" i="21"/>
  <c r="G511" i="21"/>
  <c r="I511" i="21"/>
  <c r="K511" i="21"/>
  <c r="L511" i="21"/>
  <c r="L427" i="21"/>
  <c r="K427" i="21"/>
  <c r="I427" i="21"/>
  <c r="G342" i="21"/>
  <c r="H427" i="21"/>
  <c r="F342" i="21"/>
  <c r="H342" i="21"/>
  <c r="F343" i="21"/>
  <c r="H343" i="21"/>
  <c r="G343" i="21"/>
  <c r="I343" i="21"/>
  <c r="K343" i="21"/>
  <c r="L343" i="21"/>
  <c r="F344" i="21"/>
  <c r="H344" i="21"/>
  <c r="G344" i="21"/>
  <c r="I344" i="21"/>
  <c r="K344" i="21"/>
  <c r="L344" i="21"/>
  <c r="F345" i="21"/>
  <c r="H345" i="21"/>
  <c r="G345" i="21"/>
  <c r="I345" i="21"/>
  <c r="K345" i="21"/>
  <c r="L345" i="21"/>
  <c r="F346" i="21"/>
  <c r="H346" i="21"/>
  <c r="G346" i="21"/>
  <c r="I346" i="21"/>
  <c r="K346" i="21"/>
  <c r="L346" i="21"/>
  <c r="F347" i="21"/>
  <c r="H347" i="21"/>
  <c r="G347" i="21"/>
  <c r="I347" i="21"/>
  <c r="K347" i="21"/>
  <c r="L347" i="21"/>
  <c r="F348" i="21"/>
  <c r="H348" i="21"/>
  <c r="G348" i="21"/>
  <c r="I348" i="21"/>
  <c r="K348" i="21"/>
  <c r="L348" i="21"/>
  <c r="F349" i="21"/>
  <c r="H349" i="21"/>
  <c r="G349" i="21"/>
  <c r="I349" i="21"/>
  <c r="K349" i="21"/>
  <c r="L349" i="21"/>
  <c r="F350" i="21"/>
  <c r="H350" i="21"/>
  <c r="G350" i="21"/>
  <c r="I350" i="21"/>
  <c r="K350" i="21"/>
  <c r="L350" i="21"/>
  <c r="F351" i="21"/>
  <c r="H351" i="21"/>
  <c r="G351" i="21"/>
  <c r="I351" i="21"/>
  <c r="K351" i="21"/>
  <c r="L351" i="21"/>
  <c r="F352" i="21"/>
  <c r="H352" i="21"/>
  <c r="G352" i="21"/>
  <c r="I352" i="21"/>
  <c r="K352" i="21"/>
  <c r="L352" i="21"/>
  <c r="F353" i="21"/>
  <c r="H353" i="21"/>
  <c r="G353" i="21"/>
  <c r="I353" i="21"/>
  <c r="K353" i="21"/>
  <c r="L353" i="21"/>
  <c r="F354" i="21"/>
  <c r="H354" i="21"/>
  <c r="G354" i="21"/>
  <c r="I354" i="21"/>
  <c r="K354" i="21"/>
  <c r="L354" i="21"/>
  <c r="F355" i="21"/>
  <c r="H355" i="21"/>
  <c r="G355" i="21"/>
  <c r="I355" i="21"/>
  <c r="K355" i="21"/>
  <c r="L355" i="21"/>
  <c r="F356" i="21"/>
  <c r="H356" i="21"/>
  <c r="G356" i="21"/>
  <c r="I356" i="21"/>
  <c r="K356" i="21"/>
  <c r="L356" i="21"/>
  <c r="F357" i="21"/>
  <c r="H357" i="21"/>
  <c r="G357" i="21"/>
  <c r="I357" i="21"/>
  <c r="K357" i="21"/>
  <c r="L357" i="21"/>
  <c r="F358" i="21"/>
  <c r="H358" i="21"/>
  <c r="G358" i="21"/>
  <c r="I358" i="21"/>
  <c r="K358" i="21"/>
  <c r="L358" i="21"/>
  <c r="F359" i="21"/>
  <c r="H359" i="21"/>
  <c r="G359" i="21"/>
  <c r="I359" i="21"/>
  <c r="K359" i="21"/>
  <c r="L359" i="21"/>
  <c r="F360" i="21"/>
  <c r="H360" i="21"/>
  <c r="G360" i="21"/>
  <c r="I360" i="21"/>
  <c r="K360" i="21"/>
  <c r="L360" i="21"/>
  <c r="F361" i="21"/>
  <c r="H361" i="21"/>
  <c r="G361" i="21"/>
  <c r="I361" i="21"/>
  <c r="K361" i="21"/>
  <c r="L361" i="21"/>
  <c r="F362" i="21"/>
  <c r="H362" i="21"/>
  <c r="G362" i="21"/>
  <c r="I362" i="21"/>
  <c r="K362" i="21"/>
  <c r="L362" i="21"/>
  <c r="F363" i="21"/>
  <c r="H363" i="21"/>
  <c r="G363" i="21"/>
  <c r="I363" i="21"/>
  <c r="K363" i="21"/>
  <c r="L363" i="21"/>
  <c r="F364" i="21"/>
  <c r="H364" i="21"/>
  <c r="G364" i="21"/>
  <c r="I364" i="21"/>
  <c r="K364" i="21"/>
  <c r="L364" i="21"/>
  <c r="F365" i="21"/>
  <c r="H365" i="21"/>
  <c r="G365" i="21"/>
  <c r="I365" i="21"/>
  <c r="K365" i="21"/>
  <c r="L365" i="21"/>
  <c r="F366" i="21"/>
  <c r="H366" i="21"/>
  <c r="G366" i="21"/>
  <c r="I366" i="21"/>
  <c r="K366" i="21"/>
  <c r="L366" i="21"/>
  <c r="F367" i="21"/>
  <c r="H367" i="21"/>
  <c r="G367" i="21"/>
  <c r="I367" i="21"/>
  <c r="K367" i="21"/>
  <c r="L367" i="21"/>
  <c r="F368" i="21"/>
  <c r="H368" i="21"/>
  <c r="G368" i="21"/>
  <c r="I368" i="21"/>
  <c r="K368" i="21"/>
  <c r="L368" i="21"/>
  <c r="F369" i="21"/>
  <c r="H369" i="21"/>
  <c r="G369" i="21"/>
  <c r="I369" i="21"/>
  <c r="K369" i="21"/>
  <c r="L369" i="21"/>
  <c r="F370" i="21"/>
  <c r="H370" i="21"/>
  <c r="G370" i="21"/>
  <c r="I370" i="21"/>
  <c r="K370" i="21"/>
  <c r="L370" i="21"/>
  <c r="F371" i="21"/>
  <c r="H371" i="21"/>
  <c r="G371" i="21"/>
  <c r="I371" i="21"/>
  <c r="K371" i="21"/>
  <c r="L371" i="21"/>
  <c r="F372" i="21"/>
  <c r="H372" i="21"/>
  <c r="G372" i="21"/>
  <c r="I372" i="21"/>
  <c r="K372" i="21"/>
  <c r="L372" i="21"/>
  <c r="F373" i="21"/>
  <c r="H373" i="21"/>
  <c r="G373" i="21"/>
  <c r="I373" i="21"/>
  <c r="K373" i="21"/>
  <c r="L373" i="21"/>
  <c r="F374" i="21"/>
  <c r="H374" i="21"/>
  <c r="G374" i="21"/>
  <c r="I374" i="21"/>
  <c r="K374" i="21"/>
  <c r="L374" i="21"/>
  <c r="F375" i="21"/>
  <c r="H375" i="21"/>
  <c r="G375" i="21"/>
  <c r="I375" i="21"/>
  <c r="K375" i="21"/>
  <c r="L375" i="21"/>
  <c r="F376" i="21"/>
  <c r="H376" i="21"/>
  <c r="G376" i="21"/>
  <c r="I376" i="21"/>
  <c r="K376" i="21"/>
  <c r="L376" i="21"/>
  <c r="F377" i="21"/>
  <c r="H377" i="21"/>
  <c r="G377" i="21"/>
  <c r="I377" i="21"/>
  <c r="K377" i="21"/>
  <c r="L377" i="21"/>
  <c r="F378" i="21"/>
  <c r="H378" i="21"/>
  <c r="G378" i="21"/>
  <c r="I378" i="21"/>
  <c r="K378" i="21"/>
  <c r="L378" i="21"/>
  <c r="F379" i="21"/>
  <c r="H379" i="21"/>
  <c r="G379" i="21"/>
  <c r="I379" i="21"/>
  <c r="K379" i="21"/>
  <c r="L379" i="21"/>
  <c r="F380" i="21"/>
  <c r="H380" i="21"/>
  <c r="G380" i="21"/>
  <c r="I380" i="21"/>
  <c r="K380" i="21"/>
  <c r="L380" i="21"/>
  <c r="F381" i="21"/>
  <c r="H381" i="21"/>
  <c r="G381" i="21"/>
  <c r="I381" i="21"/>
  <c r="K381" i="21"/>
  <c r="L381" i="21"/>
  <c r="F382" i="21"/>
  <c r="H382" i="21"/>
  <c r="G382" i="21"/>
  <c r="I382" i="21"/>
  <c r="K382" i="21"/>
  <c r="L382" i="21"/>
  <c r="F383" i="21"/>
  <c r="H383" i="21"/>
  <c r="G383" i="21"/>
  <c r="I383" i="21"/>
  <c r="K383" i="21"/>
  <c r="L383" i="21"/>
  <c r="F384" i="21"/>
  <c r="H384" i="21"/>
  <c r="G384" i="21"/>
  <c r="I384" i="21"/>
  <c r="K384" i="21"/>
  <c r="L384" i="21"/>
  <c r="F385" i="21"/>
  <c r="H385" i="21"/>
  <c r="G385" i="21"/>
  <c r="I385" i="21"/>
  <c r="K385" i="21"/>
  <c r="L385" i="21"/>
  <c r="F386" i="21"/>
  <c r="H386" i="21"/>
  <c r="G386" i="21"/>
  <c r="I386" i="21"/>
  <c r="K386" i="21"/>
  <c r="L386" i="21"/>
  <c r="F387" i="21"/>
  <c r="H387" i="21"/>
  <c r="G387" i="21"/>
  <c r="I387" i="21"/>
  <c r="K387" i="21"/>
  <c r="L387" i="21"/>
  <c r="F388" i="21"/>
  <c r="H388" i="21"/>
  <c r="G388" i="21"/>
  <c r="I388" i="21"/>
  <c r="K388" i="21"/>
  <c r="L388" i="21"/>
  <c r="F389" i="21"/>
  <c r="H389" i="21"/>
  <c r="G389" i="21"/>
  <c r="I389" i="21"/>
  <c r="K389" i="21"/>
  <c r="L389" i="21"/>
  <c r="F390" i="21"/>
  <c r="H390" i="21"/>
  <c r="G390" i="21"/>
  <c r="I390" i="21"/>
  <c r="K390" i="21"/>
  <c r="L390" i="21"/>
  <c r="F391" i="21"/>
  <c r="H391" i="21"/>
  <c r="G391" i="21"/>
  <c r="I391" i="21"/>
  <c r="K391" i="21"/>
  <c r="L391" i="21"/>
  <c r="F392" i="21"/>
  <c r="H392" i="21"/>
  <c r="G392" i="21"/>
  <c r="I392" i="21"/>
  <c r="K392" i="21"/>
  <c r="L392" i="21"/>
  <c r="F393" i="21"/>
  <c r="H393" i="21"/>
  <c r="G393" i="21"/>
  <c r="I393" i="21"/>
  <c r="K393" i="21"/>
  <c r="L393" i="21"/>
  <c r="F394" i="21"/>
  <c r="H394" i="21"/>
  <c r="G394" i="21"/>
  <c r="I394" i="21"/>
  <c r="K394" i="21"/>
  <c r="L394" i="21"/>
  <c r="F395" i="21"/>
  <c r="H395" i="21"/>
  <c r="G395" i="21"/>
  <c r="I395" i="21"/>
  <c r="K395" i="21"/>
  <c r="L395" i="21"/>
  <c r="F396" i="21"/>
  <c r="H396" i="21"/>
  <c r="G396" i="21"/>
  <c r="I396" i="21"/>
  <c r="K396" i="21"/>
  <c r="L396" i="21"/>
  <c r="F397" i="21"/>
  <c r="H397" i="21"/>
  <c r="G397" i="21"/>
  <c r="I397" i="21"/>
  <c r="K397" i="21"/>
  <c r="L397" i="21"/>
  <c r="F398" i="21"/>
  <c r="H398" i="21"/>
  <c r="G398" i="21"/>
  <c r="I398" i="21"/>
  <c r="K398" i="21"/>
  <c r="L398" i="21"/>
  <c r="F399" i="21"/>
  <c r="H399" i="21"/>
  <c r="G399" i="21"/>
  <c r="I399" i="21"/>
  <c r="K399" i="21"/>
  <c r="L399" i="21"/>
  <c r="F400" i="21"/>
  <c r="H400" i="21"/>
  <c r="G400" i="21"/>
  <c r="I400" i="21"/>
  <c r="K400" i="21"/>
  <c r="L400" i="21"/>
  <c r="F401" i="21"/>
  <c r="H401" i="21"/>
  <c r="G401" i="21"/>
  <c r="I401" i="21"/>
  <c r="K401" i="21"/>
  <c r="L401" i="21"/>
  <c r="F402" i="21"/>
  <c r="H402" i="21"/>
  <c r="G402" i="21"/>
  <c r="I402" i="21"/>
  <c r="K402" i="21"/>
  <c r="L402" i="21"/>
  <c r="F403" i="21"/>
  <c r="H403" i="21"/>
  <c r="G403" i="21"/>
  <c r="I403" i="21"/>
  <c r="K403" i="21"/>
  <c r="L403" i="21"/>
  <c r="F404" i="21"/>
  <c r="H404" i="21"/>
  <c r="G404" i="21"/>
  <c r="I404" i="21"/>
  <c r="K404" i="21"/>
  <c r="L404" i="21"/>
  <c r="F405" i="21"/>
  <c r="H405" i="21"/>
  <c r="G405" i="21"/>
  <c r="I405" i="21"/>
  <c r="K405" i="21"/>
  <c r="L405" i="21"/>
  <c r="F406" i="21"/>
  <c r="H406" i="21"/>
  <c r="G406" i="21"/>
  <c r="I406" i="21"/>
  <c r="K406" i="21"/>
  <c r="L406" i="21"/>
  <c r="F407" i="21"/>
  <c r="H407" i="21"/>
  <c r="G407" i="21"/>
  <c r="I407" i="21"/>
  <c r="K407" i="21"/>
  <c r="L407" i="21"/>
  <c r="F408" i="21"/>
  <c r="H408" i="21"/>
  <c r="G408" i="21"/>
  <c r="I408" i="21"/>
  <c r="K408" i="21"/>
  <c r="L408" i="21"/>
  <c r="F409" i="21"/>
  <c r="H409" i="21"/>
  <c r="G409" i="21"/>
  <c r="I409" i="21"/>
  <c r="K409" i="21"/>
  <c r="L409" i="21"/>
  <c r="F410" i="21"/>
  <c r="H410" i="21"/>
  <c r="G410" i="21"/>
  <c r="I410" i="21"/>
  <c r="K410" i="21"/>
  <c r="L410" i="21"/>
  <c r="F411" i="21"/>
  <c r="H411" i="21"/>
  <c r="G411" i="21"/>
  <c r="I411" i="21"/>
  <c r="K411" i="21"/>
  <c r="L411" i="21"/>
  <c r="F412" i="21"/>
  <c r="H412" i="21"/>
  <c r="G412" i="21"/>
  <c r="I412" i="21"/>
  <c r="K412" i="21"/>
  <c r="L412" i="21"/>
  <c r="F413" i="21"/>
  <c r="H413" i="21"/>
  <c r="G413" i="21"/>
  <c r="I413" i="21"/>
  <c r="K413" i="21"/>
  <c r="L413" i="21"/>
  <c r="F414" i="21"/>
  <c r="H414" i="21"/>
  <c r="G414" i="21"/>
  <c r="I414" i="21"/>
  <c r="K414" i="21"/>
  <c r="L414" i="21"/>
  <c r="F415" i="21"/>
  <c r="H415" i="21"/>
  <c r="G415" i="21"/>
  <c r="I415" i="21"/>
  <c r="K415" i="21"/>
  <c r="L415" i="21"/>
  <c r="F416" i="21"/>
  <c r="H416" i="21"/>
  <c r="G416" i="21"/>
  <c r="I416" i="21"/>
  <c r="K416" i="21"/>
  <c r="L416" i="21"/>
  <c r="F417" i="21"/>
  <c r="H417" i="21"/>
  <c r="G417" i="21"/>
  <c r="I417" i="21"/>
  <c r="K417" i="21"/>
  <c r="L417" i="21"/>
  <c r="F418" i="21"/>
  <c r="H418" i="21"/>
  <c r="G418" i="21"/>
  <c r="I418" i="21"/>
  <c r="K418" i="21"/>
  <c r="L418" i="21"/>
  <c r="F419" i="21"/>
  <c r="H419" i="21"/>
  <c r="G419" i="21"/>
  <c r="I419" i="21"/>
  <c r="K419" i="21"/>
  <c r="L419" i="21"/>
  <c r="F420" i="21"/>
  <c r="H420" i="21"/>
  <c r="G420" i="21"/>
  <c r="I420" i="21"/>
  <c r="K420" i="21"/>
  <c r="L420" i="21"/>
  <c r="F421" i="21"/>
  <c r="H421" i="21"/>
  <c r="G421" i="21"/>
  <c r="I421" i="21"/>
  <c r="K421" i="21"/>
  <c r="L421" i="21"/>
  <c r="F422" i="21"/>
  <c r="H422" i="21"/>
  <c r="G422" i="21"/>
  <c r="I422" i="21"/>
  <c r="K422" i="21"/>
  <c r="L422" i="21"/>
  <c r="F423" i="21"/>
  <c r="H423" i="21"/>
  <c r="G423" i="21"/>
  <c r="I423" i="21"/>
  <c r="K423" i="21"/>
  <c r="L423" i="21"/>
  <c r="F424" i="21"/>
  <c r="H424" i="21"/>
  <c r="G424" i="21"/>
  <c r="I424" i="21"/>
  <c r="K424" i="21"/>
  <c r="L424" i="21"/>
  <c r="F425" i="21"/>
  <c r="H425" i="21"/>
  <c r="G425" i="21"/>
  <c r="I425" i="21"/>
  <c r="K425" i="21"/>
  <c r="L425" i="21"/>
  <c r="F426" i="21"/>
  <c r="H426" i="21"/>
  <c r="G426" i="21"/>
  <c r="I426" i="21"/>
  <c r="K426" i="21"/>
  <c r="L426" i="21"/>
  <c r="L342" i="21"/>
  <c r="K342" i="21"/>
  <c r="I342" i="21"/>
  <c r="G172" i="21"/>
  <c r="G341" i="21"/>
  <c r="G340" i="21"/>
  <c r="G339" i="21"/>
  <c r="G338" i="21"/>
  <c r="G337" i="21"/>
  <c r="G336" i="21"/>
  <c r="G335" i="21"/>
  <c r="G334" i="21"/>
  <c r="G333" i="21"/>
  <c r="G332" i="21"/>
  <c r="G331" i="21"/>
  <c r="G330" i="21"/>
  <c r="G329" i="21"/>
  <c r="G328" i="21"/>
  <c r="G327" i="21"/>
  <c r="G326" i="21"/>
  <c r="G325" i="21"/>
  <c r="G324" i="21"/>
  <c r="G323" i="21"/>
  <c r="G322" i="21"/>
  <c r="G321" i="21"/>
  <c r="G320" i="21"/>
  <c r="G319" i="21"/>
  <c r="G318" i="21"/>
  <c r="G317" i="21"/>
  <c r="G316" i="21"/>
  <c r="G315" i="21"/>
  <c r="G314" i="21"/>
  <c r="G313" i="21"/>
  <c r="G312" i="21"/>
  <c r="G311" i="21"/>
  <c r="G310" i="21"/>
  <c r="G309" i="21"/>
  <c r="G308" i="21"/>
  <c r="G307" i="21"/>
  <c r="G306" i="21"/>
  <c r="G305" i="21"/>
  <c r="G304" i="21"/>
  <c r="G303" i="21"/>
  <c r="G302" i="21"/>
  <c r="G301" i="21"/>
  <c r="G300" i="21"/>
  <c r="G299" i="21"/>
  <c r="G298" i="21"/>
  <c r="G297" i="21"/>
  <c r="G296" i="21"/>
  <c r="G295" i="21"/>
  <c r="G294" i="21"/>
  <c r="G293" i="21"/>
  <c r="G292" i="21"/>
  <c r="G291" i="21"/>
  <c r="G290" i="21"/>
  <c r="G289" i="21"/>
  <c r="G288" i="21"/>
  <c r="G287" i="21"/>
  <c r="G286" i="21"/>
  <c r="G285" i="21"/>
  <c r="G284" i="21"/>
  <c r="G283" i="21"/>
  <c r="G282" i="21"/>
  <c r="G281" i="21"/>
  <c r="G280" i="21"/>
  <c r="G279" i="21"/>
  <c r="G278" i="21"/>
  <c r="G277" i="21"/>
  <c r="G276" i="21"/>
  <c r="G275" i="21"/>
  <c r="G274" i="21"/>
  <c r="G273" i="21"/>
  <c r="G272" i="21"/>
  <c r="G271" i="21"/>
  <c r="G270" i="21"/>
  <c r="G269" i="21"/>
  <c r="G268" i="21"/>
  <c r="G267" i="21"/>
  <c r="G266" i="21"/>
  <c r="G265" i="21"/>
  <c r="G264" i="21"/>
  <c r="G263" i="21"/>
  <c r="G262" i="21"/>
  <c r="G261" i="21"/>
  <c r="G260" i="21"/>
  <c r="G259" i="21"/>
  <c r="G258" i="21"/>
  <c r="G257" i="21"/>
  <c r="F258" i="21"/>
  <c r="F259" i="21"/>
  <c r="F260" i="21"/>
  <c r="F261" i="21"/>
  <c r="F262" i="21"/>
  <c r="F263" i="21"/>
  <c r="F264" i="21"/>
  <c r="F265" i="21"/>
  <c r="F266" i="21"/>
  <c r="F267" i="21"/>
  <c r="F268" i="21"/>
  <c r="F269" i="21"/>
  <c r="F270" i="21"/>
  <c r="F271" i="21"/>
  <c r="F272" i="21"/>
  <c r="F273" i="21"/>
  <c r="F274" i="21"/>
  <c r="F275" i="21"/>
  <c r="F276" i="21"/>
  <c r="F277" i="21"/>
  <c r="F278" i="21"/>
  <c r="F279" i="21"/>
  <c r="F280" i="21"/>
  <c r="F281" i="21"/>
  <c r="F282" i="21"/>
  <c r="F283" i="21"/>
  <c r="F284" i="21"/>
  <c r="F285" i="21"/>
  <c r="F286" i="21"/>
  <c r="F287" i="21"/>
  <c r="F288" i="21"/>
  <c r="F289" i="21"/>
  <c r="F290" i="21"/>
  <c r="F291" i="21"/>
  <c r="F292" i="21"/>
  <c r="F293" i="21"/>
  <c r="F294" i="21"/>
  <c r="F295" i="21"/>
  <c r="F296" i="21"/>
  <c r="F297" i="21"/>
  <c r="F298" i="21"/>
  <c r="F299" i="21"/>
  <c r="F300" i="21"/>
  <c r="F301" i="21"/>
  <c r="F302" i="21"/>
  <c r="F303" i="21"/>
  <c r="F304" i="21"/>
  <c r="F305" i="21"/>
  <c r="F306" i="21"/>
  <c r="F307" i="21"/>
  <c r="F308" i="21"/>
  <c r="F309" i="21"/>
  <c r="F310" i="21"/>
  <c r="F311" i="21"/>
  <c r="F312" i="21"/>
  <c r="F313" i="21"/>
  <c r="F314" i="21"/>
  <c r="F315" i="21"/>
  <c r="F316" i="21"/>
  <c r="F317" i="21"/>
  <c r="F318" i="21"/>
  <c r="F319" i="21"/>
  <c r="F320" i="21"/>
  <c r="F321" i="21"/>
  <c r="F322" i="21"/>
  <c r="F323" i="21"/>
  <c r="F324" i="21"/>
  <c r="F325" i="21"/>
  <c r="F326" i="21"/>
  <c r="F327" i="21"/>
  <c r="F328" i="21"/>
  <c r="F329" i="21"/>
  <c r="F330" i="21"/>
  <c r="F331" i="21"/>
  <c r="F332" i="21"/>
  <c r="F333" i="21"/>
  <c r="F334" i="21"/>
  <c r="F335" i="21"/>
  <c r="F336" i="21"/>
  <c r="F337" i="21"/>
  <c r="F338" i="21"/>
  <c r="F339" i="21"/>
  <c r="F340" i="21"/>
  <c r="F341" i="21"/>
  <c r="G173" i="21"/>
  <c r="G174" i="21"/>
  <c r="G175" i="21"/>
  <c r="G176" i="21"/>
  <c r="G177" i="21"/>
  <c r="G178" i="21"/>
  <c r="G179" i="21"/>
  <c r="G180" i="21"/>
  <c r="G181" i="21"/>
  <c r="G182" i="21"/>
  <c r="G183" i="21"/>
  <c r="G184" i="21"/>
  <c r="G185" i="21"/>
  <c r="G186" i="21"/>
  <c r="G187" i="21"/>
  <c r="G188" i="21"/>
  <c r="G189" i="21"/>
  <c r="G190" i="21"/>
  <c r="G191" i="21"/>
  <c r="G192" i="21"/>
  <c r="G193" i="21"/>
  <c r="G194" i="21"/>
  <c r="G195" i="21"/>
  <c r="G196" i="21"/>
  <c r="G197" i="21"/>
  <c r="G198" i="21"/>
  <c r="G199" i="21"/>
  <c r="G200" i="21"/>
  <c r="G201" i="21"/>
  <c r="G202" i="21"/>
  <c r="G203" i="21"/>
  <c r="G204" i="21"/>
  <c r="G205" i="21"/>
  <c r="G206" i="21"/>
  <c r="G207" i="21"/>
  <c r="G208" i="21"/>
  <c r="G209" i="21"/>
  <c r="G210" i="21"/>
  <c r="G211" i="21"/>
  <c r="G212" i="21"/>
  <c r="G213" i="21"/>
  <c r="G214" i="21"/>
  <c r="G215" i="21"/>
  <c r="G216" i="21"/>
  <c r="G217" i="21"/>
  <c r="G218" i="21"/>
  <c r="G219" i="21"/>
  <c r="G220" i="21"/>
  <c r="G221" i="21"/>
  <c r="G222" i="21"/>
  <c r="G223" i="21"/>
  <c r="G224" i="21"/>
  <c r="G225" i="21"/>
  <c r="G226" i="21"/>
  <c r="G227" i="21"/>
  <c r="G228" i="21"/>
  <c r="G229" i="21"/>
  <c r="G230" i="21"/>
  <c r="G231" i="21"/>
  <c r="G232" i="21"/>
  <c r="G233" i="21"/>
  <c r="G234" i="21"/>
  <c r="G235" i="21"/>
  <c r="G236" i="21"/>
  <c r="G237" i="21"/>
  <c r="G238" i="21"/>
  <c r="G239" i="21"/>
  <c r="G240" i="21"/>
  <c r="G241" i="21"/>
  <c r="G242" i="21"/>
  <c r="G243" i="21"/>
  <c r="G244" i="21"/>
  <c r="G245" i="21"/>
  <c r="G246" i="21"/>
  <c r="G247" i="21"/>
  <c r="G248" i="21"/>
  <c r="G249" i="21"/>
  <c r="G250" i="21"/>
  <c r="G251" i="21"/>
  <c r="G252" i="21"/>
  <c r="G253" i="21"/>
  <c r="G254" i="21"/>
  <c r="G255" i="21"/>
  <c r="G256" i="21"/>
  <c r="F173" i="21"/>
  <c r="F174" i="21"/>
  <c r="F175" i="21"/>
  <c r="F176" i="21"/>
  <c r="F177" i="21"/>
  <c r="F178" i="21"/>
  <c r="F179" i="21"/>
  <c r="F180" i="21"/>
  <c r="F181" i="21"/>
  <c r="F182" i="21"/>
  <c r="F183" i="21"/>
  <c r="F184" i="21"/>
  <c r="F185" i="21"/>
  <c r="F186" i="21"/>
  <c r="F187" i="21"/>
  <c r="F188" i="21"/>
  <c r="F189" i="21"/>
  <c r="F190" i="21"/>
  <c r="F191" i="21"/>
  <c r="F192" i="21"/>
  <c r="F193" i="21"/>
  <c r="F194" i="21"/>
  <c r="F195" i="21"/>
  <c r="F196" i="21"/>
  <c r="F197" i="21"/>
  <c r="F198" i="21"/>
  <c r="F199" i="21"/>
  <c r="F200" i="21"/>
  <c r="F201" i="21"/>
  <c r="F202" i="21"/>
  <c r="F203" i="21"/>
  <c r="F204" i="21"/>
  <c r="F205" i="21"/>
  <c r="F206" i="21"/>
  <c r="F207" i="21"/>
  <c r="F208" i="21"/>
  <c r="F209" i="21"/>
  <c r="F210" i="21"/>
  <c r="F211" i="21"/>
  <c r="F212" i="21"/>
  <c r="F213" i="21"/>
  <c r="F214" i="21"/>
  <c r="F215" i="21"/>
  <c r="F216" i="21"/>
  <c r="F217" i="21"/>
  <c r="F218" i="21"/>
  <c r="F219" i="21"/>
  <c r="F220" i="21"/>
  <c r="F221" i="21"/>
  <c r="F222" i="21"/>
  <c r="F223" i="21"/>
  <c r="F224" i="21"/>
  <c r="F225" i="21"/>
  <c r="F226" i="21"/>
  <c r="F227" i="21"/>
  <c r="F228" i="21"/>
  <c r="F229" i="21"/>
  <c r="F230" i="21"/>
  <c r="F231" i="21"/>
  <c r="F232" i="21"/>
  <c r="F233" i="21"/>
  <c r="F234" i="21"/>
  <c r="F235" i="21"/>
  <c r="F236" i="21"/>
  <c r="F237" i="21"/>
  <c r="F238" i="21"/>
  <c r="F239" i="21"/>
  <c r="F240" i="21"/>
  <c r="F241" i="21"/>
  <c r="F242" i="21"/>
  <c r="F243" i="21"/>
  <c r="F244" i="21"/>
  <c r="F245" i="21"/>
  <c r="F246" i="21"/>
  <c r="F247" i="21"/>
  <c r="F248" i="21"/>
  <c r="F249" i="21"/>
  <c r="F250" i="21"/>
  <c r="F251" i="21"/>
  <c r="F252" i="21"/>
  <c r="F253" i="21"/>
  <c r="F254" i="21"/>
  <c r="F255" i="21"/>
  <c r="F256" i="21"/>
  <c r="F172" i="21"/>
  <c r="G88" i="21"/>
  <c r="G89" i="21"/>
  <c r="G90" i="21"/>
  <c r="G91" i="21"/>
  <c r="G92" i="21"/>
  <c r="G93" i="21"/>
  <c r="G94" i="21"/>
  <c r="G95" i="21"/>
  <c r="G96" i="21"/>
  <c r="G97" i="21"/>
  <c r="G98" i="21"/>
  <c r="G99" i="21"/>
  <c r="G100" i="21"/>
  <c r="G101" i="21"/>
  <c r="G102" i="21"/>
  <c r="G103" i="21"/>
  <c r="G104" i="21"/>
  <c r="G105" i="21"/>
  <c r="G106" i="21"/>
  <c r="G107" i="21"/>
  <c r="G108" i="21"/>
  <c r="G109" i="21"/>
  <c r="G110" i="21"/>
  <c r="G111" i="21"/>
  <c r="G112" i="21"/>
  <c r="G113" i="21"/>
  <c r="G114" i="21"/>
  <c r="G115" i="21"/>
  <c r="G116" i="21"/>
  <c r="G117" i="21"/>
  <c r="G118" i="21"/>
  <c r="G119" i="21"/>
  <c r="G120" i="21"/>
  <c r="G121" i="21"/>
  <c r="G122" i="21"/>
  <c r="G123" i="21"/>
  <c r="G124" i="21"/>
  <c r="G125" i="21"/>
  <c r="G126" i="21"/>
  <c r="G127" i="21"/>
  <c r="G128" i="21"/>
  <c r="G129" i="21"/>
  <c r="G130" i="21"/>
  <c r="G131" i="21"/>
  <c r="G132" i="21"/>
  <c r="G133" i="21"/>
  <c r="G134" i="21"/>
  <c r="G135" i="21"/>
  <c r="G136" i="21"/>
  <c r="G137" i="21"/>
  <c r="G138" i="21"/>
  <c r="G139" i="21"/>
  <c r="G140" i="21"/>
  <c r="G141" i="21"/>
  <c r="G142" i="21"/>
  <c r="G143" i="21"/>
  <c r="G144" i="21"/>
  <c r="G145" i="21"/>
  <c r="G146" i="21"/>
  <c r="G147" i="21"/>
  <c r="G148" i="21"/>
  <c r="G149" i="21"/>
  <c r="G150" i="21"/>
  <c r="G151" i="21"/>
  <c r="G152" i="21"/>
  <c r="G153" i="21"/>
  <c r="G154" i="21"/>
  <c r="G155" i="21"/>
  <c r="G156" i="21"/>
  <c r="G157" i="21"/>
  <c r="G158" i="21"/>
  <c r="G159" i="21"/>
  <c r="G160" i="21"/>
  <c r="G161" i="21"/>
  <c r="G162" i="21"/>
  <c r="G163" i="21"/>
  <c r="G164" i="21"/>
  <c r="G165" i="21"/>
  <c r="G166" i="21"/>
  <c r="G167" i="21"/>
  <c r="G168" i="21"/>
  <c r="G169" i="21"/>
  <c r="G170" i="21"/>
  <c r="G171" i="21"/>
  <c r="G87" i="21"/>
  <c r="F88" i="21"/>
  <c r="F89" i="21"/>
  <c r="F90" i="21"/>
  <c r="F91" i="21"/>
  <c r="F92" i="21"/>
  <c r="F93" i="21"/>
  <c r="F94" i="21"/>
  <c r="F95" i="21"/>
  <c r="F96" i="21"/>
  <c r="F97" i="21"/>
  <c r="F98" i="21"/>
  <c r="F99" i="21"/>
  <c r="F100" i="21"/>
  <c r="F101" i="21"/>
  <c r="F102" i="21"/>
  <c r="F103" i="21"/>
  <c r="F104" i="21"/>
  <c r="F105" i="21"/>
  <c r="F106" i="21"/>
  <c r="F107" i="21"/>
  <c r="F108" i="21"/>
  <c r="F109" i="21"/>
  <c r="F110" i="21"/>
  <c r="F111" i="21"/>
  <c r="F112" i="21"/>
  <c r="F113" i="21"/>
  <c r="F114" i="21"/>
  <c r="F115" i="21"/>
  <c r="F116" i="21"/>
  <c r="F117" i="21"/>
  <c r="F118" i="21"/>
  <c r="F119" i="21"/>
  <c r="F120" i="21"/>
  <c r="F121" i="21"/>
  <c r="F122" i="21"/>
  <c r="F123" i="21"/>
  <c r="F124" i="21"/>
  <c r="F125" i="21"/>
  <c r="F126" i="21"/>
  <c r="F127" i="21"/>
  <c r="F128" i="21"/>
  <c r="F129" i="21"/>
  <c r="F130" i="21"/>
  <c r="F131" i="21"/>
  <c r="F132" i="21"/>
  <c r="F133" i="21"/>
  <c r="F134" i="21"/>
  <c r="F135" i="21"/>
  <c r="F136" i="21"/>
  <c r="F137" i="21"/>
  <c r="F138" i="21"/>
  <c r="F139" i="21"/>
  <c r="F140" i="21"/>
  <c r="F141" i="21"/>
  <c r="F142" i="21"/>
  <c r="F143" i="21"/>
  <c r="F144" i="21"/>
  <c r="F145" i="21"/>
  <c r="F146" i="21"/>
  <c r="F147" i="21"/>
  <c r="F148" i="21"/>
  <c r="F149" i="21"/>
  <c r="F150" i="21"/>
  <c r="F151" i="21"/>
  <c r="F152" i="21"/>
  <c r="F153" i="21"/>
  <c r="F154" i="21"/>
  <c r="F155" i="21"/>
  <c r="F156" i="21"/>
  <c r="F157" i="21"/>
  <c r="F158" i="21"/>
  <c r="F159" i="21"/>
  <c r="F160" i="21"/>
  <c r="F161" i="21"/>
  <c r="F162" i="21"/>
  <c r="F163" i="21"/>
  <c r="F164" i="21"/>
  <c r="F165" i="21"/>
  <c r="F166" i="21"/>
  <c r="F167" i="21"/>
  <c r="F168" i="21"/>
  <c r="F169" i="21"/>
  <c r="F170" i="21"/>
  <c r="F171" i="21"/>
  <c r="F87" i="21"/>
  <c r="H258" i="21"/>
  <c r="I258" i="21"/>
  <c r="K258" i="21"/>
  <c r="L258" i="21"/>
  <c r="H259" i="21"/>
  <c r="I259" i="21"/>
  <c r="K259" i="21"/>
  <c r="L259" i="21"/>
  <c r="H260" i="21"/>
  <c r="I260" i="21"/>
  <c r="K260" i="21"/>
  <c r="L260" i="21"/>
  <c r="H261" i="21"/>
  <c r="I261" i="21"/>
  <c r="K261" i="21"/>
  <c r="L261" i="21"/>
  <c r="H262" i="21"/>
  <c r="I262" i="21"/>
  <c r="K262" i="21"/>
  <c r="L262" i="21"/>
  <c r="H263" i="21"/>
  <c r="I263" i="21"/>
  <c r="K263" i="21"/>
  <c r="L263" i="21"/>
  <c r="H264" i="21"/>
  <c r="I264" i="21"/>
  <c r="K264" i="21"/>
  <c r="L264" i="21"/>
  <c r="H265" i="21"/>
  <c r="I265" i="21"/>
  <c r="K265" i="21"/>
  <c r="L265" i="21"/>
  <c r="H266" i="21"/>
  <c r="I266" i="21"/>
  <c r="K266" i="21"/>
  <c r="L266" i="21"/>
  <c r="H267" i="21"/>
  <c r="I267" i="21"/>
  <c r="K267" i="21"/>
  <c r="L267" i="21"/>
  <c r="H268" i="21"/>
  <c r="I268" i="21"/>
  <c r="K268" i="21"/>
  <c r="L268" i="21"/>
  <c r="H269" i="21"/>
  <c r="I269" i="21"/>
  <c r="K269" i="21"/>
  <c r="L269" i="21"/>
  <c r="H270" i="21"/>
  <c r="I270" i="21"/>
  <c r="K270" i="21"/>
  <c r="L270" i="21"/>
  <c r="H271" i="21"/>
  <c r="I271" i="21"/>
  <c r="K271" i="21"/>
  <c r="L271" i="21"/>
  <c r="H272" i="21"/>
  <c r="I272" i="21"/>
  <c r="K272" i="21"/>
  <c r="L272" i="21"/>
  <c r="H273" i="21"/>
  <c r="I273" i="21"/>
  <c r="K273" i="21"/>
  <c r="L273" i="21"/>
  <c r="H274" i="21"/>
  <c r="I274" i="21"/>
  <c r="K274" i="21"/>
  <c r="L274" i="21"/>
  <c r="H275" i="21"/>
  <c r="I275" i="21"/>
  <c r="K275" i="21"/>
  <c r="L275" i="21"/>
  <c r="H276" i="21"/>
  <c r="I276" i="21"/>
  <c r="K276" i="21"/>
  <c r="L276" i="21"/>
  <c r="H277" i="21"/>
  <c r="I277" i="21"/>
  <c r="K277" i="21"/>
  <c r="L277" i="21"/>
  <c r="H278" i="21"/>
  <c r="I278" i="21"/>
  <c r="K278" i="21"/>
  <c r="L278" i="21"/>
  <c r="H279" i="21"/>
  <c r="I279" i="21"/>
  <c r="K279" i="21"/>
  <c r="L279" i="21"/>
  <c r="H280" i="21"/>
  <c r="I280" i="21"/>
  <c r="K280" i="21"/>
  <c r="L280" i="21"/>
  <c r="H281" i="21"/>
  <c r="I281" i="21"/>
  <c r="K281" i="21"/>
  <c r="L281" i="21"/>
  <c r="H282" i="21"/>
  <c r="I282" i="21"/>
  <c r="K282" i="21"/>
  <c r="L282" i="21"/>
  <c r="H283" i="21"/>
  <c r="I283" i="21"/>
  <c r="K283" i="21"/>
  <c r="L283" i="21"/>
  <c r="H284" i="21"/>
  <c r="I284" i="21"/>
  <c r="K284" i="21"/>
  <c r="L284" i="21"/>
  <c r="H285" i="21"/>
  <c r="I285" i="21"/>
  <c r="K285" i="21"/>
  <c r="L285" i="21"/>
  <c r="H286" i="21"/>
  <c r="I286" i="21"/>
  <c r="K286" i="21"/>
  <c r="L286" i="21"/>
  <c r="H287" i="21"/>
  <c r="I287" i="21"/>
  <c r="K287" i="21"/>
  <c r="L287" i="21"/>
  <c r="H288" i="21"/>
  <c r="I288" i="21"/>
  <c r="K288" i="21"/>
  <c r="L288" i="21"/>
  <c r="H289" i="21"/>
  <c r="I289" i="21"/>
  <c r="K289" i="21"/>
  <c r="L289" i="21"/>
  <c r="H290" i="21"/>
  <c r="I290" i="21"/>
  <c r="K290" i="21"/>
  <c r="L290" i="21"/>
  <c r="H291" i="21"/>
  <c r="I291" i="21"/>
  <c r="K291" i="21"/>
  <c r="L291" i="21"/>
  <c r="H292" i="21"/>
  <c r="I292" i="21"/>
  <c r="K292" i="21"/>
  <c r="L292" i="21"/>
  <c r="H293" i="21"/>
  <c r="I293" i="21"/>
  <c r="K293" i="21"/>
  <c r="L293" i="21"/>
  <c r="H294" i="21"/>
  <c r="I294" i="21"/>
  <c r="K294" i="21"/>
  <c r="L294" i="21"/>
  <c r="H295" i="21"/>
  <c r="I295" i="21"/>
  <c r="K295" i="21"/>
  <c r="L295" i="21"/>
  <c r="H296" i="21"/>
  <c r="I296" i="21"/>
  <c r="K296" i="21"/>
  <c r="L296" i="21"/>
  <c r="H297" i="21"/>
  <c r="I297" i="21"/>
  <c r="K297" i="21"/>
  <c r="L297" i="21"/>
  <c r="H298" i="21"/>
  <c r="I298" i="21"/>
  <c r="K298" i="21"/>
  <c r="L298" i="21"/>
  <c r="H299" i="21"/>
  <c r="I299" i="21"/>
  <c r="K299" i="21"/>
  <c r="L299" i="21"/>
  <c r="H300" i="21"/>
  <c r="I300" i="21"/>
  <c r="K300" i="21"/>
  <c r="L300" i="21"/>
  <c r="H301" i="21"/>
  <c r="I301" i="21"/>
  <c r="K301" i="21"/>
  <c r="L301" i="21"/>
  <c r="H302" i="21"/>
  <c r="I302" i="21"/>
  <c r="K302" i="21"/>
  <c r="L302" i="21"/>
  <c r="H303" i="21"/>
  <c r="I303" i="21"/>
  <c r="K303" i="21"/>
  <c r="L303" i="21"/>
  <c r="H304" i="21"/>
  <c r="I304" i="21"/>
  <c r="K304" i="21"/>
  <c r="L304" i="21"/>
  <c r="H305" i="21"/>
  <c r="I305" i="21"/>
  <c r="K305" i="21"/>
  <c r="L305" i="21"/>
  <c r="H306" i="21"/>
  <c r="I306" i="21"/>
  <c r="K306" i="21"/>
  <c r="L306" i="21"/>
  <c r="H307" i="21"/>
  <c r="I307" i="21"/>
  <c r="K307" i="21"/>
  <c r="L307" i="21"/>
  <c r="H308" i="21"/>
  <c r="I308" i="21"/>
  <c r="K308" i="21"/>
  <c r="L308" i="21"/>
  <c r="H309" i="21"/>
  <c r="I309" i="21"/>
  <c r="K309" i="21"/>
  <c r="L309" i="21"/>
  <c r="H310" i="21"/>
  <c r="I310" i="21"/>
  <c r="K310" i="21"/>
  <c r="L310" i="21"/>
  <c r="H311" i="21"/>
  <c r="I311" i="21"/>
  <c r="K311" i="21"/>
  <c r="L311" i="21"/>
  <c r="H312" i="21"/>
  <c r="I312" i="21"/>
  <c r="K312" i="21"/>
  <c r="L312" i="21"/>
  <c r="H313" i="21"/>
  <c r="I313" i="21"/>
  <c r="K313" i="21"/>
  <c r="L313" i="21"/>
  <c r="H314" i="21"/>
  <c r="I314" i="21"/>
  <c r="K314" i="21"/>
  <c r="L314" i="21"/>
  <c r="H315" i="21"/>
  <c r="I315" i="21"/>
  <c r="K315" i="21"/>
  <c r="L315" i="21"/>
  <c r="H316" i="21"/>
  <c r="I316" i="21"/>
  <c r="K316" i="21"/>
  <c r="L316" i="21"/>
  <c r="H317" i="21"/>
  <c r="I317" i="21"/>
  <c r="K317" i="21"/>
  <c r="L317" i="21"/>
  <c r="H318" i="21"/>
  <c r="I318" i="21"/>
  <c r="K318" i="21"/>
  <c r="L318" i="21"/>
  <c r="H319" i="21"/>
  <c r="I319" i="21"/>
  <c r="K319" i="21"/>
  <c r="L319" i="21"/>
  <c r="H320" i="21"/>
  <c r="I320" i="21"/>
  <c r="K320" i="21"/>
  <c r="L320" i="21"/>
  <c r="H321" i="21"/>
  <c r="I321" i="21"/>
  <c r="K321" i="21"/>
  <c r="L321" i="21"/>
  <c r="H322" i="21"/>
  <c r="I322" i="21"/>
  <c r="K322" i="21"/>
  <c r="L322" i="21"/>
  <c r="H323" i="21"/>
  <c r="I323" i="21"/>
  <c r="K323" i="21"/>
  <c r="L323" i="21"/>
  <c r="H324" i="21"/>
  <c r="I324" i="21"/>
  <c r="K324" i="21"/>
  <c r="L324" i="21"/>
  <c r="H325" i="21"/>
  <c r="I325" i="21"/>
  <c r="K325" i="21"/>
  <c r="L325" i="21"/>
  <c r="H326" i="21"/>
  <c r="I326" i="21"/>
  <c r="K326" i="21"/>
  <c r="L326" i="21"/>
  <c r="H327" i="21"/>
  <c r="I327" i="21"/>
  <c r="K327" i="21"/>
  <c r="L327" i="21"/>
  <c r="H328" i="21"/>
  <c r="I328" i="21"/>
  <c r="K328" i="21"/>
  <c r="L328" i="21"/>
  <c r="H329" i="21"/>
  <c r="I329" i="21"/>
  <c r="K329" i="21"/>
  <c r="L329" i="21"/>
  <c r="H330" i="21"/>
  <c r="I330" i="21"/>
  <c r="K330" i="21"/>
  <c r="L330" i="21"/>
  <c r="H331" i="21"/>
  <c r="I331" i="21"/>
  <c r="K331" i="21"/>
  <c r="L331" i="21"/>
  <c r="H332" i="21"/>
  <c r="I332" i="21"/>
  <c r="K332" i="21"/>
  <c r="L332" i="21"/>
  <c r="H333" i="21"/>
  <c r="I333" i="21"/>
  <c r="K333" i="21"/>
  <c r="L333" i="21"/>
  <c r="H334" i="21"/>
  <c r="I334" i="21"/>
  <c r="K334" i="21"/>
  <c r="L334" i="21"/>
  <c r="H335" i="21"/>
  <c r="I335" i="21"/>
  <c r="K335" i="21"/>
  <c r="L335" i="21"/>
  <c r="H336" i="21"/>
  <c r="I336" i="21"/>
  <c r="K336" i="21"/>
  <c r="L336" i="21"/>
  <c r="H337" i="21"/>
  <c r="I337" i="21"/>
  <c r="K337" i="21"/>
  <c r="L337" i="21"/>
  <c r="H338" i="21"/>
  <c r="I338" i="21"/>
  <c r="K338" i="21"/>
  <c r="L338" i="21"/>
  <c r="H339" i="21"/>
  <c r="I339" i="21"/>
  <c r="K339" i="21"/>
  <c r="L339" i="21"/>
  <c r="H340" i="21"/>
  <c r="I340" i="21"/>
  <c r="K340" i="21"/>
  <c r="L340" i="21"/>
  <c r="H341" i="21"/>
  <c r="I341" i="21"/>
  <c r="K341" i="21"/>
  <c r="L341" i="21"/>
  <c r="L257" i="21"/>
  <c r="K257" i="21"/>
  <c r="I257" i="21"/>
  <c r="H257" i="21"/>
  <c r="H173" i="21"/>
  <c r="I173" i="21"/>
  <c r="K173" i="21"/>
  <c r="L173" i="21"/>
  <c r="H174" i="21"/>
  <c r="I174" i="21"/>
  <c r="K174" i="21"/>
  <c r="L174" i="21"/>
  <c r="H175" i="21"/>
  <c r="I175" i="21"/>
  <c r="K175" i="21"/>
  <c r="L175" i="21"/>
  <c r="H176" i="21"/>
  <c r="I176" i="21"/>
  <c r="K176" i="21"/>
  <c r="L176" i="21"/>
  <c r="H177" i="21"/>
  <c r="I177" i="21"/>
  <c r="K177" i="21"/>
  <c r="L177" i="21"/>
  <c r="H178" i="21"/>
  <c r="I178" i="21"/>
  <c r="K178" i="21"/>
  <c r="L178" i="21"/>
  <c r="H179" i="21"/>
  <c r="I179" i="21"/>
  <c r="K179" i="21"/>
  <c r="L179" i="21"/>
  <c r="H180" i="21"/>
  <c r="I180" i="21"/>
  <c r="K180" i="21"/>
  <c r="L180" i="21"/>
  <c r="H181" i="21"/>
  <c r="I181" i="21"/>
  <c r="K181" i="21"/>
  <c r="L181" i="21"/>
  <c r="H182" i="21"/>
  <c r="I182" i="21"/>
  <c r="K182" i="21"/>
  <c r="L182" i="21"/>
  <c r="H183" i="21"/>
  <c r="I183" i="21"/>
  <c r="K183" i="21"/>
  <c r="L183" i="21"/>
  <c r="H184" i="21"/>
  <c r="I184" i="21"/>
  <c r="K184" i="21"/>
  <c r="L184" i="21"/>
  <c r="H185" i="21"/>
  <c r="I185" i="21"/>
  <c r="K185" i="21"/>
  <c r="L185" i="21"/>
  <c r="H186" i="21"/>
  <c r="I186" i="21"/>
  <c r="K186" i="21"/>
  <c r="L186" i="21"/>
  <c r="H187" i="21"/>
  <c r="I187" i="21"/>
  <c r="K187" i="21"/>
  <c r="L187" i="21"/>
  <c r="H188" i="21"/>
  <c r="I188" i="21"/>
  <c r="K188" i="21"/>
  <c r="L188" i="21"/>
  <c r="H189" i="21"/>
  <c r="I189" i="21"/>
  <c r="K189" i="21"/>
  <c r="L189" i="21"/>
  <c r="H190" i="21"/>
  <c r="I190" i="21"/>
  <c r="K190" i="21"/>
  <c r="L190" i="21"/>
  <c r="H191" i="21"/>
  <c r="I191" i="21"/>
  <c r="K191" i="21"/>
  <c r="L191" i="21"/>
  <c r="H192" i="21"/>
  <c r="I192" i="21"/>
  <c r="K192" i="21"/>
  <c r="L192" i="21"/>
  <c r="H193" i="21"/>
  <c r="I193" i="21"/>
  <c r="K193" i="21"/>
  <c r="L193" i="21"/>
  <c r="H194" i="21"/>
  <c r="I194" i="21"/>
  <c r="K194" i="21"/>
  <c r="L194" i="21"/>
  <c r="H195" i="21"/>
  <c r="I195" i="21"/>
  <c r="K195" i="21"/>
  <c r="L195" i="21"/>
  <c r="H196" i="21"/>
  <c r="I196" i="21"/>
  <c r="K196" i="21"/>
  <c r="L196" i="21"/>
  <c r="H197" i="21"/>
  <c r="I197" i="21"/>
  <c r="K197" i="21"/>
  <c r="L197" i="21"/>
  <c r="H198" i="21"/>
  <c r="I198" i="21"/>
  <c r="K198" i="21"/>
  <c r="L198" i="21"/>
  <c r="H199" i="21"/>
  <c r="I199" i="21"/>
  <c r="K199" i="21"/>
  <c r="L199" i="21"/>
  <c r="H200" i="21"/>
  <c r="I200" i="21"/>
  <c r="K200" i="21"/>
  <c r="L200" i="21"/>
  <c r="H201" i="21"/>
  <c r="I201" i="21"/>
  <c r="K201" i="21"/>
  <c r="L201" i="21"/>
  <c r="H202" i="21"/>
  <c r="I202" i="21"/>
  <c r="K202" i="21"/>
  <c r="L202" i="21"/>
  <c r="H203" i="21"/>
  <c r="I203" i="21"/>
  <c r="K203" i="21"/>
  <c r="L203" i="21"/>
  <c r="H204" i="21"/>
  <c r="I204" i="21"/>
  <c r="K204" i="21"/>
  <c r="L204" i="21"/>
  <c r="H205" i="21"/>
  <c r="I205" i="21"/>
  <c r="K205" i="21"/>
  <c r="L205" i="21"/>
  <c r="H206" i="21"/>
  <c r="I206" i="21"/>
  <c r="K206" i="21"/>
  <c r="L206" i="21"/>
  <c r="H207" i="21"/>
  <c r="I207" i="21"/>
  <c r="K207" i="21"/>
  <c r="L207" i="21"/>
  <c r="H208" i="21"/>
  <c r="I208" i="21"/>
  <c r="K208" i="21"/>
  <c r="L208" i="21"/>
  <c r="H209" i="21"/>
  <c r="I209" i="21"/>
  <c r="K209" i="21"/>
  <c r="L209" i="21"/>
  <c r="H210" i="21"/>
  <c r="I210" i="21"/>
  <c r="K210" i="21"/>
  <c r="L210" i="21"/>
  <c r="H211" i="21"/>
  <c r="I211" i="21"/>
  <c r="K211" i="21"/>
  <c r="L211" i="21"/>
  <c r="H212" i="21"/>
  <c r="I212" i="21"/>
  <c r="K212" i="21"/>
  <c r="L212" i="21"/>
  <c r="H213" i="21"/>
  <c r="I213" i="21"/>
  <c r="K213" i="21"/>
  <c r="L213" i="21"/>
  <c r="H214" i="21"/>
  <c r="I214" i="21"/>
  <c r="K214" i="21"/>
  <c r="L214" i="21"/>
  <c r="H215" i="21"/>
  <c r="I215" i="21"/>
  <c r="K215" i="21"/>
  <c r="L215" i="21"/>
  <c r="H216" i="21"/>
  <c r="I216" i="21"/>
  <c r="K216" i="21"/>
  <c r="L216" i="21"/>
  <c r="H217" i="21"/>
  <c r="I217" i="21"/>
  <c r="K217" i="21"/>
  <c r="L217" i="21"/>
  <c r="H218" i="21"/>
  <c r="I218" i="21"/>
  <c r="K218" i="21"/>
  <c r="L218" i="21"/>
  <c r="H219" i="21"/>
  <c r="I219" i="21"/>
  <c r="K219" i="21"/>
  <c r="L219" i="21"/>
  <c r="H220" i="21"/>
  <c r="I220" i="21"/>
  <c r="K220" i="21"/>
  <c r="L220" i="21"/>
  <c r="H221" i="21"/>
  <c r="I221" i="21"/>
  <c r="K221" i="21"/>
  <c r="L221" i="21"/>
  <c r="H222" i="21"/>
  <c r="I222" i="21"/>
  <c r="K222" i="21"/>
  <c r="L222" i="21"/>
  <c r="H223" i="21"/>
  <c r="I223" i="21"/>
  <c r="K223" i="21"/>
  <c r="L223" i="21"/>
  <c r="H224" i="21"/>
  <c r="I224" i="21"/>
  <c r="K224" i="21"/>
  <c r="L224" i="21"/>
  <c r="H225" i="21"/>
  <c r="I225" i="21"/>
  <c r="K225" i="21"/>
  <c r="L225" i="21"/>
  <c r="H226" i="21"/>
  <c r="I226" i="21"/>
  <c r="K226" i="21"/>
  <c r="L226" i="21"/>
  <c r="H227" i="21"/>
  <c r="I227" i="21"/>
  <c r="K227" i="21"/>
  <c r="L227" i="21"/>
  <c r="H228" i="21"/>
  <c r="I228" i="21"/>
  <c r="K228" i="21"/>
  <c r="L228" i="21"/>
  <c r="H229" i="21"/>
  <c r="I229" i="21"/>
  <c r="K229" i="21"/>
  <c r="L229" i="21"/>
  <c r="H230" i="21"/>
  <c r="I230" i="21"/>
  <c r="K230" i="21"/>
  <c r="L230" i="21"/>
  <c r="H231" i="21"/>
  <c r="I231" i="21"/>
  <c r="K231" i="21"/>
  <c r="L231" i="21"/>
  <c r="H232" i="21"/>
  <c r="I232" i="21"/>
  <c r="K232" i="21"/>
  <c r="L232" i="21"/>
  <c r="H233" i="21"/>
  <c r="I233" i="21"/>
  <c r="K233" i="21"/>
  <c r="L233" i="21"/>
  <c r="H234" i="21"/>
  <c r="I234" i="21"/>
  <c r="K234" i="21"/>
  <c r="L234" i="21"/>
  <c r="H235" i="21"/>
  <c r="I235" i="21"/>
  <c r="K235" i="21"/>
  <c r="L235" i="21"/>
  <c r="H236" i="21"/>
  <c r="I236" i="21"/>
  <c r="K236" i="21"/>
  <c r="L236" i="21"/>
  <c r="H237" i="21"/>
  <c r="I237" i="21"/>
  <c r="K237" i="21"/>
  <c r="L237" i="21"/>
  <c r="H238" i="21"/>
  <c r="I238" i="21"/>
  <c r="K238" i="21"/>
  <c r="L238" i="21"/>
  <c r="H239" i="21"/>
  <c r="I239" i="21"/>
  <c r="K239" i="21"/>
  <c r="L239" i="21"/>
  <c r="H240" i="21"/>
  <c r="I240" i="21"/>
  <c r="K240" i="21"/>
  <c r="L240" i="21"/>
  <c r="H241" i="21"/>
  <c r="I241" i="21"/>
  <c r="K241" i="21"/>
  <c r="L241" i="21"/>
  <c r="H242" i="21"/>
  <c r="I242" i="21"/>
  <c r="K242" i="21"/>
  <c r="L242" i="21"/>
  <c r="H243" i="21"/>
  <c r="I243" i="21"/>
  <c r="K243" i="21"/>
  <c r="L243" i="21"/>
  <c r="H244" i="21"/>
  <c r="I244" i="21"/>
  <c r="K244" i="21"/>
  <c r="L244" i="21"/>
  <c r="H245" i="21"/>
  <c r="I245" i="21"/>
  <c r="K245" i="21"/>
  <c r="L245" i="21"/>
  <c r="H246" i="21"/>
  <c r="I246" i="21"/>
  <c r="K246" i="21"/>
  <c r="L246" i="21"/>
  <c r="H247" i="21"/>
  <c r="I247" i="21"/>
  <c r="K247" i="21"/>
  <c r="L247" i="21"/>
  <c r="H248" i="21"/>
  <c r="I248" i="21"/>
  <c r="K248" i="21"/>
  <c r="L248" i="21"/>
  <c r="H249" i="21"/>
  <c r="I249" i="21"/>
  <c r="K249" i="21"/>
  <c r="L249" i="21"/>
  <c r="H250" i="21"/>
  <c r="I250" i="21"/>
  <c r="K250" i="21"/>
  <c r="L250" i="21"/>
  <c r="H251" i="21"/>
  <c r="I251" i="21"/>
  <c r="K251" i="21"/>
  <c r="L251" i="21"/>
  <c r="H252" i="21"/>
  <c r="I252" i="21"/>
  <c r="K252" i="21"/>
  <c r="L252" i="21"/>
  <c r="H253" i="21"/>
  <c r="I253" i="21"/>
  <c r="K253" i="21"/>
  <c r="L253" i="21"/>
  <c r="H254" i="21"/>
  <c r="I254" i="21"/>
  <c r="K254" i="21"/>
  <c r="L254" i="21"/>
  <c r="H255" i="21"/>
  <c r="I255" i="21"/>
  <c r="K255" i="21"/>
  <c r="L255" i="21"/>
  <c r="H256" i="21"/>
  <c r="I256" i="21"/>
  <c r="K256" i="21"/>
  <c r="L256" i="21"/>
  <c r="L172" i="21"/>
  <c r="K172" i="21"/>
  <c r="I172" i="21"/>
  <c r="H172" i="21"/>
  <c r="H88" i="21"/>
  <c r="I88" i="21"/>
  <c r="K88" i="21"/>
  <c r="L88" i="21"/>
  <c r="H89" i="21"/>
  <c r="I89" i="21"/>
  <c r="K89" i="21"/>
  <c r="L89" i="21"/>
  <c r="H90" i="21"/>
  <c r="I90" i="21"/>
  <c r="K90" i="21"/>
  <c r="L90" i="21"/>
  <c r="H91" i="21"/>
  <c r="I91" i="21"/>
  <c r="K91" i="21"/>
  <c r="L91" i="21"/>
  <c r="H92" i="21"/>
  <c r="I92" i="21"/>
  <c r="K92" i="21"/>
  <c r="L92" i="21"/>
  <c r="H93" i="21"/>
  <c r="I93" i="21"/>
  <c r="K93" i="21"/>
  <c r="L93" i="21"/>
  <c r="H94" i="21"/>
  <c r="I94" i="21"/>
  <c r="K94" i="21"/>
  <c r="L94" i="21"/>
  <c r="H95" i="21"/>
  <c r="I95" i="21"/>
  <c r="K95" i="21"/>
  <c r="L95" i="21"/>
  <c r="H96" i="21"/>
  <c r="I96" i="21"/>
  <c r="K96" i="21"/>
  <c r="L96" i="21"/>
  <c r="H97" i="21"/>
  <c r="I97" i="21"/>
  <c r="K97" i="21"/>
  <c r="L97" i="21"/>
  <c r="H98" i="21"/>
  <c r="I98" i="21"/>
  <c r="K98" i="21"/>
  <c r="L98" i="21"/>
  <c r="H99" i="21"/>
  <c r="I99" i="21"/>
  <c r="K99" i="21"/>
  <c r="L99" i="21"/>
  <c r="H100" i="21"/>
  <c r="I100" i="21"/>
  <c r="K100" i="21"/>
  <c r="L100" i="21"/>
  <c r="H101" i="21"/>
  <c r="I101" i="21"/>
  <c r="K101" i="21"/>
  <c r="L101" i="21"/>
  <c r="H102" i="21"/>
  <c r="I102" i="21"/>
  <c r="K102" i="21"/>
  <c r="L102" i="21"/>
  <c r="H103" i="21"/>
  <c r="I103" i="21"/>
  <c r="K103" i="21"/>
  <c r="L103" i="21"/>
  <c r="H104" i="21"/>
  <c r="I104" i="21"/>
  <c r="K104" i="21"/>
  <c r="L104" i="21"/>
  <c r="H105" i="21"/>
  <c r="I105" i="21"/>
  <c r="K105" i="21"/>
  <c r="L105" i="21"/>
  <c r="H106" i="21"/>
  <c r="I106" i="21"/>
  <c r="K106" i="21"/>
  <c r="L106" i="21"/>
  <c r="H107" i="21"/>
  <c r="I107" i="21"/>
  <c r="K107" i="21"/>
  <c r="L107" i="21"/>
  <c r="H108" i="21"/>
  <c r="I108" i="21"/>
  <c r="K108" i="21"/>
  <c r="L108" i="21"/>
  <c r="H109" i="21"/>
  <c r="I109" i="21"/>
  <c r="K109" i="21"/>
  <c r="L109" i="21"/>
  <c r="H110" i="21"/>
  <c r="I110" i="21"/>
  <c r="K110" i="21"/>
  <c r="L110" i="21"/>
  <c r="H111" i="21"/>
  <c r="I111" i="21"/>
  <c r="K111" i="21"/>
  <c r="L111" i="21"/>
  <c r="H112" i="21"/>
  <c r="I112" i="21"/>
  <c r="K112" i="21"/>
  <c r="L112" i="21"/>
  <c r="H113" i="21"/>
  <c r="I113" i="21"/>
  <c r="K113" i="21"/>
  <c r="L113" i="21"/>
  <c r="H114" i="21"/>
  <c r="I114" i="21"/>
  <c r="K114" i="21"/>
  <c r="L114" i="21"/>
  <c r="H115" i="21"/>
  <c r="I115" i="21"/>
  <c r="K115" i="21"/>
  <c r="L115" i="21"/>
  <c r="H116" i="21"/>
  <c r="I116" i="21"/>
  <c r="K116" i="21"/>
  <c r="L116" i="21"/>
  <c r="H117" i="21"/>
  <c r="I117" i="21"/>
  <c r="K117" i="21"/>
  <c r="L117" i="21"/>
  <c r="H118" i="21"/>
  <c r="I118" i="21"/>
  <c r="K118" i="21"/>
  <c r="L118" i="21"/>
  <c r="H119" i="21"/>
  <c r="I119" i="21"/>
  <c r="K119" i="21"/>
  <c r="L119" i="21"/>
  <c r="H120" i="21"/>
  <c r="I120" i="21"/>
  <c r="K120" i="21"/>
  <c r="L120" i="21"/>
  <c r="H121" i="21"/>
  <c r="I121" i="21"/>
  <c r="K121" i="21"/>
  <c r="L121" i="21"/>
  <c r="H122" i="21"/>
  <c r="I122" i="21"/>
  <c r="K122" i="21"/>
  <c r="L122" i="21"/>
  <c r="H123" i="21"/>
  <c r="I123" i="21"/>
  <c r="K123" i="21"/>
  <c r="L123" i="21"/>
  <c r="H124" i="21"/>
  <c r="I124" i="21"/>
  <c r="K124" i="21"/>
  <c r="L124" i="21"/>
  <c r="H125" i="21"/>
  <c r="I125" i="21"/>
  <c r="K125" i="21"/>
  <c r="L125" i="21"/>
  <c r="H126" i="21"/>
  <c r="I126" i="21"/>
  <c r="K126" i="21"/>
  <c r="L126" i="21"/>
  <c r="H127" i="21"/>
  <c r="I127" i="21"/>
  <c r="K127" i="21"/>
  <c r="L127" i="21"/>
  <c r="H128" i="21"/>
  <c r="I128" i="21"/>
  <c r="K128" i="21"/>
  <c r="L128" i="21"/>
  <c r="H129" i="21"/>
  <c r="I129" i="21"/>
  <c r="K129" i="21"/>
  <c r="L129" i="21"/>
  <c r="H130" i="21"/>
  <c r="I130" i="21"/>
  <c r="K130" i="21"/>
  <c r="L130" i="21"/>
  <c r="H131" i="21"/>
  <c r="I131" i="21"/>
  <c r="K131" i="21"/>
  <c r="L131" i="21"/>
  <c r="H132" i="21"/>
  <c r="I132" i="21"/>
  <c r="K132" i="21"/>
  <c r="L132" i="21"/>
  <c r="H133" i="21"/>
  <c r="I133" i="21"/>
  <c r="K133" i="21"/>
  <c r="L133" i="21"/>
  <c r="H134" i="21"/>
  <c r="I134" i="21"/>
  <c r="K134" i="21"/>
  <c r="L134" i="21"/>
  <c r="H135" i="21"/>
  <c r="I135" i="21"/>
  <c r="K135" i="21"/>
  <c r="L135" i="21"/>
  <c r="H136" i="21"/>
  <c r="I136" i="21"/>
  <c r="K136" i="21"/>
  <c r="L136" i="21"/>
  <c r="H137" i="21"/>
  <c r="I137" i="21"/>
  <c r="K137" i="21"/>
  <c r="L137" i="21"/>
  <c r="H138" i="21"/>
  <c r="I138" i="21"/>
  <c r="K138" i="21"/>
  <c r="L138" i="21"/>
  <c r="H139" i="21"/>
  <c r="I139" i="21"/>
  <c r="K139" i="21"/>
  <c r="L139" i="21"/>
  <c r="H140" i="21"/>
  <c r="I140" i="21"/>
  <c r="K140" i="21"/>
  <c r="L140" i="21"/>
  <c r="H141" i="21"/>
  <c r="I141" i="21"/>
  <c r="K141" i="21"/>
  <c r="L141" i="21"/>
  <c r="H142" i="21"/>
  <c r="I142" i="21"/>
  <c r="K142" i="21"/>
  <c r="L142" i="21"/>
  <c r="H143" i="21"/>
  <c r="I143" i="21"/>
  <c r="K143" i="21"/>
  <c r="L143" i="21"/>
  <c r="H144" i="21"/>
  <c r="I144" i="21"/>
  <c r="K144" i="21"/>
  <c r="L144" i="21"/>
  <c r="H145" i="21"/>
  <c r="I145" i="21"/>
  <c r="K145" i="21"/>
  <c r="L145" i="21"/>
  <c r="H146" i="21"/>
  <c r="I146" i="21"/>
  <c r="K146" i="21"/>
  <c r="L146" i="21"/>
  <c r="H147" i="21"/>
  <c r="I147" i="21"/>
  <c r="K147" i="21"/>
  <c r="L147" i="21"/>
  <c r="H148" i="21"/>
  <c r="I148" i="21"/>
  <c r="K148" i="21"/>
  <c r="L148" i="21"/>
  <c r="H149" i="21"/>
  <c r="I149" i="21"/>
  <c r="K149" i="21"/>
  <c r="L149" i="21"/>
  <c r="H150" i="21"/>
  <c r="I150" i="21"/>
  <c r="K150" i="21"/>
  <c r="L150" i="21"/>
  <c r="H151" i="21"/>
  <c r="I151" i="21"/>
  <c r="K151" i="21"/>
  <c r="L151" i="21"/>
  <c r="H152" i="21"/>
  <c r="I152" i="21"/>
  <c r="K152" i="21"/>
  <c r="L152" i="21"/>
  <c r="H153" i="21"/>
  <c r="I153" i="21"/>
  <c r="K153" i="21"/>
  <c r="L153" i="21"/>
  <c r="H154" i="21"/>
  <c r="I154" i="21"/>
  <c r="K154" i="21"/>
  <c r="L154" i="21"/>
  <c r="H155" i="21"/>
  <c r="I155" i="21"/>
  <c r="K155" i="21"/>
  <c r="L155" i="21"/>
  <c r="H156" i="21"/>
  <c r="I156" i="21"/>
  <c r="K156" i="21"/>
  <c r="L156" i="21"/>
  <c r="H157" i="21"/>
  <c r="I157" i="21"/>
  <c r="K157" i="21"/>
  <c r="L157" i="21"/>
  <c r="H158" i="21"/>
  <c r="I158" i="21"/>
  <c r="K158" i="21"/>
  <c r="L158" i="21"/>
  <c r="H159" i="21"/>
  <c r="I159" i="21"/>
  <c r="K159" i="21"/>
  <c r="L159" i="21"/>
  <c r="H160" i="21"/>
  <c r="I160" i="21"/>
  <c r="K160" i="21"/>
  <c r="L160" i="21"/>
  <c r="H161" i="21"/>
  <c r="I161" i="21"/>
  <c r="K161" i="21"/>
  <c r="L161" i="21"/>
  <c r="H162" i="21"/>
  <c r="I162" i="21"/>
  <c r="K162" i="21"/>
  <c r="L162" i="21"/>
  <c r="H163" i="21"/>
  <c r="I163" i="21"/>
  <c r="K163" i="21"/>
  <c r="L163" i="21"/>
  <c r="H164" i="21"/>
  <c r="I164" i="21"/>
  <c r="K164" i="21"/>
  <c r="L164" i="21"/>
  <c r="H165" i="21"/>
  <c r="I165" i="21"/>
  <c r="K165" i="21"/>
  <c r="L165" i="21"/>
  <c r="H166" i="21"/>
  <c r="I166" i="21"/>
  <c r="K166" i="21"/>
  <c r="L166" i="21"/>
  <c r="H167" i="21"/>
  <c r="I167" i="21"/>
  <c r="K167" i="21"/>
  <c r="L167" i="21"/>
  <c r="H168" i="21"/>
  <c r="I168" i="21"/>
  <c r="K168" i="21"/>
  <c r="L168" i="21"/>
  <c r="H169" i="21"/>
  <c r="I169" i="21"/>
  <c r="K169" i="21"/>
  <c r="L169" i="21"/>
  <c r="H170" i="21"/>
  <c r="I170" i="21"/>
  <c r="K170" i="21"/>
  <c r="L170" i="21"/>
  <c r="H171" i="21"/>
  <c r="I171" i="21"/>
  <c r="K171" i="21"/>
  <c r="L171" i="21"/>
  <c r="L87" i="21"/>
  <c r="K87" i="21"/>
  <c r="I87" i="21"/>
  <c r="G2" i="21"/>
  <c r="H87" i="21"/>
  <c r="T3" i="20"/>
  <c r="L68" i="21"/>
  <c r="K3" i="21"/>
  <c r="L3" i="21"/>
  <c r="K4" i="21"/>
  <c r="L4" i="21"/>
  <c r="K5" i="21"/>
  <c r="L5" i="21"/>
  <c r="K6" i="21"/>
  <c r="L6" i="21"/>
  <c r="K7" i="21"/>
  <c r="L7" i="21"/>
  <c r="K8" i="21"/>
  <c r="L8" i="21"/>
  <c r="K9" i="21"/>
  <c r="L9" i="21"/>
  <c r="K10" i="21"/>
  <c r="L10" i="21"/>
  <c r="K11" i="21"/>
  <c r="L11" i="21"/>
  <c r="K12" i="21"/>
  <c r="L12" i="21"/>
  <c r="K13" i="21"/>
  <c r="L13" i="21"/>
  <c r="K14" i="21"/>
  <c r="L14" i="21"/>
  <c r="K15" i="21"/>
  <c r="L15" i="21"/>
  <c r="K16" i="21"/>
  <c r="L16" i="21"/>
  <c r="K17" i="21"/>
  <c r="L17" i="21"/>
  <c r="K18" i="21"/>
  <c r="L18" i="21"/>
  <c r="K19" i="21"/>
  <c r="L19" i="21"/>
  <c r="K20" i="21"/>
  <c r="L20" i="21"/>
  <c r="K21" i="21"/>
  <c r="L21" i="21"/>
  <c r="K22" i="21"/>
  <c r="L22" i="21"/>
  <c r="K23" i="21"/>
  <c r="L23" i="21"/>
  <c r="K24" i="21"/>
  <c r="L24" i="21"/>
  <c r="K25" i="21"/>
  <c r="L25" i="21"/>
  <c r="K26" i="21"/>
  <c r="L26" i="21"/>
  <c r="K27" i="21"/>
  <c r="L27" i="21"/>
  <c r="K28" i="21"/>
  <c r="L28" i="21"/>
  <c r="K29" i="21"/>
  <c r="L29" i="21"/>
  <c r="K30" i="21"/>
  <c r="L30" i="21"/>
  <c r="K31" i="21"/>
  <c r="L31" i="21"/>
  <c r="K32" i="21"/>
  <c r="L32" i="21"/>
  <c r="K33" i="21"/>
  <c r="L33" i="21"/>
  <c r="K34" i="21"/>
  <c r="L34" i="21"/>
  <c r="K35" i="21"/>
  <c r="L35" i="21"/>
  <c r="K36" i="21"/>
  <c r="L36" i="21"/>
  <c r="K37" i="21"/>
  <c r="L37" i="21"/>
  <c r="K38" i="21"/>
  <c r="L38" i="21"/>
  <c r="K39" i="21"/>
  <c r="L39" i="21"/>
  <c r="K40" i="21"/>
  <c r="L40" i="21"/>
  <c r="K41" i="21"/>
  <c r="L41" i="21"/>
  <c r="K42" i="21"/>
  <c r="L42" i="21"/>
  <c r="K43" i="21"/>
  <c r="L43" i="21"/>
  <c r="K44" i="21"/>
  <c r="L44" i="21"/>
  <c r="K45" i="21"/>
  <c r="L45" i="21"/>
  <c r="K46" i="21"/>
  <c r="L46" i="21"/>
  <c r="K47" i="21"/>
  <c r="L47" i="21"/>
  <c r="K48" i="21"/>
  <c r="L48" i="21"/>
  <c r="K49" i="21"/>
  <c r="L49" i="21"/>
  <c r="K50" i="21"/>
  <c r="L50" i="21"/>
  <c r="K51" i="21"/>
  <c r="L51" i="21"/>
  <c r="K52" i="21"/>
  <c r="L52" i="21"/>
  <c r="K53" i="21"/>
  <c r="L53" i="21"/>
  <c r="K54" i="21"/>
  <c r="L54" i="21"/>
  <c r="K55" i="21"/>
  <c r="L55" i="21"/>
  <c r="K56" i="21"/>
  <c r="L56" i="21"/>
  <c r="K57" i="21"/>
  <c r="L57" i="21"/>
  <c r="K58" i="21"/>
  <c r="L58" i="21"/>
  <c r="K59" i="21"/>
  <c r="L59" i="21"/>
  <c r="K60" i="21"/>
  <c r="L60" i="21"/>
  <c r="K61" i="21"/>
  <c r="L61" i="21"/>
  <c r="K62" i="21"/>
  <c r="L62" i="21"/>
  <c r="K63" i="21"/>
  <c r="L63" i="21"/>
  <c r="K64" i="21"/>
  <c r="L64" i="21"/>
  <c r="K65" i="21"/>
  <c r="L65" i="21"/>
  <c r="K66" i="21"/>
  <c r="L66" i="21"/>
  <c r="K67" i="21"/>
  <c r="L67" i="21"/>
  <c r="K68" i="21"/>
  <c r="K69" i="21"/>
  <c r="L69" i="21"/>
  <c r="K70" i="21"/>
  <c r="L70" i="21"/>
  <c r="K71" i="21"/>
  <c r="L71" i="21"/>
  <c r="K72" i="21"/>
  <c r="L72" i="21"/>
  <c r="K73" i="21"/>
  <c r="L73" i="21"/>
  <c r="K74" i="21"/>
  <c r="L74" i="21"/>
  <c r="K75" i="21"/>
  <c r="L75" i="21"/>
  <c r="K76" i="21"/>
  <c r="L76" i="21"/>
  <c r="K77" i="21"/>
  <c r="L77" i="21"/>
  <c r="K78" i="21"/>
  <c r="L78" i="21"/>
  <c r="K79" i="21"/>
  <c r="L79" i="21"/>
  <c r="K80" i="21"/>
  <c r="L80" i="21"/>
  <c r="K81" i="21"/>
  <c r="L81" i="21"/>
  <c r="K82" i="21"/>
  <c r="L82" i="21"/>
  <c r="K83" i="21"/>
  <c r="L83" i="21"/>
  <c r="K84" i="21"/>
  <c r="L84" i="21"/>
  <c r="K85" i="21"/>
  <c r="L85" i="21"/>
  <c r="K86" i="21"/>
  <c r="L86" i="21"/>
  <c r="L2" i="21"/>
  <c r="K2" i="21"/>
  <c r="I3" i="21"/>
  <c r="I4" i="21"/>
  <c r="I5" i="21"/>
  <c r="I6" i="21"/>
  <c r="I7" i="21"/>
  <c r="I8" i="21"/>
  <c r="I9" i="21"/>
  <c r="I10" i="21"/>
  <c r="I11" i="21"/>
  <c r="I12" i="21"/>
  <c r="I13" i="21"/>
  <c r="I14" i="21"/>
  <c r="I15" i="21"/>
  <c r="I16" i="21"/>
  <c r="I17" i="21"/>
  <c r="I18" i="21"/>
  <c r="I19" i="21"/>
  <c r="I20" i="21"/>
  <c r="I21" i="21"/>
  <c r="I22" i="21"/>
  <c r="I23" i="21"/>
  <c r="I24" i="21"/>
  <c r="I25" i="21"/>
  <c r="I26" i="21"/>
  <c r="I27" i="21"/>
  <c r="I28" i="21"/>
  <c r="I29" i="21"/>
  <c r="I30" i="21"/>
  <c r="I31" i="21"/>
  <c r="I32" i="21"/>
  <c r="I33" i="21"/>
  <c r="I34" i="21"/>
  <c r="I35" i="21"/>
  <c r="I36" i="21"/>
  <c r="I37" i="21"/>
  <c r="I38" i="21"/>
  <c r="I39" i="21"/>
  <c r="I40" i="21"/>
  <c r="I41" i="21"/>
  <c r="I42" i="21"/>
  <c r="I43" i="21"/>
  <c r="I44" i="21"/>
  <c r="I45" i="21"/>
  <c r="I46" i="21"/>
  <c r="I47" i="21"/>
  <c r="I48" i="21"/>
  <c r="I49" i="21"/>
  <c r="I50" i="21"/>
  <c r="I51" i="21"/>
  <c r="I52" i="21"/>
  <c r="I53" i="21"/>
  <c r="I54" i="21"/>
  <c r="I55" i="21"/>
  <c r="I56" i="21"/>
  <c r="I57" i="21"/>
  <c r="I58" i="21"/>
  <c r="I59" i="21"/>
  <c r="I60" i="21"/>
  <c r="I61" i="21"/>
  <c r="I62" i="21"/>
  <c r="I63" i="21"/>
  <c r="I64" i="21"/>
  <c r="I65" i="21"/>
  <c r="I66" i="21"/>
  <c r="I67" i="21"/>
  <c r="I68" i="21"/>
  <c r="I69" i="21"/>
  <c r="I70" i="21"/>
  <c r="I71" i="21"/>
  <c r="I72" i="21"/>
  <c r="I73" i="21"/>
  <c r="I74" i="21"/>
  <c r="I75" i="21"/>
  <c r="I76" i="21"/>
  <c r="I77" i="21"/>
  <c r="I78" i="21"/>
  <c r="I79" i="21"/>
  <c r="I80" i="21"/>
  <c r="I81" i="21"/>
  <c r="I82" i="21"/>
  <c r="I83" i="21"/>
  <c r="I84" i="21"/>
  <c r="I85" i="21"/>
  <c r="I86" i="21"/>
  <c r="G3" i="21"/>
  <c r="G4" i="21"/>
  <c r="G5" i="21"/>
  <c r="G6" i="21"/>
  <c r="G7" i="21"/>
  <c r="G8" i="21"/>
  <c r="G9" i="21"/>
  <c r="G10" i="21"/>
  <c r="G11" i="21"/>
  <c r="G12" i="21"/>
  <c r="G13" i="21"/>
  <c r="G14" i="21"/>
  <c r="G15" i="21"/>
  <c r="G16" i="21"/>
  <c r="G17" i="21"/>
  <c r="G18" i="21"/>
  <c r="G19" i="21"/>
  <c r="G20" i="21"/>
  <c r="G21" i="21"/>
  <c r="G22" i="21"/>
  <c r="G23" i="21"/>
  <c r="G24" i="21"/>
  <c r="G25" i="21"/>
  <c r="G26" i="21"/>
  <c r="G27" i="21"/>
  <c r="G28" i="21"/>
  <c r="G29" i="21"/>
  <c r="G30" i="21"/>
  <c r="G31" i="21"/>
  <c r="G32" i="21"/>
  <c r="G33" i="21"/>
  <c r="G34" i="21"/>
  <c r="G35" i="21"/>
  <c r="G36" i="21"/>
  <c r="G37" i="21"/>
  <c r="G38" i="21"/>
  <c r="G39" i="21"/>
  <c r="G40" i="21"/>
  <c r="G41" i="21"/>
  <c r="G42" i="21"/>
  <c r="G43" i="21"/>
  <c r="G44" i="21"/>
  <c r="G45" i="21"/>
  <c r="G46" i="21"/>
  <c r="G47" i="21"/>
  <c r="G48" i="21"/>
  <c r="G49" i="21"/>
  <c r="G50" i="21"/>
  <c r="G51" i="21"/>
  <c r="G52" i="21"/>
  <c r="G53" i="21"/>
  <c r="G54" i="21"/>
  <c r="G55" i="21"/>
  <c r="G56" i="21"/>
  <c r="G57" i="21"/>
  <c r="G58" i="21"/>
  <c r="G59" i="21"/>
  <c r="G60" i="21"/>
  <c r="G61" i="21"/>
  <c r="G62" i="21"/>
  <c r="G63" i="21"/>
  <c r="G64" i="21"/>
  <c r="G65" i="21"/>
  <c r="G66" i="21"/>
  <c r="G67" i="21"/>
  <c r="G68" i="21"/>
  <c r="G69" i="21"/>
  <c r="G70" i="21"/>
  <c r="G71" i="21"/>
  <c r="G72" i="21"/>
  <c r="G73" i="21"/>
  <c r="G74" i="21"/>
  <c r="G75" i="21"/>
  <c r="G76" i="21"/>
  <c r="G77" i="21"/>
  <c r="G78" i="21"/>
  <c r="G79" i="21"/>
  <c r="G80" i="21"/>
  <c r="G81" i="21"/>
  <c r="G82" i="21"/>
  <c r="G83" i="21"/>
  <c r="G84" i="21"/>
  <c r="G85" i="21"/>
  <c r="G86" i="21"/>
  <c r="H3" i="20"/>
  <c r="F26" i="21"/>
  <c r="F27" i="21"/>
  <c r="F28" i="21"/>
  <c r="F29" i="21"/>
  <c r="F30" i="21"/>
  <c r="F31" i="21"/>
  <c r="F32" i="21"/>
  <c r="F33" i="21"/>
  <c r="F34" i="21"/>
  <c r="F35" i="21"/>
  <c r="F36" i="21"/>
  <c r="F37" i="21"/>
  <c r="F38" i="21"/>
  <c r="F39" i="21"/>
  <c r="F40" i="21"/>
  <c r="F41" i="21"/>
  <c r="F42" i="21"/>
  <c r="F43" i="21"/>
  <c r="F44" i="21"/>
  <c r="F45" i="21"/>
  <c r="F46" i="21"/>
  <c r="F47" i="21"/>
  <c r="F48" i="21"/>
  <c r="F49" i="21"/>
  <c r="F50" i="21"/>
  <c r="F51" i="21"/>
  <c r="F52" i="21"/>
  <c r="F53" i="21"/>
  <c r="F54" i="21"/>
  <c r="F55" i="21"/>
  <c r="F56" i="21"/>
  <c r="F57" i="21"/>
  <c r="F58" i="21"/>
  <c r="F59" i="21"/>
  <c r="F60" i="21"/>
  <c r="F61" i="21"/>
  <c r="F62" i="21"/>
  <c r="F63" i="21"/>
  <c r="F64" i="21"/>
  <c r="F65" i="21"/>
  <c r="F66" i="21"/>
  <c r="F67" i="21"/>
  <c r="F68" i="21"/>
  <c r="F69" i="21"/>
  <c r="F70" i="21"/>
  <c r="F71" i="21"/>
  <c r="F72" i="21"/>
  <c r="F73" i="21"/>
  <c r="F74" i="21"/>
  <c r="F75" i="21"/>
  <c r="F76" i="21"/>
  <c r="F77" i="21"/>
  <c r="F78" i="21"/>
  <c r="F79" i="21"/>
  <c r="F80" i="21"/>
  <c r="F81" i="21"/>
  <c r="F82" i="21"/>
  <c r="F83" i="21"/>
  <c r="F84" i="21"/>
  <c r="F85" i="21"/>
  <c r="F86" i="21"/>
  <c r="C3" i="20"/>
  <c r="H86" i="21"/>
  <c r="H3" i="21"/>
  <c r="H4" i="21"/>
  <c r="H5" i="21"/>
  <c r="H6" i="21"/>
  <c r="H7" i="21"/>
  <c r="H8" i="21"/>
  <c r="H9" i="21"/>
  <c r="H10" i="21"/>
  <c r="H11" i="21"/>
  <c r="H12" i="21"/>
  <c r="H13" i="21"/>
  <c r="H14" i="21"/>
  <c r="H15" i="21"/>
  <c r="H16" i="21"/>
  <c r="H17" i="21"/>
  <c r="H18" i="21"/>
  <c r="H19" i="21"/>
  <c r="H20" i="21"/>
  <c r="H21" i="21"/>
  <c r="H22" i="21"/>
  <c r="H23" i="21"/>
  <c r="H24" i="21"/>
  <c r="H25" i="21"/>
  <c r="H26" i="21"/>
  <c r="H27" i="21"/>
  <c r="H28" i="21"/>
  <c r="H29" i="21"/>
  <c r="H30" i="21"/>
  <c r="H31" i="21"/>
  <c r="H32" i="21"/>
  <c r="H33" i="21"/>
  <c r="H34" i="21"/>
  <c r="H35" i="21"/>
  <c r="H36" i="21"/>
  <c r="H37" i="21"/>
  <c r="H38" i="21"/>
  <c r="H39" i="21"/>
  <c r="H40" i="21"/>
  <c r="H41" i="21"/>
  <c r="H42" i="21"/>
  <c r="H43" i="21"/>
  <c r="H44" i="21"/>
  <c r="H45" i="21"/>
  <c r="H46" i="21"/>
  <c r="H47" i="21"/>
  <c r="H48" i="21"/>
  <c r="H49" i="21"/>
  <c r="H50" i="21"/>
  <c r="H51" i="21"/>
  <c r="H52" i="21"/>
  <c r="H53" i="21"/>
  <c r="H54" i="21"/>
  <c r="H55" i="21"/>
  <c r="H56" i="21"/>
  <c r="H57" i="21"/>
  <c r="H58" i="21"/>
  <c r="H59" i="21"/>
  <c r="H60" i="21"/>
  <c r="H61" i="21"/>
  <c r="H62" i="21"/>
  <c r="H63" i="21"/>
  <c r="H64" i="21"/>
  <c r="H65" i="21"/>
  <c r="H66" i="21"/>
  <c r="H67" i="21"/>
  <c r="H68" i="21"/>
  <c r="H69" i="21"/>
  <c r="H70" i="21"/>
  <c r="H71" i="21"/>
  <c r="H72" i="21"/>
  <c r="H73" i="21"/>
  <c r="H74" i="21"/>
  <c r="H75" i="21"/>
  <c r="H76" i="21"/>
  <c r="H77" i="21"/>
  <c r="H78" i="21"/>
  <c r="H79" i="21"/>
  <c r="H80" i="21"/>
  <c r="H81" i="21"/>
  <c r="H82" i="21"/>
  <c r="H83" i="21"/>
  <c r="H84" i="21"/>
  <c r="H85" i="21"/>
  <c r="H2" i="21"/>
  <c r="D938" i="21"/>
  <c r="D939" i="21"/>
  <c r="D940" i="21"/>
  <c r="D941" i="21"/>
  <c r="D942" i="21"/>
  <c r="D943" i="21"/>
  <c r="D944" i="21"/>
  <c r="D945" i="21"/>
  <c r="D946" i="21"/>
  <c r="D947" i="21"/>
  <c r="D948" i="21"/>
  <c r="D949" i="21"/>
  <c r="D950" i="21"/>
  <c r="D951" i="21"/>
  <c r="D952" i="21"/>
  <c r="D953" i="21"/>
  <c r="D954" i="21"/>
  <c r="D955" i="21"/>
  <c r="D956" i="21"/>
  <c r="D957" i="21"/>
  <c r="D958" i="21"/>
  <c r="D959" i="21"/>
  <c r="D960" i="21"/>
  <c r="D961" i="21"/>
  <c r="D962" i="21"/>
  <c r="D963" i="21"/>
  <c r="D964" i="21"/>
  <c r="D965" i="21"/>
  <c r="D966" i="21"/>
  <c r="D967" i="21"/>
  <c r="D968" i="21"/>
  <c r="D969" i="21"/>
  <c r="D970" i="21"/>
  <c r="D971" i="21"/>
  <c r="D972" i="21"/>
  <c r="D973" i="21"/>
  <c r="D974" i="21"/>
  <c r="D975" i="21"/>
  <c r="D976" i="21"/>
  <c r="D977" i="21"/>
  <c r="D978" i="21"/>
  <c r="D979" i="21"/>
  <c r="D980" i="21"/>
  <c r="D981" i="21"/>
  <c r="D982" i="21"/>
  <c r="D983" i="21"/>
  <c r="D984" i="21"/>
  <c r="D985" i="21"/>
  <c r="D986" i="21"/>
  <c r="D987" i="21"/>
  <c r="D988" i="21"/>
  <c r="D989" i="21"/>
  <c r="D990" i="21"/>
  <c r="D991" i="21"/>
  <c r="D992" i="21"/>
  <c r="D993" i="21"/>
  <c r="D994" i="21"/>
  <c r="D995" i="21"/>
  <c r="D996" i="21"/>
  <c r="D997" i="21"/>
  <c r="D998" i="21"/>
  <c r="D999" i="21"/>
  <c r="D1000" i="21"/>
  <c r="D1001" i="21"/>
  <c r="D1002" i="21"/>
  <c r="D1003" i="21"/>
  <c r="D1004" i="21"/>
  <c r="D1005" i="21"/>
  <c r="D1006" i="21"/>
  <c r="D1007" i="21"/>
  <c r="D1008" i="21"/>
  <c r="D1009" i="21"/>
  <c r="D1010" i="21"/>
  <c r="D1011" i="21"/>
  <c r="D1012" i="21"/>
  <c r="D1013" i="21"/>
  <c r="D1014" i="21"/>
  <c r="D1015" i="21"/>
  <c r="D1016" i="21"/>
  <c r="D1017" i="21"/>
  <c r="D1018" i="21"/>
  <c r="D1019" i="21"/>
  <c r="D1020" i="21"/>
  <c r="D1021" i="21"/>
  <c r="D937" i="21"/>
  <c r="D853" i="21"/>
  <c r="D854" i="21"/>
  <c r="D855" i="21"/>
  <c r="D856" i="21"/>
  <c r="D857" i="21"/>
  <c r="D858" i="21"/>
  <c r="D859" i="21"/>
  <c r="D860" i="21"/>
  <c r="D861" i="21"/>
  <c r="D862" i="21"/>
  <c r="D863" i="21"/>
  <c r="D864" i="21"/>
  <c r="D865" i="21"/>
  <c r="D866" i="21"/>
  <c r="D867" i="21"/>
  <c r="D868" i="21"/>
  <c r="D869" i="21"/>
  <c r="D870" i="21"/>
  <c r="D871" i="21"/>
  <c r="D872" i="21"/>
  <c r="D873" i="21"/>
  <c r="D874" i="21"/>
  <c r="D875" i="21"/>
  <c r="D876" i="21"/>
  <c r="D877" i="21"/>
  <c r="D878" i="21"/>
  <c r="D879" i="21"/>
  <c r="D880" i="21"/>
  <c r="D881" i="21"/>
  <c r="D882" i="21"/>
  <c r="D883" i="21"/>
  <c r="D884" i="21"/>
  <c r="D885" i="21"/>
  <c r="D886" i="21"/>
  <c r="D887" i="21"/>
  <c r="D888" i="21"/>
  <c r="D889" i="21"/>
  <c r="D890" i="21"/>
  <c r="D891" i="21"/>
  <c r="D892" i="21"/>
  <c r="D893" i="21"/>
  <c r="D894" i="21"/>
  <c r="D895" i="21"/>
  <c r="D896" i="21"/>
  <c r="D897" i="21"/>
  <c r="D898" i="21"/>
  <c r="D899" i="21"/>
  <c r="D900" i="21"/>
  <c r="D901" i="21"/>
  <c r="D902" i="21"/>
  <c r="D903" i="21"/>
  <c r="D904" i="21"/>
  <c r="D905" i="21"/>
  <c r="D906" i="21"/>
  <c r="D907" i="21"/>
  <c r="D908" i="21"/>
  <c r="D909" i="21"/>
  <c r="D910" i="21"/>
  <c r="D911" i="21"/>
  <c r="D912" i="21"/>
  <c r="D913" i="21"/>
  <c r="D914" i="21"/>
  <c r="D915" i="21"/>
  <c r="D916" i="21"/>
  <c r="D917" i="21"/>
  <c r="D918" i="21"/>
  <c r="D919" i="21"/>
  <c r="D920" i="21"/>
  <c r="D921" i="21"/>
  <c r="D922" i="21"/>
  <c r="D923" i="21"/>
  <c r="D924" i="21"/>
  <c r="D925" i="21"/>
  <c r="D926" i="21"/>
  <c r="D927" i="21"/>
  <c r="D928" i="21"/>
  <c r="D929" i="21"/>
  <c r="D930" i="21"/>
  <c r="D931" i="21"/>
  <c r="D932" i="21"/>
  <c r="D933" i="21"/>
  <c r="D934" i="21"/>
  <c r="D935" i="21"/>
  <c r="D936" i="21"/>
  <c r="D852" i="21"/>
  <c r="D768" i="21"/>
  <c r="D769" i="21"/>
  <c r="D770" i="21"/>
  <c r="D771" i="21"/>
  <c r="D772" i="21"/>
  <c r="D773" i="21"/>
  <c r="D774" i="21"/>
  <c r="D775" i="21"/>
  <c r="D776" i="21"/>
  <c r="D777" i="21"/>
  <c r="D778" i="21"/>
  <c r="D779" i="21"/>
  <c r="D780" i="21"/>
  <c r="D781" i="21"/>
  <c r="D782" i="21"/>
  <c r="D783" i="21"/>
  <c r="D784" i="21"/>
  <c r="D785" i="21"/>
  <c r="D786" i="21"/>
  <c r="D787" i="21"/>
  <c r="D788" i="21"/>
  <c r="D789" i="21"/>
  <c r="D790" i="21"/>
  <c r="D791" i="21"/>
  <c r="D792" i="21"/>
  <c r="D793" i="21"/>
  <c r="D794" i="21"/>
  <c r="D795" i="21"/>
  <c r="D796" i="21"/>
  <c r="D797" i="21"/>
  <c r="D798" i="21"/>
  <c r="D799" i="21"/>
  <c r="D800" i="21"/>
  <c r="D801" i="21"/>
  <c r="D802" i="21"/>
  <c r="D803" i="21"/>
  <c r="D804" i="21"/>
  <c r="D805" i="21"/>
  <c r="D806" i="21"/>
  <c r="D807" i="21"/>
  <c r="D808" i="21"/>
  <c r="D809" i="21"/>
  <c r="D810" i="21"/>
  <c r="D811" i="21"/>
  <c r="D812" i="21"/>
  <c r="D813" i="21"/>
  <c r="D814" i="21"/>
  <c r="D815" i="21"/>
  <c r="D816" i="21"/>
  <c r="D817" i="21"/>
  <c r="D818" i="21"/>
  <c r="D819" i="21"/>
  <c r="D820" i="21"/>
  <c r="D821" i="21"/>
  <c r="D822" i="21"/>
  <c r="D823" i="21"/>
  <c r="D824" i="21"/>
  <c r="D825" i="21"/>
  <c r="D826" i="21"/>
  <c r="D827" i="21"/>
  <c r="D828" i="21"/>
  <c r="D829" i="21"/>
  <c r="D830" i="21"/>
  <c r="D831" i="21"/>
  <c r="D832" i="21"/>
  <c r="D833" i="21"/>
  <c r="D834" i="21"/>
  <c r="D835" i="21"/>
  <c r="D836" i="21"/>
  <c r="D837" i="21"/>
  <c r="D838" i="21"/>
  <c r="D839" i="21"/>
  <c r="D840" i="21"/>
  <c r="D841" i="21"/>
  <c r="D842" i="21"/>
  <c r="D843" i="21"/>
  <c r="D844" i="21"/>
  <c r="D845" i="21"/>
  <c r="D846" i="21"/>
  <c r="D847" i="21"/>
  <c r="D848" i="21"/>
  <c r="D849" i="21"/>
  <c r="D850" i="21"/>
  <c r="D851" i="21"/>
  <c r="D767" i="21"/>
  <c r="D683" i="21"/>
  <c r="D684" i="21"/>
  <c r="D685" i="21"/>
  <c r="D686" i="21"/>
  <c r="D687" i="21"/>
  <c r="D688" i="21"/>
  <c r="D689" i="21"/>
  <c r="D690" i="21"/>
  <c r="D691" i="21"/>
  <c r="D692" i="21"/>
  <c r="D693" i="21"/>
  <c r="D694" i="21"/>
  <c r="D695" i="21"/>
  <c r="D696" i="21"/>
  <c r="D697" i="21"/>
  <c r="D698" i="21"/>
  <c r="D699" i="21"/>
  <c r="D700" i="21"/>
  <c r="D701" i="21"/>
  <c r="D702" i="21"/>
  <c r="D703" i="21"/>
  <c r="D704" i="21"/>
  <c r="D705" i="21"/>
  <c r="D706" i="21"/>
  <c r="D707" i="21"/>
  <c r="D708" i="21"/>
  <c r="D709" i="21"/>
  <c r="D710" i="21"/>
  <c r="D711" i="21"/>
  <c r="D712" i="21"/>
  <c r="D713" i="21"/>
  <c r="D714" i="21"/>
  <c r="D715" i="21"/>
  <c r="D716" i="21"/>
  <c r="D717" i="21"/>
  <c r="D718" i="21"/>
  <c r="D719" i="21"/>
  <c r="D720" i="21"/>
  <c r="D721" i="21"/>
  <c r="D722" i="21"/>
  <c r="D723" i="21"/>
  <c r="D724" i="21"/>
  <c r="D725" i="21"/>
  <c r="D726" i="21"/>
  <c r="D727" i="21"/>
  <c r="D728" i="21"/>
  <c r="D729" i="21"/>
  <c r="D730" i="21"/>
  <c r="D731" i="21"/>
  <c r="D732" i="21"/>
  <c r="D733" i="21"/>
  <c r="D734" i="21"/>
  <c r="D735" i="21"/>
  <c r="D736" i="21"/>
  <c r="D737" i="21"/>
  <c r="D738" i="21"/>
  <c r="D739" i="21"/>
  <c r="D740" i="21"/>
  <c r="D741" i="21"/>
  <c r="D742" i="21"/>
  <c r="D743" i="21"/>
  <c r="D744" i="21"/>
  <c r="D745" i="21"/>
  <c r="D746" i="21"/>
  <c r="D747" i="21"/>
  <c r="D748" i="21"/>
  <c r="D749" i="21"/>
  <c r="D750" i="21"/>
  <c r="D751" i="21"/>
  <c r="D752" i="21"/>
  <c r="D753" i="21"/>
  <c r="D754" i="21"/>
  <c r="D755" i="21"/>
  <c r="D756" i="21"/>
  <c r="D757" i="21"/>
  <c r="D758" i="21"/>
  <c r="D759" i="21"/>
  <c r="D760" i="21"/>
  <c r="D761" i="21"/>
  <c r="D762" i="21"/>
  <c r="D763" i="21"/>
  <c r="D764" i="21"/>
  <c r="D765" i="21"/>
  <c r="D766" i="21"/>
  <c r="D682" i="21"/>
  <c r="D598" i="21"/>
  <c r="D599" i="21"/>
  <c r="D600" i="21"/>
  <c r="D601" i="21"/>
  <c r="D602" i="21"/>
  <c r="D603" i="21"/>
  <c r="D604" i="21"/>
  <c r="D605" i="21"/>
  <c r="D606" i="21"/>
  <c r="D607" i="21"/>
  <c r="D608" i="21"/>
  <c r="D609" i="21"/>
  <c r="D610" i="21"/>
  <c r="D611" i="21"/>
  <c r="D612" i="21"/>
  <c r="D613" i="21"/>
  <c r="D614" i="21"/>
  <c r="D615" i="21"/>
  <c r="D616" i="21"/>
  <c r="D617" i="21"/>
  <c r="D618" i="21"/>
  <c r="D619" i="21"/>
  <c r="D620" i="21"/>
  <c r="D621" i="21"/>
  <c r="D622" i="21"/>
  <c r="D623" i="21"/>
  <c r="D624" i="21"/>
  <c r="D625" i="21"/>
  <c r="D626" i="21"/>
  <c r="D627" i="21"/>
  <c r="D628" i="21"/>
  <c r="D629" i="21"/>
  <c r="D630" i="21"/>
  <c r="D631" i="21"/>
  <c r="D632" i="21"/>
  <c r="D633" i="21"/>
  <c r="D634" i="21"/>
  <c r="D635" i="21"/>
  <c r="D636" i="21"/>
  <c r="D637" i="21"/>
  <c r="D638" i="21"/>
  <c r="D639" i="21"/>
  <c r="D640" i="21"/>
  <c r="D641" i="21"/>
  <c r="D642" i="21"/>
  <c r="D643" i="21"/>
  <c r="D644" i="21"/>
  <c r="D645" i="21"/>
  <c r="D646" i="21"/>
  <c r="D647" i="21"/>
  <c r="D648" i="21"/>
  <c r="D649" i="21"/>
  <c r="D650" i="21"/>
  <c r="D651" i="21"/>
  <c r="D652" i="21"/>
  <c r="D653" i="21"/>
  <c r="D654" i="21"/>
  <c r="D655" i="21"/>
  <c r="D656" i="21"/>
  <c r="D657" i="21"/>
  <c r="D658" i="21"/>
  <c r="D659" i="21"/>
  <c r="D660" i="21"/>
  <c r="D661" i="21"/>
  <c r="D662" i="21"/>
  <c r="D663" i="21"/>
  <c r="D664" i="21"/>
  <c r="D665" i="21"/>
  <c r="D666" i="21"/>
  <c r="D667" i="21"/>
  <c r="D668" i="21"/>
  <c r="D669" i="21"/>
  <c r="D670" i="21"/>
  <c r="D671" i="21"/>
  <c r="D672" i="21"/>
  <c r="D673" i="21"/>
  <c r="D674" i="21"/>
  <c r="D675" i="21"/>
  <c r="D676" i="21"/>
  <c r="D677" i="21"/>
  <c r="D678" i="21"/>
  <c r="D679" i="21"/>
  <c r="D680" i="21"/>
  <c r="D681" i="21"/>
  <c r="D597" i="21"/>
  <c r="D513" i="21"/>
  <c r="D514" i="21"/>
  <c r="D515" i="21"/>
  <c r="D516" i="21"/>
  <c r="D517" i="21"/>
  <c r="D518" i="21"/>
  <c r="D519" i="21"/>
  <c r="D520" i="21"/>
  <c r="D521" i="21"/>
  <c r="D522" i="21"/>
  <c r="D523" i="21"/>
  <c r="D524" i="21"/>
  <c r="D525" i="21"/>
  <c r="D526" i="21"/>
  <c r="D527" i="21"/>
  <c r="D528" i="21"/>
  <c r="D529" i="21"/>
  <c r="D530" i="21"/>
  <c r="D531" i="21"/>
  <c r="D532" i="21"/>
  <c r="D533" i="21"/>
  <c r="D534" i="21"/>
  <c r="D535" i="21"/>
  <c r="D536" i="21"/>
  <c r="D537" i="21"/>
  <c r="D538" i="21"/>
  <c r="D539" i="21"/>
  <c r="D540" i="21"/>
  <c r="D541" i="21"/>
  <c r="D542" i="21"/>
  <c r="D543" i="21"/>
  <c r="D544" i="21"/>
  <c r="D545" i="21"/>
  <c r="D546" i="21"/>
  <c r="D547" i="21"/>
  <c r="D548" i="21"/>
  <c r="D549" i="21"/>
  <c r="D550" i="21"/>
  <c r="D551" i="21"/>
  <c r="D552" i="21"/>
  <c r="D553" i="21"/>
  <c r="D554" i="21"/>
  <c r="D555" i="21"/>
  <c r="D556" i="21"/>
  <c r="D557" i="21"/>
  <c r="D558" i="21"/>
  <c r="D559" i="21"/>
  <c r="D560" i="21"/>
  <c r="D561" i="21"/>
  <c r="D562" i="21"/>
  <c r="D563" i="21"/>
  <c r="D564" i="21"/>
  <c r="D565" i="21"/>
  <c r="D566" i="21"/>
  <c r="D567" i="21"/>
  <c r="D568" i="21"/>
  <c r="D569" i="21"/>
  <c r="D570" i="21"/>
  <c r="D571" i="21"/>
  <c r="D572" i="21"/>
  <c r="D573" i="21"/>
  <c r="D574" i="21"/>
  <c r="D575" i="21"/>
  <c r="D576" i="21"/>
  <c r="D577" i="21"/>
  <c r="D578" i="21"/>
  <c r="D579" i="21"/>
  <c r="D580" i="21"/>
  <c r="D581" i="21"/>
  <c r="D582" i="21"/>
  <c r="D583" i="21"/>
  <c r="D584" i="21"/>
  <c r="D585" i="21"/>
  <c r="D586" i="21"/>
  <c r="D587" i="21"/>
  <c r="D588" i="21"/>
  <c r="D589" i="21"/>
  <c r="D590" i="21"/>
  <c r="D591" i="21"/>
  <c r="D592" i="21"/>
  <c r="D593" i="21"/>
  <c r="D594" i="21"/>
  <c r="D595" i="21"/>
  <c r="D596" i="21"/>
  <c r="D512" i="21"/>
  <c r="D428" i="21"/>
  <c r="D429" i="21"/>
  <c r="D430" i="21"/>
  <c r="D431" i="21"/>
  <c r="D432" i="21"/>
  <c r="D433" i="21"/>
  <c r="D434" i="21"/>
  <c r="D435" i="21"/>
  <c r="D436" i="21"/>
  <c r="D437" i="21"/>
  <c r="D438" i="21"/>
  <c r="D439" i="21"/>
  <c r="D440" i="21"/>
  <c r="D441" i="21"/>
  <c r="D442" i="21"/>
  <c r="D443" i="21"/>
  <c r="D444" i="21"/>
  <c r="D445" i="21"/>
  <c r="D446" i="21"/>
  <c r="D447" i="21"/>
  <c r="D448" i="21"/>
  <c r="D449" i="21"/>
  <c r="D450" i="21"/>
  <c r="D451" i="21"/>
  <c r="D452" i="21"/>
  <c r="D453" i="21"/>
  <c r="D454" i="21"/>
  <c r="D455" i="21"/>
  <c r="D456" i="21"/>
  <c r="D457" i="21"/>
  <c r="D458" i="21"/>
  <c r="D459" i="21"/>
  <c r="D460" i="21"/>
  <c r="D461" i="21"/>
  <c r="D462" i="21"/>
  <c r="D463" i="21"/>
  <c r="D464" i="21"/>
  <c r="D465" i="21"/>
  <c r="D466" i="21"/>
  <c r="D467" i="21"/>
  <c r="D468" i="21"/>
  <c r="D469" i="21"/>
  <c r="D470" i="21"/>
  <c r="D471" i="21"/>
  <c r="D472" i="21"/>
  <c r="D473" i="21"/>
  <c r="D474" i="21"/>
  <c r="D475" i="21"/>
  <c r="D476" i="21"/>
  <c r="D477" i="21"/>
  <c r="D478" i="21"/>
  <c r="D479" i="21"/>
  <c r="D480" i="21"/>
  <c r="D481" i="21"/>
  <c r="D482" i="21"/>
  <c r="D483" i="21"/>
  <c r="D484" i="21"/>
  <c r="D485" i="21"/>
  <c r="D486" i="21"/>
  <c r="D487" i="21"/>
  <c r="D488" i="21"/>
  <c r="D489" i="21"/>
  <c r="D490" i="21"/>
  <c r="D491" i="21"/>
  <c r="D492" i="21"/>
  <c r="D493" i="21"/>
  <c r="D494" i="21"/>
  <c r="D495" i="21"/>
  <c r="D496" i="21"/>
  <c r="D497" i="21"/>
  <c r="D498" i="21"/>
  <c r="D499" i="21"/>
  <c r="D500" i="21"/>
  <c r="D501" i="21"/>
  <c r="D502" i="21"/>
  <c r="D503" i="21"/>
  <c r="D504" i="21"/>
  <c r="D505" i="21"/>
  <c r="D506" i="21"/>
  <c r="D507" i="21"/>
  <c r="D508" i="21"/>
  <c r="D509" i="21"/>
  <c r="D510" i="21"/>
  <c r="D511" i="21"/>
  <c r="D427" i="21"/>
  <c r="D342" i="21"/>
  <c r="D343" i="21"/>
  <c r="D344" i="21"/>
  <c r="D345" i="21"/>
  <c r="D346" i="21"/>
  <c r="D347" i="21"/>
  <c r="D348" i="21"/>
  <c r="D349" i="21"/>
  <c r="D350" i="21"/>
  <c r="D351" i="21"/>
  <c r="D352" i="21"/>
  <c r="D353" i="21"/>
  <c r="D354" i="21"/>
  <c r="D355" i="21"/>
  <c r="D356" i="21"/>
  <c r="D357" i="21"/>
  <c r="D358" i="21"/>
  <c r="D359" i="21"/>
  <c r="D360" i="21"/>
  <c r="D361" i="21"/>
  <c r="D362" i="21"/>
  <c r="D363" i="21"/>
  <c r="D364" i="21"/>
  <c r="D365" i="21"/>
  <c r="D366" i="21"/>
  <c r="D367" i="21"/>
  <c r="D368" i="21"/>
  <c r="D369" i="21"/>
  <c r="D370" i="21"/>
  <c r="D371" i="21"/>
  <c r="D372" i="21"/>
  <c r="D373" i="21"/>
  <c r="D374" i="21"/>
  <c r="D375" i="21"/>
  <c r="D376" i="21"/>
  <c r="D377" i="21"/>
  <c r="D378" i="21"/>
  <c r="D379" i="21"/>
  <c r="D380" i="21"/>
  <c r="D381" i="21"/>
  <c r="D382" i="21"/>
  <c r="D383" i="21"/>
  <c r="D384" i="21"/>
  <c r="D385" i="21"/>
  <c r="D386" i="21"/>
  <c r="D387" i="21"/>
  <c r="D388" i="21"/>
  <c r="D389" i="21"/>
  <c r="D390" i="21"/>
  <c r="D391" i="21"/>
  <c r="D392" i="21"/>
  <c r="D393" i="21"/>
  <c r="D394" i="21"/>
  <c r="D395" i="21"/>
  <c r="D396" i="21"/>
  <c r="D397" i="21"/>
  <c r="D398" i="21"/>
  <c r="D399" i="21"/>
  <c r="D400" i="21"/>
  <c r="D401" i="21"/>
  <c r="D402" i="21"/>
  <c r="D403" i="21"/>
  <c r="D404" i="21"/>
  <c r="D405" i="21"/>
  <c r="D406" i="21"/>
  <c r="D407" i="21"/>
  <c r="D408" i="21"/>
  <c r="D409" i="21"/>
  <c r="D410" i="21"/>
  <c r="D411" i="21"/>
  <c r="D412" i="21"/>
  <c r="D413" i="21"/>
  <c r="D414" i="21"/>
  <c r="D415" i="21"/>
  <c r="D416" i="21"/>
  <c r="D417" i="21"/>
  <c r="D418" i="21"/>
  <c r="D419" i="21"/>
  <c r="D420" i="21"/>
  <c r="D421" i="21"/>
  <c r="D422" i="21"/>
  <c r="D423" i="21"/>
  <c r="D424" i="21"/>
  <c r="D425" i="21"/>
  <c r="D426" i="21"/>
  <c r="D258" i="21"/>
  <c r="D259" i="21"/>
  <c r="D260" i="21"/>
  <c r="D261" i="21"/>
  <c r="D262" i="21"/>
  <c r="D263" i="21"/>
  <c r="D264" i="21"/>
  <c r="D265" i="21"/>
  <c r="D266" i="21"/>
  <c r="D267" i="21"/>
  <c r="D268" i="21"/>
  <c r="D269" i="21"/>
  <c r="D270" i="21"/>
  <c r="D271" i="21"/>
  <c r="D272" i="21"/>
  <c r="D273" i="21"/>
  <c r="D274" i="21"/>
  <c r="D275" i="21"/>
  <c r="D276" i="21"/>
  <c r="D277" i="21"/>
  <c r="D278" i="21"/>
  <c r="D279" i="21"/>
  <c r="D280" i="21"/>
  <c r="D281" i="21"/>
  <c r="D282" i="21"/>
  <c r="D283" i="21"/>
  <c r="D284" i="21"/>
  <c r="D285" i="21"/>
  <c r="D286" i="21"/>
  <c r="D287" i="21"/>
  <c r="D288" i="21"/>
  <c r="D289" i="21"/>
  <c r="D290" i="21"/>
  <c r="D291" i="21"/>
  <c r="D292" i="21"/>
  <c r="D293" i="21"/>
  <c r="D294" i="21"/>
  <c r="D295" i="21"/>
  <c r="D296" i="21"/>
  <c r="D297" i="21"/>
  <c r="D298" i="21"/>
  <c r="D299" i="21"/>
  <c r="D300" i="21"/>
  <c r="D301" i="21"/>
  <c r="D302" i="21"/>
  <c r="D303" i="21"/>
  <c r="D304" i="21"/>
  <c r="D305" i="21"/>
  <c r="D306" i="21"/>
  <c r="D307" i="21"/>
  <c r="D308" i="21"/>
  <c r="D309" i="21"/>
  <c r="D310" i="21"/>
  <c r="D311" i="21"/>
  <c r="D312" i="21"/>
  <c r="D313" i="21"/>
  <c r="D314" i="21"/>
  <c r="D315" i="21"/>
  <c r="D316" i="21"/>
  <c r="D317" i="21"/>
  <c r="D318" i="21"/>
  <c r="D319" i="21"/>
  <c r="D320" i="21"/>
  <c r="D321" i="21"/>
  <c r="D322" i="21"/>
  <c r="D323" i="21"/>
  <c r="D324" i="21"/>
  <c r="D325" i="21"/>
  <c r="D326" i="21"/>
  <c r="D327" i="21"/>
  <c r="D328" i="21"/>
  <c r="D329" i="21"/>
  <c r="D330" i="21"/>
  <c r="D331" i="21"/>
  <c r="D332" i="21"/>
  <c r="D333" i="21"/>
  <c r="D334" i="21"/>
  <c r="D335" i="21"/>
  <c r="D336" i="21"/>
  <c r="D337" i="21"/>
  <c r="D338" i="21"/>
  <c r="D339" i="21"/>
  <c r="D340" i="21"/>
  <c r="D341" i="21"/>
  <c r="D257" i="21"/>
  <c r="D173" i="21"/>
  <c r="D174" i="21"/>
  <c r="D175" i="21"/>
  <c r="D176" i="21"/>
  <c r="D177" i="21"/>
  <c r="D178" i="21"/>
  <c r="D179" i="21"/>
  <c r="D180" i="21"/>
  <c r="D181" i="21"/>
  <c r="D182" i="21"/>
  <c r="D183" i="21"/>
  <c r="D184" i="21"/>
  <c r="D185" i="21"/>
  <c r="D186" i="21"/>
  <c r="D187" i="21"/>
  <c r="D188" i="21"/>
  <c r="D189" i="21"/>
  <c r="D190" i="21"/>
  <c r="D191" i="21"/>
  <c r="D192" i="21"/>
  <c r="D193" i="21"/>
  <c r="D194" i="21"/>
  <c r="D195" i="21"/>
  <c r="D196" i="21"/>
  <c r="D197" i="21"/>
  <c r="D198" i="21"/>
  <c r="D199" i="21"/>
  <c r="D200" i="21"/>
  <c r="D201" i="21"/>
  <c r="D202" i="21"/>
  <c r="D203" i="21"/>
  <c r="D204" i="21"/>
  <c r="D205" i="21"/>
  <c r="D206" i="21"/>
  <c r="D207" i="21"/>
  <c r="D208" i="21"/>
  <c r="D209" i="21"/>
  <c r="D210" i="21"/>
  <c r="D211" i="21"/>
  <c r="D212" i="21"/>
  <c r="D213" i="21"/>
  <c r="D214" i="21"/>
  <c r="D215" i="21"/>
  <c r="D216" i="21"/>
  <c r="D217" i="21"/>
  <c r="D218" i="21"/>
  <c r="D219" i="21"/>
  <c r="D220" i="21"/>
  <c r="D221" i="21"/>
  <c r="D222" i="21"/>
  <c r="D223" i="21"/>
  <c r="D224" i="21"/>
  <c r="D225" i="21"/>
  <c r="D226" i="21"/>
  <c r="D227" i="21"/>
  <c r="D228" i="21"/>
  <c r="D229" i="21"/>
  <c r="D230" i="21"/>
  <c r="D231" i="21"/>
  <c r="D232" i="21"/>
  <c r="D233" i="21"/>
  <c r="D234" i="21"/>
  <c r="D235" i="21"/>
  <c r="D236" i="21"/>
  <c r="D237" i="21"/>
  <c r="D238" i="21"/>
  <c r="D239" i="21"/>
  <c r="D240" i="21"/>
  <c r="D241" i="21"/>
  <c r="D242" i="21"/>
  <c r="D243" i="21"/>
  <c r="D244" i="21"/>
  <c r="D245" i="21"/>
  <c r="D246" i="21"/>
  <c r="D247" i="21"/>
  <c r="D248" i="21"/>
  <c r="D249" i="21"/>
  <c r="D250" i="21"/>
  <c r="D251" i="21"/>
  <c r="D252" i="21"/>
  <c r="D253" i="21"/>
  <c r="D254" i="21"/>
  <c r="D255" i="21"/>
  <c r="D256" i="21"/>
  <c r="D172" i="21"/>
  <c r="D171" i="21"/>
  <c r="D88" i="21"/>
  <c r="D89" i="21"/>
  <c r="D90" i="21"/>
  <c r="D91" i="21"/>
  <c r="D92" i="21"/>
  <c r="D93" i="21"/>
  <c r="D94" i="21"/>
  <c r="D95" i="21"/>
  <c r="D96" i="21"/>
  <c r="D97" i="21"/>
  <c r="D98" i="21"/>
  <c r="D99" i="21"/>
  <c r="D100" i="21"/>
  <c r="D101" i="21"/>
  <c r="D102" i="21"/>
  <c r="D103" i="21"/>
  <c r="D104" i="21"/>
  <c r="D105" i="21"/>
  <c r="D106" i="21"/>
  <c r="D107" i="21"/>
  <c r="D108" i="21"/>
  <c r="D109" i="21"/>
  <c r="D110" i="21"/>
  <c r="D111" i="21"/>
  <c r="D112" i="21"/>
  <c r="D113" i="21"/>
  <c r="D114" i="21"/>
  <c r="D115" i="21"/>
  <c r="D116" i="21"/>
  <c r="D117" i="21"/>
  <c r="D118" i="21"/>
  <c r="D119" i="21"/>
  <c r="D120" i="21"/>
  <c r="D121" i="21"/>
  <c r="D122" i="21"/>
  <c r="D123" i="21"/>
  <c r="D124" i="21"/>
  <c r="D125" i="21"/>
  <c r="D126" i="21"/>
  <c r="D127" i="21"/>
  <c r="D128" i="21"/>
  <c r="D129" i="21"/>
  <c r="D130" i="21"/>
  <c r="D131" i="21"/>
  <c r="D132" i="21"/>
  <c r="D133" i="21"/>
  <c r="D134" i="21"/>
  <c r="D135" i="21"/>
  <c r="D136" i="21"/>
  <c r="D137" i="21"/>
  <c r="D138" i="21"/>
  <c r="D139" i="21"/>
  <c r="D140" i="21"/>
  <c r="D141" i="21"/>
  <c r="D142" i="21"/>
  <c r="D143" i="21"/>
  <c r="D144" i="21"/>
  <c r="D145" i="21"/>
  <c r="D146" i="21"/>
  <c r="D147" i="21"/>
  <c r="D148" i="21"/>
  <c r="D149" i="21"/>
  <c r="D150" i="21"/>
  <c r="D151" i="21"/>
  <c r="D152" i="21"/>
  <c r="D153" i="21"/>
  <c r="D154" i="21"/>
  <c r="D155" i="21"/>
  <c r="D156" i="21"/>
  <c r="D157" i="21"/>
  <c r="D158" i="21"/>
  <c r="D159" i="21"/>
  <c r="D160" i="21"/>
  <c r="D161" i="21"/>
  <c r="D162" i="21"/>
  <c r="D163" i="21"/>
  <c r="D164" i="21"/>
  <c r="D165" i="21"/>
  <c r="D166" i="21"/>
  <c r="D167" i="21"/>
  <c r="D168" i="21"/>
  <c r="D169" i="21"/>
  <c r="D170" i="21"/>
  <c r="D87" i="21"/>
  <c r="D3" i="21"/>
  <c r="D4" i="21"/>
  <c r="D5" i="21"/>
  <c r="D6" i="21"/>
  <c r="D7" i="21"/>
  <c r="D8" i="21"/>
  <c r="D9" i="21"/>
  <c r="D10" i="21"/>
  <c r="D11" i="21"/>
  <c r="D12" i="21"/>
  <c r="D13" i="21"/>
  <c r="D14" i="21"/>
  <c r="D15" i="21"/>
  <c r="D16" i="21"/>
  <c r="D17" i="21"/>
  <c r="D18" i="21"/>
  <c r="D19" i="21"/>
  <c r="D20" i="21"/>
  <c r="D21" i="21"/>
  <c r="D22" i="21"/>
  <c r="D23" i="21"/>
  <c r="D24" i="21"/>
  <c r="D25" i="21"/>
  <c r="D26" i="21"/>
  <c r="D27" i="21"/>
  <c r="D28" i="21"/>
  <c r="D29" i="21"/>
  <c r="D30" i="21"/>
  <c r="D31" i="21"/>
  <c r="D32" i="21"/>
  <c r="D33" i="21"/>
  <c r="D34" i="21"/>
  <c r="D35" i="21"/>
  <c r="D36" i="21"/>
  <c r="D37" i="21"/>
  <c r="D38" i="21"/>
  <c r="D39" i="21"/>
  <c r="D40" i="21"/>
  <c r="D41" i="21"/>
  <c r="D42" i="21"/>
  <c r="D43" i="21"/>
  <c r="D44" i="21"/>
  <c r="D45" i="21"/>
  <c r="D46" i="21"/>
  <c r="D47" i="21"/>
  <c r="D48" i="21"/>
  <c r="D49" i="21"/>
  <c r="D50" i="21"/>
  <c r="D51" i="21"/>
  <c r="D52" i="21"/>
  <c r="D53" i="21"/>
  <c r="D54" i="21"/>
  <c r="D55" i="21"/>
  <c r="D56" i="21"/>
  <c r="D57" i="21"/>
  <c r="D58" i="21"/>
  <c r="D59" i="21"/>
  <c r="D60" i="21"/>
  <c r="D61" i="21"/>
  <c r="D62" i="21"/>
  <c r="D63" i="21"/>
  <c r="D64" i="21"/>
  <c r="D65" i="21"/>
  <c r="D66" i="21"/>
  <c r="D67" i="21"/>
  <c r="D68" i="21"/>
  <c r="D69" i="21"/>
  <c r="D70" i="21"/>
  <c r="D71" i="21"/>
  <c r="D72" i="21"/>
  <c r="D73" i="21"/>
  <c r="D74" i="21"/>
  <c r="D75" i="21"/>
  <c r="D76" i="21"/>
  <c r="D77" i="21"/>
  <c r="D78" i="21"/>
  <c r="D79" i="21"/>
  <c r="D80" i="21"/>
  <c r="D81" i="21"/>
  <c r="D82" i="21"/>
  <c r="D83" i="21"/>
  <c r="D84" i="21"/>
  <c r="D85" i="21"/>
  <c r="D86" i="21"/>
  <c r="S4" i="20"/>
  <c r="S5" i="20"/>
  <c r="S6" i="20"/>
  <c r="S7" i="20"/>
  <c r="S8" i="20"/>
  <c r="S9" i="20"/>
  <c r="S10" i="20"/>
  <c r="S11" i="20"/>
  <c r="S12" i="20"/>
  <c r="S13" i="20"/>
  <c r="S14" i="20"/>
  <c r="S15" i="20"/>
  <c r="S16" i="20"/>
  <c r="S17" i="20"/>
  <c r="S18" i="20"/>
  <c r="S19" i="20"/>
  <c r="S20" i="20"/>
  <c r="S21" i="20"/>
  <c r="S22" i="20"/>
  <c r="S23" i="20"/>
  <c r="S24" i="20"/>
  <c r="S25" i="20"/>
  <c r="S26" i="20"/>
  <c r="S27" i="20"/>
  <c r="S28" i="20"/>
  <c r="S29" i="20"/>
  <c r="S30" i="20"/>
  <c r="S31" i="20"/>
  <c r="S32" i="20"/>
  <c r="S33" i="20"/>
  <c r="S34" i="20"/>
  <c r="S35" i="20"/>
  <c r="S36" i="20"/>
  <c r="S37" i="20"/>
  <c r="S38" i="20"/>
  <c r="S39" i="20"/>
  <c r="S40" i="20"/>
  <c r="S41" i="20"/>
  <c r="S42" i="20"/>
  <c r="S43" i="20"/>
  <c r="S44" i="20"/>
  <c r="S45" i="20"/>
  <c r="S46" i="20"/>
  <c r="S47" i="20"/>
  <c r="S48" i="20"/>
  <c r="S49" i="20"/>
  <c r="S50" i="20"/>
  <c r="S51" i="20"/>
  <c r="S52" i="20"/>
  <c r="S53" i="20"/>
  <c r="S54" i="20"/>
  <c r="S55" i="20"/>
  <c r="S56" i="20"/>
  <c r="S57" i="20"/>
  <c r="S58" i="20"/>
  <c r="S59" i="20"/>
  <c r="S60" i="20"/>
  <c r="S61" i="20"/>
  <c r="S62" i="20"/>
  <c r="S63" i="20"/>
  <c r="S64" i="20"/>
  <c r="S65" i="20"/>
  <c r="S66" i="20"/>
  <c r="S67" i="20"/>
  <c r="S68" i="20"/>
  <c r="S69" i="20"/>
  <c r="S70" i="20"/>
  <c r="S71" i="20"/>
  <c r="S72" i="20"/>
  <c r="S73" i="20"/>
  <c r="S74" i="20"/>
  <c r="S75" i="20"/>
  <c r="S76" i="20"/>
  <c r="S77" i="20"/>
  <c r="S78" i="20"/>
  <c r="S79" i="20"/>
  <c r="S80" i="20"/>
  <c r="S81" i="20"/>
  <c r="S82" i="20"/>
  <c r="S83" i="20"/>
  <c r="S84" i="20"/>
  <c r="S85" i="20"/>
  <c r="S86" i="20"/>
  <c r="S87" i="20"/>
  <c r="S3" i="20"/>
  <c r="F3" i="20"/>
  <c r="F4" i="20"/>
  <c r="F5" i="20"/>
  <c r="F6" i="20"/>
  <c r="F7" i="20"/>
  <c r="F8" i="20"/>
  <c r="F9" i="20"/>
  <c r="F10" i="20"/>
  <c r="F11" i="20"/>
  <c r="F12" i="20"/>
  <c r="F13" i="20"/>
  <c r="F14" i="20"/>
  <c r="F15" i="20"/>
  <c r="F16" i="20"/>
  <c r="F17" i="20"/>
  <c r="F18" i="20"/>
  <c r="F19" i="20"/>
  <c r="F20" i="20"/>
  <c r="F21" i="20"/>
  <c r="F22" i="20"/>
  <c r="F23" i="20"/>
  <c r="F24" i="20"/>
  <c r="F25" i="20"/>
  <c r="F26" i="20"/>
  <c r="F27" i="20"/>
  <c r="F28" i="20"/>
  <c r="F29" i="20"/>
  <c r="F30" i="20"/>
  <c r="F31" i="20"/>
  <c r="F32" i="20"/>
  <c r="F33" i="20"/>
  <c r="F34" i="20"/>
  <c r="F35" i="20"/>
  <c r="F36" i="20"/>
  <c r="F37" i="20"/>
  <c r="F38" i="20"/>
  <c r="F39" i="20"/>
  <c r="F40" i="20"/>
  <c r="F41" i="20"/>
  <c r="F42" i="20"/>
  <c r="F43" i="20"/>
  <c r="F44" i="20"/>
  <c r="F45" i="20"/>
  <c r="F46" i="20"/>
  <c r="F47" i="20"/>
  <c r="F48" i="20"/>
  <c r="F49" i="20"/>
  <c r="F50" i="20"/>
  <c r="F51" i="20"/>
  <c r="F52" i="20"/>
  <c r="F53" i="20"/>
  <c r="F54" i="20"/>
  <c r="F55" i="20"/>
  <c r="F56" i="20"/>
  <c r="F57" i="20"/>
  <c r="F58" i="20"/>
  <c r="F59" i="20"/>
  <c r="F60" i="20"/>
  <c r="F61" i="20"/>
  <c r="F62" i="20"/>
  <c r="F63" i="20"/>
  <c r="F64" i="20"/>
  <c r="F65" i="20"/>
  <c r="F66" i="20"/>
  <c r="F67" i="20"/>
  <c r="F68" i="20"/>
  <c r="F69" i="20"/>
  <c r="F70" i="20"/>
  <c r="F71" i="20"/>
  <c r="F72" i="20"/>
  <c r="F73" i="20"/>
  <c r="F74" i="20"/>
  <c r="F75" i="20"/>
  <c r="F76" i="20"/>
  <c r="F77" i="20"/>
  <c r="F78" i="20"/>
  <c r="F79" i="20"/>
  <c r="F80" i="20"/>
  <c r="F81" i="20"/>
  <c r="F82" i="20"/>
  <c r="F83" i="20"/>
  <c r="F84" i="20"/>
  <c r="F85" i="20"/>
  <c r="F86" i="20"/>
  <c r="F87" i="20"/>
  <c r="R4" i="20"/>
  <c r="R5" i="20"/>
  <c r="R6" i="20"/>
  <c r="R7" i="20"/>
  <c r="R8" i="20"/>
  <c r="R9" i="20"/>
  <c r="R10" i="20"/>
  <c r="R11" i="20"/>
  <c r="R12" i="20"/>
  <c r="R13" i="20"/>
  <c r="R14" i="20"/>
  <c r="R15" i="20"/>
  <c r="R16" i="20"/>
  <c r="R17" i="20"/>
  <c r="R18" i="20"/>
  <c r="R19" i="20"/>
  <c r="R20" i="20"/>
  <c r="R21" i="20"/>
  <c r="R22" i="20"/>
  <c r="R23" i="20"/>
  <c r="R24" i="20"/>
  <c r="R25" i="20"/>
  <c r="R26" i="20"/>
  <c r="R27" i="20"/>
  <c r="R28" i="20"/>
  <c r="R29" i="20"/>
  <c r="R30" i="20"/>
  <c r="R31" i="20"/>
  <c r="R32" i="20"/>
  <c r="R33" i="20"/>
  <c r="R34" i="20"/>
  <c r="R35" i="20"/>
  <c r="R36" i="20"/>
  <c r="R37" i="20"/>
  <c r="R38" i="20"/>
  <c r="R39" i="20"/>
  <c r="R40" i="20"/>
  <c r="R41" i="20"/>
  <c r="R42" i="20"/>
  <c r="R43" i="20"/>
  <c r="R44" i="20"/>
  <c r="R45" i="20"/>
  <c r="R46" i="20"/>
  <c r="R47" i="20"/>
  <c r="R48" i="20"/>
  <c r="R49" i="20"/>
  <c r="R50" i="20"/>
  <c r="R51" i="20"/>
  <c r="R52" i="20"/>
  <c r="R53" i="20"/>
  <c r="R54" i="20"/>
  <c r="R55" i="20"/>
  <c r="R56" i="20"/>
  <c r="R57" i="20"/>
  <c r="R58" i="20"/>
  <c r="R59" i="20"/>
  <c r="R60" i="20"/>
  <c r="R61" i="20"/>
  <c r="R62" i="20"/>
  <c r="R63" i="20"/>
  <c r="R64" i="20"/>
  <c r="R65" i="20"/>
  <c r="R66" i="20"/>
  <c r="R67" i="20"/>
  <c r="R68" i="20"/>
  <c r="R69" i="20"/>
  <c r="R70" i="20"/>
  <c r="R71" i="20"/>
  <c r="R72" i="20"/>
  <c r="R73" i="20"/>
  <c r="R74" i="20"/>
  <c r="R75" i="20"/>
  <c r="R76" i="20"/>
  <c r="R77" i="20"/>
  <c r="R78" i="20"/>
  <c r="R79" i="20"/>
  <c r="R80" i="20"/>
  <c r="R81" i="20"/>
  <c r="R82" i="20"/>
  <c r="R83" i="20"/>
  <c r="R84" i="20"/>
  <c r="R85" i="20"/>
  <c r="R86" i="20"/>
  <c r="R87" i="20"/>
  <c r="R3" i="20"/>
  <c r="E6" i="20"/>
  <c r="E7" i="20"/>
  <c r="E8" i="20"/>
  <c r="E9" i="20"/>
  <c r="E10" i="20"/>
  <c r="E11" i="20"/>
  <c r="E12" i="20"/>
  <c r="E13" i="20"/>
  <c r="E14" i="20"/>
  <c r="E15" i="20"/>
  <c r="E16" i="20"/>
  <c r="E17" i="20"/>
  <c r="E18" i="20"/>
  <c r="E19" i="20"/>
  <c r="E20" i="20"/>
  <c r="E21" i="20"/>
  <c r="E22" i="20"/>
  <c r="E23" i="20"/>
  <c r="E24" i="20"/>
  <c r="E25" i="20"/>
  <c r="E26" i="20"/>
  <c r="E27" i="20"/>
  <c r="E28" i="20"/>
  <c r="E29" i="20"/>
  <c r="E30" i="20"/>
  <c r="E31" i="20"/>
  <c r="E32" i="20"/>
  <c r="E33" i="20"/>
  <c r="E34" i="20"/>
  <c r="E35" i="20"/>
  <c r="E36" i="20"/>
  <c r="E37" i="20"/>
  <c r="E38" i="20"/>
  <c r="E39" i="20"/>
  <c r="E40" i="20"/>
  <c r="E41" i="20"/>
  <c r="E42" i="20"/>
  <c r="E43" i="20"/>
  <c r="E44" i="20"/>
  <c r="E45" i="20"/>
  <c r="E46" i="20"/>
  <c r="E47" i="20"/>
  <c r="E48" i="20"/>
  <c r="E49" i="20"/>
  <c r="E50" i="20"/>
  <c r="E51" i="20"/>
  <c r="E52" i="20"/>
  <c r="E53" i="20"/>
  <c r="E54" i="20"/>
  <c r="E55" i="20"/>
  <c r="E56" i="20"/>
  <c r="E57" i="20"/>
  <c r="E58" i="20"/>
  <c r="E59" i="20"/>
  <c r="E60" i="20"/>
  <c r="E61" i="20"/>
  <c r="E62" i="20"/>
  <c r="E63" i="20"/>
  <c r="E64" i="20"/>
  <c r="E65" i="20"/>
  <c r="E66" i="20"/>
  <c r="E67" i="20"/>
  <c r="E68" i="20"/>
  <c r="E69" i="20"/>
  <c r="E70" i="20"/>
  <c r="E71" i="20"/>
  <c r="E72" i="20"/>
  <c r="E73" i="20"/>
  <c r="E74" i="20"/>
  <c r="E75" i="20"/>
  <c r="E76" i="20"/>
  <c r="E77" i="20"/>
  <c r="E78" i="20"/>
  <c r="E79" i="20"/>
  <c r="E80" i="20"/>
  <c r="E81" i="20"/>
  <c r="E82" i="20"/>
  <c r="E83" i="20"/>
  <c r="E84" i="20"/>
  <c r="E85" i="20"/>
  <c r="E86" i="20"/>
  <c r="E87" i="20"/>
  <c r="E4" i="20"/>
  <c r="E5" i="20"/>
  <c r="E3" i="20"/>
  <c r="D5" i="20"/>
  <c r="D3" i="20"/>
  <c r="D4" i="20"/>
  <c r="M4" i="20" s="1"/>
  <c r="I3" i="20"/>
  <c r="T4" i="20"/>
  <c r="U4" i="20"/>
  <c r="T5" i="20"/>
  <c r="U5" i="20"/>
  <c r="T6" i="20"/>
  <c r="U6" i="20"/>
  <c r="T7" i="20"/>
  <c r="U7" i="20"/>
  <c r="T8" i="20"/>
  <c r="U8" i="20"/>
  <c r="T9" i="20"/>
  <c r="U9" i="20"/>
  <c r="T10" i="20"/>
  <c r="U10" i="20"/>
  <c r="T11" i="20"/>
  <c r="U11" i="20"/>
  <c r="T12" i="20"/>
  <c r="U12" i="20"/>
  <c r="T13" i="20"/>
  <c r="U13" i="20"/>
  <c r="T14" i="20"/>
  <c r="U14" i="20"/>
  <c r="T15" i="20"/>
  <c r="U15" i="20"/>
  <c r="T16" i="20"/>
  <c r="U16" i="20"/>
  <c r="T17" i="20"/>
  <c r="U17" i="20"/>
  <c r="T18" i="20"/>
  <c r="U18" i="20"/>
  <c r="T19" i="20"/>
  <c r="U19" i="20"/>
  <c r="T20" i="20"/>
  <c r="U20" i="20"/>
  <c r="T21" i="20"/>
  <c r="U21" i="20"/>
  <c r="T22" i="20"/>
  <c r="U22" i="20"/>
  <c r="T23" i="20"/>
  <c r="U23" i="20"/>
  <c r="T24" i="20"/>
  <c r="U24" i="20"/>
  <c r="T25" i="20"/>
  <c r="U25" i="20"/>
  <c r="T26" i="20"/>
  <c r="U26" i="20"/>
  <c r="T27" i="20"/>
  <c r="U27" i="20"/>
  <c r="T28" i="20"/>
  <c r="U28" i="20"/>
  <c r="T29" i="20"/>
  <c r="U29" i="20"/>
  <c r="T30" i="20"/>
  <c r="U30" i="20"/>
  <c r="T31" i="20"/>
  <c r="U31" i="20"/>
  <c r="T32" i="20"/>
  <c r="U32" i="20"/>
  <c r="T33" i="20"/>
  <c r="U33" i="20"/>
  <c r="T34" i="20"/>
  <c r="U34" i="20"/>
  <c r="T35" i="20"/>
  <c r="U35" i="20"/>
  <c r="T36" i="20"/>
  <c r="U36" i="20"/>
  <c r="T37" i="20"/>
  <c r="U37" i="20"/>
  <c r="T38" i="20"/>
  <c r="U38" i="20"/>
  <c r="T39" i="20"/>
  <c r="U39" i="20"/>
  <c r="T40" i="20"/>
  <c r="U40" i="20"/>
  <c r="T41" i="20"/>
  <c r="U41" i="20"/>
  <c r="T42" i="20"/>
  <c r="U42" i="20"/>
  <c r="T43" i="20"/>
  <c r="U43" i="20"/>
  <c r="T44" i="20"/>
  <c r="U44" i="20"/>
  <c r="T45" i="20"/>
  <c r="U45" i="20"/>
  <c r="T46" i="20"/>
  <c r="U46" i="20"/>
  <c r="T47" i="20"/>
  <c r="U47" i="20"/>
  <c r="T48" i="20"/>
  <c r="U48" i="20"/>
  <c r="T49" i="20"/>
  <c r="U49" i="20"/>
  <c r="T50" i="20"/>
  <c r="U50" i="20"/>
  <c r="T51" i="20"/>
  <c r="U51" i="20"/>
  <c r="T52" i="20"/>
  <c r="U52" i="20"/>
  <c r="T53" i="20"/>
  <c r="U53" i="20"/>
  <c r="T54" i="20"/>
  <c r="U54" i="20"/>
  <c r="T55" i="20"/>
  <c r="U55" i="20"/>
  <c r="T56" i="20"/>
  <c r="U56" i="20"/>
  <c r="T57" i="20"/>
  <c r="U57" i="20"/>
  <c r="T58" i="20"/>
  <c r="U58" i="20"/>
  <c r="T59" i="20"/>
  <c r="U59" i="20"/>
  <c r="T60" i="20"/>
  <c r="U60" i="20"/>
  <c r="T61" i="20"/>
  <c r="U61" i="20"/>
  <c r="T62" i="20"/>
  <c r="U62" i="20"/>
  <c r="T63" i="20"/>
  <c r="U63" i="20"/>
  <c r="T64" i="20"/>
  <c r="U64" i="20"/>
  <c r="T65" i="20"/>
  <c r="U65" i="20"/>
  <c r="T66" i="20"/>
  <c r="U66" i="20"/>
  <c r="T67" i="20"/>
  <c r="U67" i="20"/>
  <c r="T68" i="20"/>
  <c r="U68" i="20"/>
  <c r="T69" i="20"/>
  <c r="U69" i="20"/>
  <c r="T70" i="20"/>
  <c r="U70" i="20"/>
  <c r="T71" i="20"/>
  <c r="U71" i="20"/>
  <c r="T72" i="20"/>
  <c r="U72" i="20"/>
  <c r="T73" i="20"/>
  <c r="U73" i="20"/>
  <c r="T74" i="20"/>
  <c r="U74" i="20"/>
  <c r="T75" i="20"/>
  <c r="U75" i="20"/>
  <c r="T76" i="20"/>
  <c r="U76" i="20"/>
  <c r="T77" i="20"/>
  <c r="U77" i="20"/>
  <c r="T78" i="20"/>
  <c r="U78" i="20"/>
  <c r="T79" i="20"/>
  <c r="U79" i="20"/>
  <c r="T80" i="20"/>
  <c r="U80" i="20"/>
  <c r="T81" i="20"/>
  <c r="U81" i="20"/>
  <c r="T82" i="20"/>
  <c r="U82" i="20"/>
  <c r="T83" i="20"/>
  <c r="U83" i="20"/>
  <c r="T84" i="20"/>
  <c r="U84" i="20"/>
  <c r="T85" i="20"/>
  <c r="U85" i="20"/>
  <c r="T86" i="20"/>
  <c r="U86" i="20"/>
  <c r="T87" i="20"/>
  <c r="U87" i="20"/>
  <c r="U3" i="20"/>
  <c r="Q4" i="20"/>
  <c r="Q5" i="20"/>
  <c r="V5" i="20" s="1"/>
  <c r="Q6" i="20"/>
  <c r="Q7" i="20"/>
  <c r="Q8" i="20"/>
  <c r="Q9" i="20"/>
  <c r="Q10" i="20"/>
  <c r="Q11" i="20"/>
  <c r="Q12" i="20"/>
  <c r="Q13" i="20"/>
  <c r="Q14" i="20"/>
  <c r="Q15" i="20"/>
  <c r="Q16" i="20"/>
  <c r="Q17" i="20"/>
  <c r="Q18" i="20"/>
  <c r="Q19" i="20"/>
  <c r="Q20" i="20"/>
  <c r="Q21" i="20"/>
  <c r="Q22" i="20"/>
  <c r="Q23" i="20"/>
  <c r="Q24" i="20"/>
  <c r="Q25" i="20"/>
  <c r="Q26" i="20"/>
  <c r="Q27" i="20"/>
  <c r="Q28" i="20"/>
  <c r="Q29" i="20"/>
  <c r="Q30" i="20"/>
  <c r="Q31" i="20"/>
  <c r="Q32" i="20"/>
  <c r="Q33" i="20"/>
  <c r="Q34" i="20"/>
  <c r="Q35" i="20"/>
  <c r="Q36" i="20"/>
  <c r="Q37" i="20"/>
  <c r="Q38" i="20"/>
  <c r="Q39" i="20"/>
  <c r="Q40" i="20"/>
  <c r="Q41" i="20"/>
  <c r="Q42" i="20"/>
  <c r="Q43" i="20"/>
  <c r="Q44" i="20"/>
  <c r="Q45" i="20"/>
  <c r="Q46" i="20"/>
  <c r="Q47" i="20"/>
  <c r="Q48" i="20"/>
  <c r="Q49" i="20"/>
  <c r="Q50" i="20"/>
  <c r="Q51" i="20"/>
  <c r="Q52" i="20"/>
  <c r="Q53" i="20"/>
  <c r="Q54" i="20"/>
  <c r="Q55" i="20"/>
  <c r="Q56" i="20"/>
  <c r="Q57" i="20"/>
  <c r="Q58" i="20"/>
  <c r="Q59" i="20"/>
  <c r="Q60" i="20"/>
  <c r="Q61" i="20"/>
  <c r="Q62" i="20"/>
  <c r="Q63" i="20"/>
  <c r="Q64" i="20"/>
  <c r="Q65" i="20"/>
  <c r="Q66" i="20"/>
  <c r="Q67" i="20"/>
  <c r="Q68" i="20"/>
  <c r="Q69" i="20"/>
  <c r="Q70" i="20"/>
  <c r="Q71" i="20"/>
  <c r="Q72" i="20"/>
  <c r="Q73" i="20"/>
  <c r="Q74" i="20"/>
  <c r="Q75" i="20"/>
  <c r="Q76" i="20"/>
  <c r="Q77" i="20"/>
  <c r="Q78" i="20"/>
  <c r="Q79" i="20"/>
  <c r="Q80" i="20"/>
  <c r="Q81" i="20"/>
  <c r="Q82" i="20"/>
  <c r="Q83" i="20"/>
  <c r="Q84" i="20"/>
  <c r="Q85" i="20"/>
  <c r="Q86" i="20"/>
  <c r="Q87" i="20"/>
  <c r="Q3" i="20"/>
  <c r="P4" i="20"/>
  <c r="P5" i="20"/>
  <c r="P6" i="20"/>
  <c r="P7" i="20"/>
  <c r="P8" i="20"/>
  <c r="P9" i="20"/>
  <c r="P10" i="20"/>
  <c r="P11" i="20"/>
  <c r="P12" i="20"/>
  <c r="P13" i="20"/>
  <c r="P14" i="20"/>
  <c r="P15" i="20"/>
  <c r="P16" i="20"/>
  <c r="P17" i="20"/>
  <c r="P18" i="20"/>
  <c r="P19" i="20"/>
  <c r="P20" i="20"/>
  <c r="P21" i="20"/>
  <c r="P22" i="20"/>
  <c r="P23" i="20"/>
  <c r="P24" i="20"/>
  <c r="P25" i="20"/>
  <c r="P26" i="20"/>
  <c r="P27" i="20"/>
  <c r="P28" i="20"/>
  <c r="P29" i="20"/>
  <c r="P30" i="20"/>
  <c r="P31" i="20"/>
  <c r="P32" i="20"/>
  <c r="P33" i="20"/>
  <c r="P34" i="20"/>
  <c r="P35" i="20"/>
  <c r="P36" i="20"/>
  <c r="P37" i="20"/>
  <c r="P38" i="20"/>
  <c r="P39" i="20"/>
  <c r="P40" i="20"/>
  <c r="P41" i="20"/>
  <c r="P42" i="20"/>
  <c r="P43" i="20"/>
  <c r="P44" i="20"/>
  <c r="P45" i="20"/>
  <c r="P46" i="20"/>
  <c r="P47" i="20"/>
  <c r="P48" i="20"/>
  <c r="P49" i="20"/>
  <c r="P50" i="20"/>
  <c r="P51" i="20"/>
  <c r="P52" i="20"/>
  <c r="P53" i="20"/>
  <c r="P54" i="20"/>
  <c r="P55" i="20"/>
  <c r="P56" i="20"/>
  <c r="P57" i="20"/>
  <c r="P58" i="20"/>
  <c r="P59" i="20"/>
  <c r="P60" i="20"/>
  <c r="P61" i="20"/>
  <c r="P62" i="20"/>
  <c r="P63" i="20"/>
  <c r="P64" i="20"/>
  <c r="P65" i="20"/>
  <c r="P66" i="20"/>
  <c r="P67" i="20"/>
  <c r="P68" i="20"/>
  <c r="P69" i="20"/>
  <c r="P70" i="20"/>
  <c r="P71" i="20"/>
  <c r="P72" i="20"/>
  <c r="P73" i="20"/>
  <c r="P74" i="20"/>
  <c r="P75" i="20"/>
  <c r="P76" i="20"/>
  <c r="P77" i="20"/>
  <c r="P78" i="20"/>
  <c r="P79" i="20"/>
  <c r="P80" i="20"/>
  <c r="P81" i="20"/>
  <c r="P82" i="20"/>
  <c r="P83" i="20"/>
  <c r="P84" i="20"/>
  <c r="P85" i="20"/>
  <c r="P86" i="20"/>
  <c r="P87" i="20"/>
  <c r="P3" i="20"/>
  <c r="H4" i="20"/>
  <c r="H5" i="20"/>
  <c r="H6" i="20"/>
  <c r="H7" i="20"/>
  <c r="H8" i="20"/>
  <c r="H9" i="20"/>
  <c r="H10" i="20"/>
  <c r="H11" i="20"/>
  <c r="H12" i="20"/>
  <c r="H13" i="20"/>
  <c r="H14" i="20"/>
  <c r="H15" i="20"/>
  <c r="H16" i="20"/>
  <c r="H17" i="20"/>
  <c r="H18" i="20"/>
  <c r="H19" i="20"/>
  <c r="H20" i="20"/>
  <c r="H21" i="20"/>
  <c r="H22" i="20"/>
  <c r="H23" i="20"/>
  <c r="H24" i="20"/>
  <c r="H25" i="20"/>
  <c r="H26" i="20"/>
  <c r="H27" i="20"/>
  <c r="H28" i="20"/>
  <c r="H29" i="20"/>
  <c r="H30" i="20"/>
  <c r="H31" i="20"/>
  <c r="H32" i="20"/>
  <c r="H33" i="20"/>
  <c r="H34" i="20"/>
  <c r="H35" i="20"/>
  <c r="H36" i="20"/>
  <c r="H37" i="20"/>
  <c r="H38" i="20"/>
  <c r="H39" i="20"/>
  <c r="H40" i="20"/>
  <c r="H41" i="20"/>
  <c r="H42" i="20"/>
  <c r="H43" i="20"/>
  <c r="H44" i="20"/>
  <c r="H45" i="20"/>
  <c r="H46" i="20"/>
  <c r="H47" i="20"/>
  <c r="H48" i="20"/>
  <c r="H49" i="20"/>
  <c r="H50" i="20"/>
  <c r="H51" i="20"/>
  <c r="H52" i="20"/>
  <c r="H53" i="20"/>
  <c r="H54" i="20"/>
  <c r="H55" i="20"/>
  <c r="H56" i="20"/>
  <c r="H57" i="20"/>
  <c r="H58" i="20"/>
  <c r="H59" i="20"/>
  <c r="H60" i="20"/>
  <c r="H61" i="20"/>
  <c r="H62" i="20"/>
  <c r="H63" i="20"/>
  <c r="H64" i="20"/>
  <c r="H65" i="20"/>
  <c r="H66" i="20"/>
  <c r="H67" i="20"/>
  <c r="H68" i="20"/>
  <c r="H69" i="20"/>
  <c r="H70" i="20"/>
  <c r="H71" i="20"/>
  <c r="H72" i="20"/>
  <c r="H73" i="20"/>
  <c r="H74" i="20"/>
  <c r="H75" i="20"/>
  <c r="H76" i="20"/>
  <c r="H77" i="20"/>
  <c r="H78" i="20"/>
  <c r="H79" i="20"/>
  <c r="H80" i="20"/>
  <c r="H81" i="20"/>
  <c r="H82" i="20"/>
  <c r="H83" i="20"/>
  <c r="H84" i="20"/>
  <c r="H85" i="20"/>
  <c r="H86" i="20"/>
  <c r="H87" i="20"/>
  <c r="C4" i="20"/>
  <c r="C5" i="20"/>
  <c r="C6" i="20"/>
  <c r="C7" i="20"/>
  <c r="C8" i="20"/>
  <c r="C9" i="20"/>
  <c r="C10" i="20"/>
  <c r="C11" i="20"/>
  <c r="C12" i="20"/>
  <c r="C13" i="20"/>
  <c r="C14" i="20"/>
  <c r="C15" i="20"/>
  <c r="C16" i="20"/>
  <c r="C17" i="20"/>
  <c r="C18" i="20"/>
  <c r="C19" i="20"/>
  <c r="C20" i="20"/>
  <c r="C21" i="20"/>
  <c r="C22" i="20"/>
  <c r="C23" i="20"/>
  <c r="C24" i="20"/>
  <c r="C25" i="20"/>
  <c r="C26" i="20"/>
  <c r="C27" i="20"/>
  <c r="C28" i="20"/>
  <c r="C29" i="20"/>
  <c r="C30" i="20"/>
  <c r="C31" i="20"/>
  <c r="C32" i="20"/>
  <c r="C33" i="20"/>
  <c r="C34" i="20"/>
  <c r="C35" i="20"/>
  <c r="C36" i="20"/>
  <c r="C37" i="20"/>
  <c r="C38" i="20"/>
  <c r="C39" i="20"/>
  <c r="C40" i="20"/>
  <c r="C41" i="20"/>
  <c r="C42" i="20"/>
  <c r="C43" i="20"/>
  <c r="C44" i="20"/>
  <c r="C45" i="20"/>
  <c r="C46" i="20"/>
  <c r="C47" i="20"/>
  <c r="C48" i="20"/>
  <c r="C49" i="20"/>
  <c r="C50" i="20"/>
  <c r="C51" i="20"/>
  <c r="C52" i="20"/>
  <c r="C53" i="20"/>
  <c r="C54" i="20"/>
  <c r="C55" i="20"/>
  <c r="C56" i="20"/>
  <c r="C57" i="20"/>
  <c r="C58" i="20"/>
  <c r="C59" i="20"/>
  <c r="C60" i="20"/>
  <c r="C61" i="20"/>
  <c r="C62" i="20"/>
  <c r="C63" i="20"/>
  <c r="C64" i="20"/>
  <c r="C65" i="20"/>
  <c r="C66" i="20"/>
  <c r="C67" i="20"/>
  <c r="C68" i="20"/>
  <c r="C69" i="20"/>
  <c r="C70" i="20"/>
  <c r="C71" i="20"/>
  <c r="C72" i="20"/>
  <c r="C73" i="20"/>
  <c r="C74" i="20"/>
  <c r="C75" i="20"/>
  <c r="C76" i="20"/>
  <c r="C77" i="20"/>
  <c r="C78" i="20"/>
  <c r="C79" i="20"/>
  <c r="C80" i="20"/>
  <c r="C81" i="20"/>
  <c r="C82" i="20"/>
  <c r="C83" i="20"/>
  <c r="C84" i="20"/>
  <c r="C85" i="20"/>
  <c r="C86" i="20"/>
  <c r="C87" i="20"/>
  <c r="I31" i="20"/>
  <c r="I32" i="20"/>
  <c r="I33" i="20"/>
  <c r="I34" i="20"/>
  <c r="I35" i="20"/>
  <c r="I36" i="20"/>
  <c r="I37" i="20"/>
  <c r="I38" i="20"/>
  <c r="I39" i="20"/>
  <c r="I40" i="20"/>
  <c r="I41" i="20"/>
  <c r="I42" i="20"/>
  <c r="I43" i="20"/>
  <c r="I44" i="20"/>
  <c r="I45" i="20"/>
  <c r="I46" i="20"/>
  <c r="I47" i="20"/>
  <c r="I48" i="20"/>
  <c r="I49" i="20"/>
  <c r="I50" i="20"/>
  <c r="I51" i="20"/>
  <c r="I52" i="20"/>
  <c r="I53" i="20"/>
  <c r="I54" i="20"/>
  <c r="I55" i="20"/>
  <c r="I56" i="20"/>
  <c r="I57" i="20"/>
  <c r="I58" i="20"/>
  <c r="I59" i="20"/>
  <c r="I60" i="20"/>
  <c r="I61" i="20"/>
  <c r="I62" i="20"/>
  <c r="I63" i="20"/>
  <c r="I64" i="20"/>
  <c r="I65" i="20"/>
  <c r="I66" i="20"/>
  <c r="I67" i="20"/>
  <c r="I68" i="20"/>
  <c r="I69" i="20"/>
  <c r="I70" i="20"/>
  <c r="I71" i="20"/>
  <c r="I72" i="20"/>
  <c r="I73" i="20"/>
  <c r="I74" i="20"/>
  <c r="I75" i="20"/>
  <c r="I76" i="20"/>
  <c r="I77" i="20"/>
  <c r="I78" i="20"/>
  <c r="I79" i="20"/>
  <c r="I80" i="20"/>
  <c r="I81" i="20"/>
  <c r="I82" i="20"/>
  <c r="I83" i="20"/>
  <c r="I84" i="20"/>
  <c r="I85" i="20"/>
  <c r="I86" i="20"/>
  <c r="I87" i="20"/>
  <c r="I4" i="20"/>
  <c r="I5" i="20"/>
  <c r="I6" i="20"/>
  <c r="I7" i="20"/>
  <c r="I8" i="20"/>
  <c r="I9" i="20"/>
  <c r="I10" i="20"/>
  <c r="I11" i="20"/>
  <c r="I12" i="20"/>
  <c r="I13" i="20"/>
  <c r="I14" i="20"/>
  <c r="I15" i="20"/>
  <c r="I16" i="20"/>
  <c r="I17" i="20"/>
  <c r="I18" i="20"/>
  <c r="I19" i="20"/>
  <c r="I20" i="20"/>
  <c r="I21" i="20"/>
  <c r="I22" i="20"/>
  <c r="I23" i="20"/>
  <c r="I24" i="20"/>
  <c r="I25" i="20"/>
  <c r="I26" i="20"/>
  <c r="I27" i="20"/>
  <c r="I28" i="20"/>
  <c r="I29" i="20"/>
  <c r="I30" i="20"/>
  <c r="D6" i="20"/>
  <c r="M6" i="20" s="1"/>
  <c r="D7" i="20"/>
  <c r="M7" i="20" s="1"/>
  <c r="D8" i="20"/>
  <c r="D9" i="20"/>
  <c r="M9" i="20" s="1"/>
  <c r="D10" i="20"/>
  <c r="D11" i="20"/>
  <c r="M11" i="20" s="1"/>
  <c r="D12" i="20"/>
  <c r="M12" i="20" s="1"/>
  <c r="D13" i="20"/>
  <c r="M13" i="20" s="1"/>
  <c r="D14" i="20"/>
  <c r="M14" i="20" s="1"/>
  <c r="D15" i="20"/>
  <c r="M15" i="20" s="1"/>
  <c r="D16" i="20"/>
  <c r="M16" i="20" s="1"/>
  <c r="D17" i="20"/>
  <c r="M17" i="20" s="1"/>
  <c r="D18" i="20"/>
  <c r="D19" i="20"/>
  <c r="M19" i="20" s="1"/>
  <c r="D20" i="20"/>
  <c r="D21" i="20"/>
  <c r="M21" i="20" s="1"/>
  <c r="D22" i="20"/>
  <c r="M22" i="20" s="1"/>
  <c r="D23" i="20"/>
  <c r="D24" i="20"/>
  <c r="M24" i="20" s="1"/>
  <c r="D25" i="20"/>
  <c r="D26" i="20"/>
  <c r="M26" i="20" s="1"/>
  <c r="D27" i="20"/>
  <c r="M27" i="20" s="1"/>
  <c r="D28" i="20"/>
  <c r="D29" i="20"/>
  <c r="M29" i="20" s="1"/>
  <c r="D30" i="20"/>
  <c r="D31" i="20"/>
  <c r="M31" i="20" s="1"/>
  <c r="D32" i="20"/>
  <c r="M32" i="20" s="1"/>
  <c r="D33" i="20"/>
  <c r="D34" i="20"/>
  <c r="M34" i="20" s="1"/>
  <c r="D35" i="20"/>
  <c r="D36" i="20"/>
  <c r="M36" i="20" s="1"/>
  <c r="D37" i="20"/>
  <c r="M37" i="20" s="1"/>
  <c r="D38" i="20"/>
  <c r="D39" i="20"/>
  <c r="M39" i="20" s="1"/>
  <c r="D40" i="20"/>
  <c r="D41" i="20"/>
  <c r="M41" i="20" s="1"/>
  <c r="D42" i="20"/>
  <c r="M42" i="20" s="1"/>
  <c r="D43" i="20"/>
  <c r="M43" i="20" s="1"/>
  <c r="D44" i="20"/>
  <c r="D45" i="20"/>
  <c r="D46" i="20"/>
  <c r="M46" i="20" s="1"/>
  <c r="D47" i="20"/>
  <c r="M47" i="20" s="1"/>
  <c r="D48" i="20"/>
  <c r="D49" i="20"/>
  <c r="M49" i="20" s="1"/>
  <c r="D50" i="20"/>
  <c r="D51" i="20"/>
  <c r="M51" i="20" s="1"/>
  <c r="D52" i="20"/>
  <c r="M52" i="20" s="1"/>
  <c r="D53" i="20"/>
  <c r="D54" i="20"/>
  <c r="M54" i="20" s="1"/>
  <c r="D55" i="20"/>
  <c r="D56" i="20"/>
  <c r="M56" i="20" s="1"/>
  <c r="D57" i="20"/>
  <c r="M57" i="20" s="1"/>
  <c r="D58" i="20"/>
  <c r="D59" i="20"/>
  <c r="M59" i="20" s="1"/>
  <c r="D60" i="20"/>
  <c r="D61" i="20"/>
  <c r="M61" i="20" s="1"/>
  <c r="D62" i="20"/>
  <c r="M62" i="20" s="1"/>
  <c r="D63" i="20"/>
  <c r="M63" i="20" s="1"/>
  <c r="D64" i="20"/>
  <c r="M64" i="20" s="1"/>
  <c r="D65" i="20"/>
  <c r="D66" i="20"/>
  <c r="M66" i="20" s="1"/>
  <c r="D67" i="20"/>
  <c r="M67" i="20" s="1"/>
  <c r="D68" i="20"/>
  <c r="D69" i="20"/>
  <c r="M69" i="20" s="1"/>
  <c r="D70" i="20"/>
  <c r="D71" i="20"/>
  <c r="M71" i="20" s="1"/>
  <c r="D72" i="20"/>
  <c r="M72" i="20" s="1"/>
  <c r="D73" i="20"/>
  <c r="D74" i="20"/>
  <c r="D75" i="20"/>
  <c r="D76" i="20"/>
  <c r="M76" i="20" s="1"/>
  <c r="D77" i="20"/>
  <c r="M77" i="20" s="1"/>
  <c r="D78" i="20"/>
  <c r="D79" i="20"/>
  <c r="M79" i="20" s="1"/>
  <c r="D80" i="20"/>
  <c r="D81" i="20"/>
  <c r="M81" i="20" s="1"/>
  <c r="D82" i="20"/>
  <c r="M82" i="20" s="1"/>
  <c r="D83" i="20"/>
  <c r="D84" i="20"/>
  <c r="M84" i="20" s="1"/>
  <c r="D85" i="20"/>
  <c r="D86" i="20"/>
  <c r="D87" i="20"/>
  <c r="M87" i="20" s="1"/>
  <c r="A67" i="16"/>
  <c r="A68" i="16"/>
  <c r="A69" i="16"/>
  <c r="A70" i="16"/>
  <c r="A71" i="16"/>
  <c r="A72" i="16"/>
  <c r="A73" i="16"/>
  <c r="A74" i="16"/>
  <c r="A75" i="16"/>
  <c r="A76" i="16"/>
  <c r="A77" i="16"/>
  <c r="A78" i="16"/>
  <c r="A79" i="16"/>
  <c r="A80" i="16"/>
  <c r="A81" i="16"/>
  <c r="A82" i="16"/>
  <c r="A83" i="16"/>
  <c r="A84" i="16"/>
  <c r="A85" i="16"/>
  <c r="A86" i="16"/>
  <c r="A3" i="16"/>
  <c r="A4" i="16"/>
  <c r="A5" i="16"/>
  <c r="A6" i="16"/>
  <c r="A7" i="16"/>
  <c r="A8" i="16"/>
  <c r="A9" i="16"/>
  <c r="A10" i="16"/>
  <c r="A11" i="16"/>
  <c r="A12" i="16"/>
  <c r="A13" i="16"/>
  <c r="A14" i="16"/>
  <c r="A15" i="16"/>
  <c r="A16" i="16"/>
  <c r="A17" i="16"/>
  <c r="A18" i="16"/>
  <c r="A19" i="16"/>
  <c r="A20" i="16"/>
  <c r="A21" i="16"/>
  <c r="A22" i="16"/>
  <c r="A23" i="16"/>
  <c r="A24" i="16"/>
  <c r="A25" i="16"/>
  <c r="A26" i="16"/>
  <c r="A27" i="16"/>
  <c r="A28" i="16"/>
  <c r="A29" i="16"/>
  <c r="A30" i="16"/>
  <c r="A31" i="16"/>
  <c r="A32" i="16"/>
  <c r="A33" i="16"/>
  <c r="A34" i="16"/>
  <c r="A35" i="16"/>
  <c r="A36" i="16"/>
  <c r="A37" i="16"/>
  <c r="A38" i="16"/>
  <c r="A39" i="16"/>
  <c r="A40" i="16"/>
  <c r="A41" i="16"/>
  <c r="A42" i="16"/>
  <c r="A43" i="16"/>
  <c r="A44" i="16"/>
  <c r="A45" i="16"/>
  <c r="A46" i="16"/>
  <c r="A47" i="16"/>
  <c r="A48" i="16"/>
  <c r="A49" i="16"/>
  <c r="A50" i="16"/>
  <c r="A51" i="16"/>
  <c r="A52" i="16"/>
  <c r="A53" i="16"/>
  <c r="A54" i="16"/>
  <c r="A55" i="16"/>
  <c r="A56" i="16"/>
  <c r="A57" i="16"/>
  <c r="A58" i="16"/>
  <c r="A59" i="16"/>
  <c r="A60" i="16"/>
  <c r="A61" i="16"/>
  <c r="A62" i="16"/>
  <c r="A63" i="16"/>
  <c r="A64" i="16"/>
  <c r="A65" i="16"/>
  <c r="A66" i="16"/>
  <c r="J52" i="20" l="1"/>
  <c r="K52" i="20" s="1"/>
  <c r="M53" i="20"/>
  <c r="M78" i="20"/>
  <c r="M68" i="20"/>
  <c r="M58" i="20"/>
  <c r="M48" i="20"/>
  <c r="M38" i="20"/>
  <c r="M28" i="20"/>
  <c r="M18" i="20"/>
  <c r="M8" i="20"/>
  <c r="J44" i="20"/>
  <c r="K44" i="20" s="1"/>
  <c r="M45" i="20"/>
  <c r="J64" i="20"/>
  <c r="K64" i="20" s="1"/>
  <c r="M65" i="20"/>
  <c r="J24" i="20"/>
  <c r="K24" i="20" s="1"/>
  <c r="M25" i="20"/>
  <c r="J54" i="20"/>
  <c r="K54" i="20" s="1"/>
  <c r="M55" i="20"/>
  <c r="J34" i="20"/>
  <c r="K34" i="20" s="1"/>
  <c r="M35" i="20"/>
  <c r="J72" i="20"/>
  <c r="K72" i="20" s="1"/>
  <c r="M73" i="20"/>
  <c r="J73" i="20"/>
  <c r="M74" i="20"/>
  <c r="J84" i="20"/>
  <c r="K84" i="20" s="1"/>
  <c r="M85" i="20"/>
  <c r="J82" i="20"/>
  <c r="K82" i="20" s="1"/>
  <c r="M83" i="20"/>
  <c r="J22" i="20"/>
  <c r="K22" i="20" s="1"/>
  <c r="M23" i="20"/>
  <c r="M5" i="20"/>
  <c r="J74" i="20"/>
  <c r="K74" i="20" s="1"/>
  <c r="M75" i="20"/>
  <c r="J43" i="20"/>
  <c r="M44" i="20"/>
  <c r="J32" i="20"/>
  <c r="K32" i="20" s="1"/>
  <c r="M33" i="20"/>
  <c r="M80" i="20"/>
  <c r="M70" i="20"/>
  <c r="M60" i="20"/>
  <c r="M50" i="20"/>
  <c r="M40" i="20"/>
  <c r="M30" i="20"/>
  <c r="M20" i="20"/>
  <c r="M10" i="20"/>
  <c r="J87" i="20"/>
  <c r="K87" i="20" s="1"/>
  <c r="M86" i="20"/>
  <c r="J81" i="20"/>
  <c r="J71" i="20"/>
  <c r="K71" i="20" s="1"/>
  <c r="J61" i="20"/>
  <c r="K61" i="20" s="1"/>
  <c r="J51" i="20"/>
  <c r="J10" i="20"/>
  <c r="K10" i="20" s="1"/>
  <c r="V79" i="20"/>
  <c r="W79" i="20" s="1"/>
  <c r="V69" i="20"/>
  <c r="W69" i="20" s="1"/>
  <c r="V59" i="20"/>
  <c r="W59" i="20" s="1"/>
  <c r="V49" i="20"/>
  <c r="W49" i="20" s="1"/>
  <c r="V39" i="20"/>
  <c r="W39" i="20" s="1"/>
  <c r="V29" i="20"/>
  <c r="W29" i="20" s="1"/>
  <c r="V19" i="20"/>
  <c r="W19" i="20" s="1"/>
  <c r="V9" i="20"/>
  <c r="W9" i="20" s="1"/>
  <c r="V78" i="20"/>
  <c r="W78" i="20" s="1"/>
  <c r="V68" i="20"/>
  <c r="W68" i="20" s="1"/>
  <c r="V58" i="20"/>
  <c r="W58" i="20" s="1"/>
  <c r="V48" i="20"/>
  <c r="W48" i="20" s="1"/>
  <c r="V38" i="20"/>
  <c r="W38" i="20" s="1"/>
  <c r="V28" i="20"/>
  <c r="W28" i="20" s="1"/>
  <c r="V18" i="20"/>
  <c r="W18" i="20" s="1"/>
  <c r="V8" i="20"/>
  <c r="W8" i="20" s="1"/>
  <c r="V87" i="20"/>
  <c r="W87" i="20" s="1"/>
  <c r="V77" i="20"/>
  <c r="W77" i="20" s="1"/>
  <c r="V67" i="20"/>
  <c r="W67" i="20" s="1"/>
  <c r="V57" i="20"/>
  <c r="W57" i="20" s="1"/>
  <c r="V47" i="20"/>
  <c r="W47" i="20" s="1"/>
  <c r="V37" i="20"/>
  <c r="W37" i="20" s="1"/>
  <c r="V27" i="20"/>
  <c r="W27" i="20" s="1"/>
  <c r="V17" i="20"/>
  <c r="W17" i="20" s="1"/>
  <c r="V7" i="20"/>
  <c r="W7" i="20" s="1"/>
  <c r="V86" i="20"/>
  <c r="W86" i="20" s="1"/>
  <c r="V76" i="20"/>
  <c r="W76" i="20" s="1"/>
  <c r="V66" i="20"/>
  <c r="W66" i="20" s="1"/>
  <c r="V56" i="20"/>
  <c r="W56" i="20" s="1"/>
  <c r="V46" i="20"/>
  <c r="W46" i="20" s="1"/>
  <c r="V36" i="20"/>
  <c r="W36" i="20" s="1"/>
  <c r="V26" i="20"/>
  <c r="W26" i="20" s="1"/>
  <c r="V16" i="20"/>
  <c r="W16" i="20" s="1"/>
  <c r="W5" i="20"/>
  <c r="V6" i="20"/>
  <c r="W6" i="20" s="1"/>
  <c r="J14" i="20"/>
  <c r="K14" i="20" s="1"/>
  <c r="V85" i="20"/>
  <c r="W85" i="20" s="1"/>
  <c r="V75" i="20"/>
  <c r="W75" i="20" s="1"/>
  <c r="V65" i="20"/>
  <c r="W65" i="20" s="1"/>
  <c r="V55" i="20"/>
  <c r="W55" i="20" s="1"/>
  <c r="V45" i="20"/>
  <c r="W45" i="20" s="1"/>
  <c r="V35" i="20"/>
  <c r="W35" i="20" s="1"/>
  <c r="V25" i="20"/>
  <c r="W25" i="20" s="1"/>
  <c r="V15" i="20"/>
  <c r="W15" i="20" s="1"/>
  <c r="K73" i="20"/>
  <c r="K43" i="20"/>
  <c r="V84" i="20"/>
  <c r="W84" i="20" s="1"/>
  <c r="V74" i="20"/>
  <c r="W74" i="20" s="1"/>
  <c r="V64" i="20"/>
  <c r="W64" i="20" s="1"/>
  <c r="V54" i="20"/>
  <c r="W54" i="20" s="1"/>
  <c r="V44" i="20"/>
  <c r="W44" i="20" s="1"/>
  <c r="V34" i="20"/>
  <c r="W34" i="20" s="1"/>
  <c r="V24" i="20"/>
  <c r="W24" i="20" s="1"/>
  <c r="V14" i="20"/>
  <c r="W14" i="20" s="1"/>
  <c r="W4" i="20"/>
  <c r="V83" i="20"/>
  <c r="W83" i="20" s="1"/>
  <c r="V73" i="20"/>
  <c r="W73" i="20" s="1"/>
  <c r="V63" i="20"/>
  <c r="W63" i="20" s="1"/>
  <c r="V53" i="20"/>
  <c r="W53" i="20" s="1"/>
  <c r="V43" i="20"/>
  <c r="W43" i="20" s="1"/>
  <c r="V33" i="20"/>
  <c r="W33" i="20" s="1"/>
  <c r="V23" i="20"/>
  <c r="W23" i="20" s="1"/>
  <c r="V13" i="20"/>
  <c r="W13" i="20" s="1"/>
  <c r="K81" i="20"/>
  <c r="K51" i="20"/>
  <c r="J41" i="20"/>
  <c r="K41" i="20" s="1"/>
  <c r="J21" i="20"/>
  <c r="K21" i="20" s="1"/>
  <c r="V82" i="20"/>
  <c r="W82" i="20" s="1"/>
  <c r="V72" i="20"/>
  <c r="W72" i="20" s="1"/>
  <c r="V62" i="20"/>
  <c r="W62" i="20" s="1"/>
  <c r="V52" i="20"/>
  <c r="W52" i="20" s="1"/>
  <c r="V42" i="20"/>
  <c r="W42" i="20" s="1"/>
  <c r="V32" i="20"/>
  <c r="W32" i="20" s="1"/>
  <c r="V22" i="20"/>
  <c r="W22" i="20" s="1"/>
  <c r="V12" i="20"/>
  <c r="W12" i="20" s="1"/>
  <c r="V81" i="20"/>
  <c r="W81" i="20" s="1"/>
  <c r="V71" i="20"/>
  <c r="W71" i="20" s="1"/>
  <c r="V61" i="20"/>
  <c r="W61" i="20" s="1"/>
  <c r="V51" i="20"/>
  <c r="W51" i="20" s="1"/>
  <c r="V41" i="20"/>
  <c r="W41" i="20" s="1"/>
  <c r="V31" i="20"/>
  <c r="W31" i="20" s="1"/>
  <c r="V21" i="20"/>
  <c r="W21" i="20" s="1"/>
  <c r="V11" i="20"/>
  <c r="W11" i="20" s="1"/>
  <c r="V80" i="20"/>
  <c r="W80" i="20" s="1"/>
  <c r="V70" i="20"/>
  <c r="W70" i="20" s="1"/>
  <c r="V60" i="20"/>
  <c r="W60" i="20" s="1"/>
  <c r="V50" i="20"/>
  <c r="W50" i="20" s="1"/>
  <c r="V40" i="20"/>
  <c r="W40" i="20" s="1"/>
  <c r="V30" i="20"/>
  <c r="W30" i="20" s="1"/>
  <c r="V20" i="20"/>
  <c r="W20" i="20" s="1"/>
  <c r="V10" i="20"/>
  <c r="W10" i="20" s="1"/>
  <c r="N84" i="21"/>
  <c r="N83" i="21"/>
  <c r="N82" i="21"/>
  <c r="N81" i="21"/>
  <c r="N80" i="21"/>
  <c r="N79" i="21"/>
  <c r="N78" i="21"/>
  <c r="N77" i="21"/>
  <c r="N76" i="21"/>
  <c r="N75" i="21"/>
  <c r="N74" i="21"/>
  <c r="N73" i="21"/>
  <c r="N72" i="21"/>
  <c r="N71" i="21"/>
  <c r="N70" i="21"/>
  <c r="N69" i="21"/>
  <c r="N68" i="21"/>
  <c r="N67" i="21"/>
  <c r="N66" i="21"/>
  <c r="N65" i="21"/>
  <c r="N64" i="21"/>
  <c r="N63" i="21"/>
  <c r="N62" i="21"/>
  <c r="N61" i="21"/>
  <c r="N60" i="21"/>
  <c r="N59" i="21"/>
  <c r="N58" i="21"/>
  <c r="N57" i="21"/>
  <c r="N56" i="21"/>
  <c r="N55" i="21"/>
  <c r="N54" i="21"/>
  <c r="N53" i="21"/>
  <c r="N52" i="21"/>
  <c r="N51" i="21"/>
  <c r="N50" i="21"/>
  <c r="N49" i="21"/>
  <c r="N48" i="21"/>
  <c r="N47" i="21"/>
  <c r="N46" i="21"/>
  <c r="N45" i="21"/>
  <c r="N44" i="21"/>
  <c r="N43" i="21"/>
  <c r="N42" i="21"/>
  <c r="N41" i="21"/>
  <c r="N40" i="21"/>
  <c r="N39" i="21"/>
  <c r="N38" i="21"/>
  <c r="N37" i="21"/>
  <c r="N36" i="21"/>
  <c r="N35" i="21"/>
  <c r="N34" i="21"/>
  <c r="N33" i="21"/>
  <c r="N32" i="21"/>
  <c r="N31" i="21"/>
  <c r="N30" i="21"/>
  <c r="N29" i="21"/>
  <c r="N28" i="21"/>
  <c r="N27" i="21"/>
  <c r="N26" i="21"/>
  <c r="N25" i="21"/>
  <c r="N24" i="21"/>
  <c r="N23" i="21"/>
  <c r="N22" i="21"/>
  <c r="N21" i="21"/>
  <c r="N20" i="21"/>
  <c r="N19" i="21"/>
  <c r="N18" i="21"/>
  <c r="N17" i="21"/>
  <c r="N16" i="21"/>
  <c r="N15" i="21"/>
  <c r="N14" i="21"/>
  <c r="N13" i="21"/>
  <c r="N12" i="21"/>
  <c r="N11" i="21"/>
  <c r="N10" i="21"/>
  <c r="N9" i="21"/>
  <c r="N8" i="21"/>
  <c r="N7" i="21"/>
  <c r="N6" i="21"/>
  <c r="N5" i="21"/>
  <c r="N4" i="21"/>
  <c r="N3" i="21"/>
  <c r="N85" i="21"/>
  <c r="N170" i="21"/>
  <c r="N169" i="21"/>
  <c r="N168" i="21"/>
  <c r="N167" i="21"/>
  <c r="N166" i="21"/>
  <c r="N165" i="21"/>
  <c r="N164" i="21"/>
  <c r="N163" i="21"/>
  <c r="N162" i="21"/>
  <c r="N161" i="21"/>
  <c r="N160" i="21"/>
  <c r="N159" i="21"/>
  <c r="N158" i="21"/>
  <c r="N157" i="21"/>
  <c r="N156" i="21"/>
  <c r="N155" i="21"/>
  <c r="N154" i="21"/>
  <c r="N153" i="21"/>
  <c r="N152" i="21"/>
  <c r="N151" i="21"/>
  <c r="N150" i="21"/>
  <c r="N149" i="21"/>
  <c r="N148" i="21"/>
  <c r="N147" i="21"/>
  <c r="N146" i="21"/>
  <c r="N145" i="21"/>
  <c r="N144" i="21"/>
  <c r="N143" i="21"/>
  <c r="N142" i="21"/>
  <c r="N141" i="21"/>
  <c r="N140" i="21"/>
  <c r="N139" i="21"/>
  <c r="N138" i="21"/>
  <c r="N137" i="21"/>
  <c r="N136" i="21"/>
  <c r="N135" i="21"/>
  <c r="N134" i="21"/>
  <c r="N133" i="21"/>
  <c r="N132" i="21"/>
  <c r="N131" i="21"/>
  <c r="N130" i="21"/>
  <c r="N129" i="21"/>
  <c r="N128" i="21"/>
  <c r="N127" i="21"/>
  <c r="N126" i="21"/>
  <c r="N125" i="21"/>
  <c r="N124" i="21"/>
  <c r="N123" i="21"/>
  <c r="N122" i="21"/>
  <c r="N121" i="21"/>
  <c r="N120" i="21"/>
  <c r="N119" i="21"/>
  <c r="N118" i="21"/>
  <c r="N117" i="21"/>
  <c r="N116" i="21"/>
  <c r="N115" i="21"/>
  <c r="N114" i="21"/>
  <c r="N113" i="21"/>
  <c r="N112" i="21"/>
  <c r="N111" i="21"/>
  <c r="N110" i="21"/>
  <c r="N109" i="21"/>
  <c r="N108" i="21"/>
  <c r="N107" i="21"/>
  <c r="N106" i="21"/>
  <c r="N105" i="21"/>
  <c r="N104" i="21"/>
  <c r="N103" i="21"/>
  <c r="N102" i="21"/>
  <c r="N101" i="21"/>
  <c r="N100" i="21"/>
  <c r="N99" i="21"/>
  <c r="N98" i="21"/>
  <c r="N97" i="21"/>
  <c r="N96" i="21"/>
  <c r="N95" i="21"/>
  <c r="N94" i="21"/>
  <c r="N93" i="21"/>
  <c r="N92" i="21"/>
  <c r="N91" i="21"/>
  <c r="N90" i="21"/>
  <c r="N89" i="21"/>
  <c r="N88" i="21"/>
  <c r="N87" i="21"/>
  <c r="N255" i="21"/>
  <c r="N254" i="21"/>
  <c r="N253" i="21"/>
  <c r="N252" i="21"/>
  <c r="N251" i="21"/>
  <c r="N250" i="21"/>
  <c r="N249" i="21"/>
  <c r="N248" i="21"/>
  <c r="N247" i="21"/>
  <c r="N246" i="21"/>
  <c r="N245" i="21"/>
  <c r="N244" i="21"/>
  <c r="N243" i="21"/>
  <c r="N242" i="21"/>
  <c r="N241" i="21"/>
  <c r="N240" i="21"/>
  <c r="N239" i="21"/>
  <c r="N238" i="21"/>
  <c r="N237" i="21"/>
  <c r="N236" i="21"/>
  <c r="N235" i="21"/>
  <c r="N234" i="21"/>
  <c r="N233" i="21"/>
  <c r="N232" i="21"/>
  <c r="N231" i="21"/>
  <c r="N230" i="21"/>
  <c r="N229" i="21"/>
  <c r="N228" i="21"/>
  <c r="N227" i="21"/>
  <c r="N226" i="21"/>
  <c r="N225" i="21"/>
  <c r="N224" i="21"/>
  <c r="N223" i="21"/>
  <c r="N222" i="21"/>
  <c r="N221" i="21"/>
  <c r="N220" i="21"/>
  <c r="N219" i="21"/>
  <c r="N218" i="21"/>
  <c r="N217" i="21"/>
  <c r="N216" i="21"/>
  <c r="N215" i="21"/>
  <c r="N214" i="21"/>
  <c r="N213" i="21"/>
  <c r="N212" i="21"/>
  <c r="N211" i="21"/>
  <c r="N210" i="21"/>
  <c r="N209" i="21"/>
  <c r="N208" i="21"/>
  <c r="N207" i="21"/>
  <c r="N206" i="21"/>
  <c r="N205" i="21"/>
  <c r="N204" i="21"/>
  <c r="N203" i="21"/>
  <c r="N202" i="21"/>
  <c r="N201" i="21"/>
  <c r="N200" i="21"/>
  <c r="N199" i="21"/>
  <c r="N198" i="21"/>
  <c r="N197" i="21"/>
  <c r="N196" i="21"/>
  <c r="N195" i="21"/>
  <c r="N194" i="21"/>
  <c r="N193" i="21"/>
  <c r="N192" i="21"/>
  <c r="N191" i="21"/>
  <c r="N190" i="21"/>
  <c r="N189" i="21"/>
  <c r="N188" i="21"/>
  <c r="N187" i="21"/>
  <c r="N186" i="21"/>
  <c r="N185" i="21"/>
  <c r="N184" i="21"/>
  <c r="N183" i="21"/>
  <c r="N182" i="21"/>
  <c r="N181" i="21"/>
  <c r="N180" i="21"/>
  <c r="N179" i="21"/>
  <c r="N178" i="21"/>
  <c r="N177" i="21"/>
  <c r="N176" i="21"/>
  <c r="N175" i="21"/>
  <c r="N174" i="21"/>
  <c r="N173" i="21"/>
  <c r="N172" i="21"/>
  <c r="N340" i="21"/>
  <c r="N339" i="21"/>
  <c r="N338" i="21"/>
  <c r="N337" i="21"/>
  <c r="N336" i="21"/>
  <c r="N335" i="21"/>
  <c r="N334" i="21"/>
  <c r="N333" i="21"/>
  <c r="N332" i="21"/>
  <c r="N331" i="21"/>
  <c r="N330" i="21"/>
  <c r="N329" i="21"/>
  <c r="N328" i="21"/>
  <c r="N327" i="21"/>
  <c r="N326" i="21"/>
  <c r="N325" i="21"/>
  <c r="N324" i="21"/>
  <c r="N323" i="21"/>
  <c r="N322" i="21"/>
  <c r="N321" i="21"/>
  <c r="N320" i="21"/>
  <c r="N319" i="21"/>
  <c r="N318" i="21"/>
  <c r="N317" i="21"/>
  <c r="N316" i="21"/>
  <c r="N315" i="21"/>
  <c r="N314" i="21"/>
  <c r="N313" i="21"/>
  <c r="N312" i="21"/>
  <c r="N311" i="21"/>
  <c r="N310" i="21"/>
  <c r="N309" i="21"/>
  <c r="N308" i="21"/>
  <c r="N307" i="21"/>
  <c r="N306" i="21"/>
  <c r="N305" i="21"/>
  <c r="N304" i="21"/>
  <c r="N303" i="21"/>
  <c r="N302" i="21"/>
  <c r="N301" i="21"/>
  <c r="N300" i="21"/>
  <c r="N299" i="21"/>
  <c r="N298" i="21"/>
  <c r="N297" i="21"/>
  <c r="N296" i="21"/>
  <c r="N295" i="21"/>
  <c r="N294" i="21"/>
  <c r="N293" i="21"/>
  <c r="N292" i="21"/>
  <c r="N291" i="21"/>
  <c r="N290" i="21"/>
  <c r="N289" i="21"/>
  <c r="N288" i="21"/>
  <c r="N287" i="21"/>
  <c r="N286" i="21"/>
  <c r="N285" i="21"/>
  <c r="N284" i="21"/>
  <c r="N283" i="21"/>
  <c r="N282" i="21"/>
  <c r="N281" i="21"/>
  <c r="N280" i="21"/>
  <c r="N279" i="21"/>
  <c r="N278" i="21"/>
  <c r="N277" i="21"/>
  <c r="N276" i="21"/>
  <c r="N275" i="21"/>
  <c r="N274" i="21"/>
  <c r="N273" i="21"/>
  <c r="N272" i="21"/>
  <c r="N271" i="21"/>
  <c r="N270" i="21"/>
  <c r="N269" i="21"/>
  <c r="N268" i="21"/>
  <c r="N267" i="21"/>
  <c r="N266" i="21"/>
  <c r="N265" i="21"/>
  <c r="N264" i="21"/>
  <c r="N263" i="21"/>
  <c r="N262" i="21"/>
  <c r="N261" i="21"/>
  <c r="N260" i="21"/>
  <c r="N259" i="21"/>
  <c r="N258" i="21"/>
  <c r="N257" i="21"/>
  <c r="N425" i="21"/>
  <c r="N424" i="21"/>
  <c r="N423" i="21"/>
  <c r="N422" i="21"/>
  <c r="N421" i="21"/>
  <c r="N420" i="21"/>
  <c r="N419" i="21"/>
  <c r="N418" i="21"/>
  <c r="N417" i="21"/>
  <c r="N416" i="21"/>
  <c r="N415" i="21"/>
  <c r="N414" i="21"/>
  <c r="N413" i="21"/>
  <c r="N412" i="21"/>
  <c r="N411" i="21"/>
  <c r="N410" i="21"/>
  <c r="N409" i="21"/>
  <c r="N408" i="21"/>
  <c r="N407" i="21"/>
  <c r="N406" i="21"/>
  <c r="N405" i="21"/>
  <c r="N404" i="21"/>
  <c r="N403" i="21"/>
  <c r="N402" i="21"/>
  <c r="N401" i="21"/>
  <c r="N400" i="21"/>
  <c r="N399" i="21"/>
  <c r="N398" i="21"/>
  <c r="N397" i="21"/>
  <c r="N396" i="21"/>
  <c r="N395" i="21"/>
  <c r="N394" i="21"/>
  <c r="N393" i="21"/>
  <c r="N392" i="21"/>
  <c r="N391" i="21"/>
  <c r="N390" i="21"/>
  <c r="N389" i="21"/>
  <c r="N388" i="21"/>
  <c r="N387" i="21"/>
  <c r="N386" i="21"/>
  <c r="N385" i="21"/>
  <c r="N384" i="21"/>
  <c r="N383" i="21"/>
  <c r="N382" i="21"/>
  <c r="N381" i="21"/>
  <c r="N380" i="21"/>
  <c r="N379" i="21"/>
  <c r="N378" i="21"/>
  <c r="N377" i="21"/>
  <c r="N376" i="21"/>
  <c r="N375" i="21"/>
  <c r="N374" i="21"/>
  <c r="N373" i="21"/>
  <c r="N372" i="21"/>
  <c r="N371" i="21"/>
  <c r="N370" i="21"/>
  <c r="N369" i="21"/>
  <c r="N368" i="21"/>
  <c r="N367" i="21"/>
  <c r="N366" i="21"/>
  <c r="N365" i="21"/>
  <c r="N364" i="21"/>
  <c r="N363" i="21"/>
  <c r="N362" i="21"/>
  <c r="N361" i="21"/>
  <c r="N360" i="21"/>
  <c r="N359" i="21"/>
  <c r="N358" i="21"/>
  <c r="N357" i="21"/>
  <c r="N356" i="21"/>
  <c r="N355" i="21"/>
  <c r="N354" i="21"/>
  <c r="N353" i="21"/>
  <c r="N352" i="21"/>
  <c r="N351" i="21"/>
  <c r="N350" i="21"/>
  <c r="N349" i="21"/>
  <c r="N348" i="21"/>
  <c r="N347" i="21"/>
  <c r="N346" i="21"/>
  <c r="N345" i="21"/>
  <c r="N344" i="21"/>
  <c r="N343" i="21"/>
  <c r="N342" i="21"/>
  <c r="N510" i="21"/>
  <c r="N509" i="21"/>
  <c r="N508" i="21"/>
  <c r="N507" i="21"/>
  <c r="N506" i="21"/>
  <c r="N505" i="21"/>
  <c r="N504" i="21"/>
  <c r="N503" i="21"/>
  <c r="N502" i="21"/>
  <c r="N501" i="21"/>
  <c r="N500" i="21"/>
  <c r="N499" i="21"/>
  <c r="N498" i="21"/>
  <c r="N497" i="21"/>
  <c r="N496" i="21"/>
  <c r="N495" i="21"/>
  <c r="N494" i="21"/>
  <c r="N493" i="21"/>
  <c r="N492" i="21"/>
  <c r="N491" i="21"/>
  <c r="N490" i="21"/>
  <c r="N489" i="21"/>
  <c r="N488" i="21"/>
  <c r="N487" i="21"/>
  <c r="N486" i="21"/>
  <c r="N485" i="21"/>
  <c r="N484" i="21"/>
  <c r="N483" i="21"/>
  <c r="N482" i="21"/>
  <c r="N481" i="21"/>
  <c r="N480" i="21"/>
  <c r="N479" i="21"/>
  <c r="N478" i="21"/>
  <c r="N477" i="21"/>
  <c r="N476" i="21"/>
  <c r="N475" i="21"/>
  <c r="N474" i="21"/>
  <c r="N473" i="21"/>
  <c r="N472" i="21"/>
  <c r="N471" i="21"/>
  <c r="N470" i="21"/>
  <c r="N469" i="21"/>
  <c r="N468" i="21"/>
  <c r="N467" i="21"/>
  <c r="N466" i="21"/>
  <c r="N465" i="21"/>
  <c r="N464" i="21"/>
  <c r="N463" i="21"/>
  <c r="N462" i="21"/>
  <c r="N461" i="21"/>
  <c r="N460" i="21"/>
  <c r="N459" i="21"/>
  <c r="N458" i="21"/>
  <c r="N457" i="21"/>
  <c r="N456" i="21"/>
  <c r="N455" i="21"/>
  <c r="N454" i="21"/>
  <c r="N453" i="21"/>
  <c r="N452" i="21"/>
  <c r="N451" i="21"/>
  <c r="N450" i="21"/>
  <c r="N449" i="21"/>
  <c r="N448" i="21"/>
  <c r="N447" i="21"/>
  <c r="N446" i="21"/>
  <c r="N445" i="21"/>
  <c r="N444" i="21"/>
  <c r="N443" i="21"/>
  <c r="N442" i="21"/>
  <c r="N441" i="21"/>
  <c r="N440" i="21"/>
  <c r="N439" i="21"/>
  <c r="N438" i="21"/>
  <c r="N437" i="21"/>
  <c r="N436" i="21"/>
  <c r="N435" i="21"/>
  <c r="N434" i="21"/>
  <c r="N433" i="21"/>
  <c r="N432" i="21"/>
  <c r="N431" i="21"/>
  <c r="N430" i="21"/>
  <c r="N429" i="21"/>
  <c r="N428" i="21"/>
  <c r="N595" i="21"/>
  <c r="N594" i="21"/>
  <c r="N593" i="21"/>
  <c r="N592" i="21"/>
  <c r="N591" i="21"/>
  <c r="N590" i="21"/>
  <c r="N589" i="21"/>
  <c r="N588" i="21"/>
  <c r="N587" i="21"/>
  <c r="N586" i="21"/>
  <c r="N585" i="21"/>
  <c r="N584" i="21"/>
  <c r="N583" i="21"/>
  <c r="N582" i="21"/>
  <c r="N581" i="21"/>
  <c r="N580" i="21"/>
  <c r="N579" i="21"/>
  <c r="N578" i="21"/>
  <c r="N577" i="21"/>
  <c r="N576" i="21"/>
  <c r="N575" i="21"/>
  <c r="N574" i="21"/>
  <c r="N573" i="21"/>
  <c r="N572" i="21"/>
  <c r="N571" i="21"/>
  <c r="N570" i="21"/>
  <c r="N569" i="21"/>
  <c r="N568" i="21"/>
  <c r="N567" i="21"/>
  <c r="N566" i="21"/>
  <c r="N565" i="21"/>
  <c r="N564" i="21"/>
  <c r="N563" i="21"/>
  <c r="N562" i="21"/>
  <c r="N561" i="21"/>
  <c r="N560" i="21"/>
  <c r="N559" i="21"/>
  <c r="N558" i="21"/>
  <c r="N557" i="21"/>
  <c r="N556" i="21"/>
  <c r="N555" i="21"/>
  <c r="N554" i="21"/>
  <c r="N553" i="21"/>
  <c r="N552" i="21"/>
  <c r="N551" i="21"/>
  <c r="N550" i="21"/>
  <c r="N549" i="21"/>
  <c r="N548" i="21"/>
  <c r="N547" i="21"/>
  <c r="N546" i="21"/>
  <c r="N545" i="21"/>
  <c r="N544" i="21"/>
  <c r="N543" i="21"/>
  <c r="N542" i="21"/>
  <c r="N541" i="21"/>
  <c r="N540" i="21"/>
  <c r="N539" i="21"/>
  <c r="N538" i="21"/>
  <c r="N537" i="21"/>
  <c r="N536" i="21"/>
  <c r="N535" i="21"/>
  <c r="N534" i="21"/>
  <c r="N533" i="21"/>
  <c r="N532" i="21"/>
  <c r="N531" i="21"/>
  <c r="N530" i="21"/>
  <c r="N529" i="21"/>
  <c r="N528" i="21"/>
  <c r="N527" i="21"/>
  <c r="N526" i="21"/>
  <c r="N525" i="21"/>
  <c r="N524" i="21"/>
  <c r="N523" i="21"/>
  <c r="N522" i="21"/>
  <c r="N521" i="21"/>
  <c r="N520" i="21"/>
  <c r="N519" i="21"/>
  <c r="N518" i="21"/>
  <c r="N517" i="21"/>
  <c r="N516" i="21"/>
  <c r="N515" i="21"/>
  <c r="N514" i="21"/>
  <c r="N513" i="21"/>
  <c r="N680" i="21"/>
  <c r="N679" i="21"/>
  <c r="N678" i="21"/>
  <c r="N677" i="21"/>
  <c r="N676" i="21"/>
  <c r="N675" i="21"/>
  <c r="N674" i="21"/>
  <c r="N673" i="21"/>
  <c r="N672" i="21"/>
  <c r="N671" i="21"/>
  <c r="N670" i="21"/>
  <c r="N669" i="21"/>
  <c r="N668" i="21"/>
  <c r="N667" i="21"/>
  <c r="N666" i="21"/>
  <c r="N665" i="21"/>
  <c r="N664" i="21"/>
  <c r="N663" i="21"/>
  <c r="N662" i="21"/>
  <c r="N661" i="21"/>
  <c r="N660" i="21"/>
  <c r="N659" i="21"/>
  <c r="N658" i="21"/>
  <c r="N657" i="21"/>
  <c r="N656" i="21"/>
  <c r="N655" i="21"/>
  <c r="N654" i="21"/>
  <c r="N653" i="21"/>
  <c r="N652" i="21"/>
  <c r="N651" i="21"/>
  <c r="N650" i="21"/>
  <c r="N649" i="21"/>
  <c r="N648" i="21"/>
  <c r="N647" i="21"/>
  <c r="N646" i="21"/>
  <c r="N645" i="21"/>
  <c r="N644" i="21"/>
  <c r="N643" i="21"/>
  <c r="N642" i="21"/>
  <c r="N641" i="21"/>
  <c r="N640" i="21"/>
  <c r="N639" i="21"/>
  <c r="N638" i="21"/>
  <c r="N637" i="21"/>
  <c r="N636" i="21"/>
  <c r="N635" i="21"/>
  <c r="N634" i="21"/>
  <c r="N633" i="21"/>
  <c r="N632" i="21"/>
  <c r="N631" i="21"/>
  <c r="N630" i="21"/>
  <c r="N629" i="21"/>
  <c r="N628" i="21"/>
  <c r="N627" i="21"/>
  <c r="N626" i="21"/>
  <c r="N625" i="21"/>
  <c r="N624" i="21"/>
  <c r="N623" i="21"/>
  <c r="N622" i="21"/>
  <c r="N621" i="21"/>
  <c r="N620" i="21"/>
  <c r="N619" i="21"/>
  <c r="N618" i="21"/>
  <c r="N617" i="21"/>
  <c r="N616" i="21"/>
  <c r="N615" i="21"/>
  <c r="N614" i="21"/>
  <c r="N613" i="21"/>
  <c r="N612" i="21"/>
  <c r="N611" i="21"/>
  <c r="N610" i="21"/>
  <c r="N609" i="21"/>
  <c r="N608" i="21"/>
  <c r="N607" i="21"/>
  <c r="N606" i="21"/>
  <c r="N605" i="21"/>
  <c r="N604" i="21"/>
  <c r="N603" i="21"/>
  <c r="N602" i="21"/>
  <c r="N601" i="21"/>
  <c r="N600" i="21"/>
  <c r="N599" i="21"/>
  <c r="N598" i="21"/>
  <c r="N692" i="21"/>
  <c r="N691" i="21"/>
  <c r="N690" i="21"/>
  <c r="N689" i="21"/>
  <c r="N688" i="21"/>
  <c r="N687" i="21"/>
  <c r="N686" i="21"/>
  <c r="N685" i="21"/>
  <c r="N684" i="21"/>
  <c r="N683" i="21"/>
  <c r="N765" i="21"/>
  <c r="N764" i="21"/>
  <c r="N763" i="21"/>
  <c r="N762" i="21"/>
  <c r="N761" i="21"/>
  <c r="N760" i="21"/>
  <c r="N759" i="21"/>
  <c r="N758" i="21"/>
  <c r="N757" i="21"/>
  <c r="N756" i="21"/>
  <c r="N755" i="21"/>
  <c r="N754" i="21"/>
  <c r="N753" i="21"/>
  <c r="N752" i="21"/>
  <c r="N751" i="21"/>
  <c r="N750" i="21"/>
  <c r="N749" i="21"/>
  <c r="N748" i="21"/>
  <c r="N747" i="21"/>
  <c r="N746" i="21"/>
  <c r="N745" i="21"/>
  <c r="N744" i="21"/>
  <c r="N743" i="21"/>
  <c r="N742" i="21"/>
  <c r="N741" i="21"/>
  <c r="N740" i="21"/>
  <c r="N739" i="21"/>
  <c r="N738" i="21"/>
  <c r="N737" i="21"/>
  <c r="N736" i="21"/>
  <c r="N735" i="21"/>
  <c r="N734" i="21"/>
  <c r="N733" i="21"/>
  <c r="N732" i="21"/>
  <c r="N731" i="21"/>
  <c r="N730" i="21"/>
  <c r="N729" i="21"/>
  <c r="N728" i="21"/>
  <c r="N727" i="21"/>
  <c r="N726" i="21"/>
  <c r="N725" i="21"/>
  <c r="N724" i="21"/>
  <c r="N723" i="21"/>
  <c r="N722" i="21"/>
  <c r="N721" i="21"/>
  <c r="N720" i="21"/>
  <c r="N719" i="21"/>
  <c r="N718" i="21"/>
  <c r="N717" i="21"/>
  <c r="N716" i="21"/>
  <c r="N715" i="21"/>
  <c r="N714" i="21"/>
  <c r="N713" i="21"/>
  <c r="N712" i="21"/>
  <c r="N711" i="21"/>
  <c r="N710" i="21"/>
  <c r="N709" i="21"/>
  <c r="N708" i="21"/>
  <c r="N707" i="21"/>
  <c r="N706" i="21"/>
  <c r="N705" i="21"/>
  <c r="N704" i="21"/>
  <c r="N703" i="21"/>
  <c r="N702" i="21"/>
  <c r="N701" i="21"/>
  <c r="N700" i="21"/>
  <c r="N699" i="21"/>
  <c r="N698" i="21"/>
  <c r="N697" i="21"/>
  <c r="N696" i="21"/>
  <c r="N695" i="21"/>
  <c r="N694" i="21"/>
  <c r="N693" i="21"/>
  <c r="N850" i="21"/>
  <c r="N849" i="21"/>
  <c r="N848" i="21"/>
  <c r="N847" i="21"/>
  <c r="N846" i="21"/>
  <c r="N845" i="21"/>
  <c r="N844" i="21"/>
  <c r="N843" i="21"/>
  <c r="N842" i="21"/>
  <c r="N841" i="21"/>
  <c r="N840" i="21"/>
  <c r="N839" i="21"/>
  <c r="N838" i="21"/>
  <c r="N837" i="21"/>
  <c r="N836" i="21"/>
  <c r="N835" i="21"/>
  <c r="N834" i="21"/>
  <c r="N833" i="21"/>
  <c r="N832" i="21"/>
  <c r="N831" i="21"/>
  <c r="N830" i="21"/>
  <c r="N829" i="21"/>
  <c r="N828" i="21"/>
  <c r="N827" i="21"/>
  <c r="N826" i="21"/>
  <c r="N825" i="21"/>
  <c r="N824" i="21"/>
  <c r="N823" i="21"/>
  <c r="N822" i="21"/>
  <c r="N821" i="21"/>
  <c r="N820" i="21"/>
  <c r="N819" i="21"/>
  <c r="N818" i="21"/>
  <c r="N817" i="21"/>
  <c r="N816" i="21"/>
  <c r="N815" i="21"/>
  <c r="N814" i="21"/>
  <c r="N813" i="21"/>
  <c r="N812" i="21"/>
  <c r="N811" i="21"/>
  <c r="N810" i="21"/>
  <c r="N809" i="21"/>
  <c r="N808" i="21"/>
  <c r="N807" i="21"/>
  <c r="N806" i="21"/>
  <c r="N805" i="21"/>
  <c r="N804" i="21"/>
  <c r="N803" i="21"/>
  <c r="N802" i="21"/>
  <c r="N801" i="21"/>
  <c r="N800" i="21"/>
  <c r="N799" i="21"/>
  <c r="N798" i="21"/>
  <c r="N797" i="21"/>
  <c r="N796" i="21"/>
  <c r="N795" i="21"/>
  <c r="N794" i="21"/>
  <c r="N793" i="21"/>
  <c r="N792" i="21"/>
  <c r="N791" i="21"/>
  <c r="N790" i="21"/>
  <c r="N789" i="21"/>
  <c r="N788" i="21"/>
  <c r="N787" i="21"/>
  <c r="N786" i="21"/>
  <c r="N785" i="21"/>
  <c r="N784" i="21"/>
  <c r="N783" i="21"/>
  <c r="N782" i="21"/>
  <c r="N781" i="21"/>
  <c r="N780" i="21"/>
  <c r="N779" i="21"/>
  <c r="N778" i="21"/>
  <c r="N777" i="21"/>
  <c r="N776" i="21"/>
  <c r="N775" i="21"/>
  <c r="N774" i="21"/>
  <c r="N773" i="21"/>
  <c r="N772" i="21"/>
  <c r="N771" i="21"/>
  <c r="N770" i="21"/>
  <c r="N769" i="21"/>
  <c r="N768" i="21"/>
  <c r="N767" i="21"/>
  <c r="N935" i="21"/>
  <c r="N934" i="21"/>
  <c r="N933" i="21"/>
  <c r="N932" i="21"/>
  <c r="N931" i="21"/>
  <c r="N930" i="21"/>
  <c r="N929" i="21"/>
  <c r="N928" i="21"/>
  <c r="N927" i="21"/>
  <c r="N926" i="21"/>
  <c r="N925" i="21"/>
  <c r="N924" i="21"/>
  <c r="N923" i="21"/>
  <c r="N922" i="21"/>
  <c r="N921" i="21"/>
  <c r="N920" i="21"/>
  <c r="N919" i="21"/>
  <c r="N918" i="21"/>
  <c r="N917" i="21"/>
  <c r="N916" i="21"/>
  <c r="N915" i="21"/>
  <c r="N914" i="21"/>
  <c r="N913" i="21"/>
  <c r="N912" i="21"/>
  <c r="N911" i="21"/>
  <c r="N910" i="21"/>
  <c r="N909" i="21"/>
  <c r="N908" i="21"/>
  <c r="N907" i="21"/>
  <c r="N906" i="21"/>
  <c r="N905" i="21"/>
  <c r="N904" i="21"/>
  <c r="N903" i="21"/>
  <c r="N902" i="21"/>
  <c r="N901" i="21"/>
  <c r="N900" i="21"/>
  <c r="N899" i="21"/>
  <c r="N898" i="21"/>
  <c r="N897" i="21"/>
  <c r="N896" i="21"/>
  <c r="N895" i="21"/>
  <c r="N894" i="21"/>
  <c r="N893" i="21"/>
  <c r="N892" i="21"/>
  <c r="N891" i="21"/>
  <c r="N890" i="21"/>
  <c r="N889" i="21"/>
  <c r="N888" i="21"/>
  <c r="N887" i="21"/>
  <c r="N886" i="21"/>
  <c r="N885" i="21"/>
  <c r="N884" i="21"/>
  <c r="N883" i="21"/>
  <c r="N882" i="21"/>
  <c r="N881" i="21"/>
  <c r="N880" i="21"/>
  <c r="N879" i="21"/>
  <c r="N878" i="21"/>
  <c r="N877" i="21"/>
  <c r="N876" i="21"/>
  <c r="N875" i="21"/>
  <c r="N874" i="21"/>
  <c r="N873" i="21"/>
  <c r="N872" i="21"/>
  <c r="N871" i="21"/>
  <c r="N870" i="21"/>
  <c r="N869" i="21"/>
  <c r="N868" i="21"/>
  <c r="N867" i="21"/>
  <c r="N866" i="21"/>
  <c r="N865" i="21"/>
  <c r="N864" i="21"/>
  <c r="N863" i="21"/>
  <c r="N862" i="21"/>
  <c r="N861" i="21"/>
  <c r="N860" i="21"/>
  <c r="N859" i="21"/>
  <c r="N858" i="21"/>
  <c r="N857" i="21"/>
  <c r="N856" i="21"/>
  <c r="N855" i="21"/>
  <c r="N854" i="21"/>
  <c r="N853" i="21"/>
  <c r="N852" i="21"/>
  <c r="N1020" i="21"/>
  <c r="N1019" i="21"/>
  <c r="N1018" i="21"/>
  <c r="N1017" i="21"/>
  <c r="N1016" i="21"/>
  <c r="N1015" i="21"/>
  <c r="N1014" i="21"/>
  <c r="N1013" i="21"/>
  <c r="N1012" i="21"/>
  <c r="N1011" i="21"/>
  <c r="N1010" i="21"/>
  <c r="N1009" i="21"/>
  <c r="N1008" i="21"/>
  <c r="N1007" i="21"/>
  <c r="N1006" i="21"/>
  <c r="N1005" i="21"/>
  <c r="N1004" i="21"/>
  <c r="N1003" i="21"/>
  <c r="N1002" i="21"/>
  <c r="N1001" i="21"/>
  <c r="N1000" i="21"/>
  <c r="N999" i="21"/>
  <c r="N998" i="21"/>
  <c r="N997" i="21"/>
  <c r="N996" i="21"/>
  <c r="N995" i="21"/>
  <c r="N994" i="21"/>
  <c r="N993" i="21"/>
  <c r="N992" i="21"/>
  <c r="N991" i="21"/>
  <c r="N990" i="21"/>
  <c r="N989" i="21"/>
  <c r="N988" i="21"/>
  <c r="N987" i="21"/>
  <c r="N986" i="21"/>
  <c r="N985" i="21"/>
  <c r="N984" i="21"/>
  <c r="N983" i="21"/>
  <c r="N982" i="21"/>
  <c r="N981" i="21"/>
  <c r="N980" i="21"/>
  <c r="N979" i="21"/>
  <c r="N978" i="21"/>
  <c r="N977" i="21"/>
  <c r="N976" i="21"/>
  <c r="N975" i="21"/>
  <c r="N974" i="21"/>
  <c r="N973" i="21"/>
  <c r="N972" i="21"/>
  <c r="N971" i="21"/>
  <c r="N970" i="21"/>
  <c r="N969" i="21"/>
  <c r="N968" i="21"/>
  <c r="N967" i="21"/>
  <c r="N966" i="21"/>
  <c r="N965" i="21"/>
  <c r="N964" i="21"/>
  <c r="N963" i="21"/>
  <c r="N962" i="21"/>
  <c r="N961" i="21"/>
  <c r="N960" i="21"/>
  <c r="N959" i="21"/>
  <c r="N958" i="21"/>
  <c r="N957" i="21"/>
  <c r="N956" i="21"/>
  <c r="N955" i="21"/>
  <c r="N954" i="21"/>
  <c r="N953" i="21"/>
  <c r="N952" i="21"/>
  <c r="N951" i="21"/>
  <c r="N950" i="21"/>
  <c r="N949" i="21"/>
  <c r="N948" i="21"/>
  <c r="N947" i="21"/>
  <c r="N946" i="21"/>
  <c r="N945" i="21"/>
  <c r="N944" i="21"/>
  <c r="N943" i="21"/>
  <c r="N942" i="21"/>
  <c r="N941" i="21"/>
  <c r="N940" i="21"/>
  <c r="N939" i="21"/>
  <c r="N938" i="21"/>
  <c r="N937" i="21"/>
  <c r="J83" i="20"/>
  <c r="K83" i="20" s="1"/>
  <c r="J63" i="20"/>
  <c r="K63" i="20" s="1"/>
  <c r="J53" i="20"/>
  <c r="K53" i="20" s="1"/>
  <c r="J33" i="20"/>
  <c r="K33" i="20" s="1"/>
  <c r="J23" i="20"/>
  <c r="K23" i="20" s="1"/>
  <c r="J13" i="20"/>
  <c r="K13" i="20" s="1"/>
  <c r="J62" i="20"/>
  <c r="K62" i="20" s="1"/>
  <c r="J42" i="20"/>
  <c r="K42" i="20" s="1"/>
  <c r="J31" i="20"/>
  <c r="K31" i="20" s="1"/>
  <c r="J11" i="20"/>
  <c r="K11" i="20" s="1"/>
  <c r="J86" i="20"/>
  <c r="K86" i="20" s="1"/>
  <c r="J76" i="20"/>
  <c r="K76" i="20" s="1"/>
  <c r="J66" i="20"/>
  <c r="K66" i="20" s="1"/>
  <c r="J56" i="20"/>
  <c r="K56" i="20" s="1"/>
  <c r="J46" i="20"/>
  <c r="K46" i="20" s="1"/>
  <c r="J36" i="20"/>
  <c r="K36" i="20" s="1"/>
  <c r="J75" i="20"/>
  <c r="K75" i="20" s="1"/>
  <c r="J65" i="20"/>
  <c r="K65" i="20" s="1"/>
  <c r="J55" i="20"/>
  <c r="K55" i="20" s="1"/>
  <c r="J45" i="20"/>
  <c r="K45" i="20" s="1"/>
  <c r="J35" i="20"/>
  <c r="K35" i="20" s="1"/>
  <c r="J25" i="20"/>
  <c r="K25" i="20" s="1"/>
  <c r="J15" i="20"/>
  <c r="K15" i="20" s="1"/>
  <c r="J5" i="20"/>
  <c r="K5" i="20" s="1"/>
  <c r="J26" i="20"/>
  <c r="K26" i="20" s="1"/>
  <c r="J16" i="20"/>
  <c r="K16" i="20" s="1"/>
  <c r="J6" i="20"/>
  <c r="K6" i="20" s="1"/>
  <c r="J12" i="20"/>
  <c r="K12" i="20" s="1"/>
  <c r="J4" i="20"/>
  <c r="K4" i="20" s="1"/>
  <c r="J80" i="20"/>
  <c r="K80" i="20" s="1"/>
  <c r="J70" i="20"/>
  <c r="K70" i="20" s="1"/>
  <c r="J60" i="20"/>
  <c r="K60" i="20" s="1"/>
  <c r="J48" i="20"/>
  <c r="K48" i="20" s="1"/>
  <c r="J40" i="20"/>
  <c r="K40" i="20" s="1"/>
  <c r="J30" i="20"/>
  <c r="K30" i="20" s="1"/>
  <c r="J18" i="20"/>
  <c r="K18" i="20" s="1"/>
  <c r="J8" i="20"/>
  <c r="K8" i="20" s="1"/>
  <c r="J77" i="20"/>
  <c r="K77" i="20" s="1"/>
  <c r="J67" i="20"/>
  <c r="K67" i="20" s="1"/>
  <c r="J57" i="20"/>
  <c r="K57" i="20" s="1"/>
  <c r="J47" i="20"/>
  <c r="K47" i="20" s="1"/>
  <c r="J37" i="20"/>
  <c r="K37" i="20" s="1"/>
  <c r="J27" i="20"/>
  <c r="K27" i="20" s="1"/>
  <c r="J17" i="20"/>
  <c r="K17" i="20" s="1"/>
  <c r="J9" i="20"/>
  <c r="K9" i="20" s="1"/>
  <c r="J7" i="20"/>
  <c r="K7" i="20" s="1"/>
  <c r="J79" i="20"/>
  <c r="K79" i="20" s="1"/>
  <c r="J69" i="20"/>
  <c r="K69" i="20" s="1"/>
  <c r="J59" i="20"/>
  <c r="K59" i="20" s="1"/>
  <c r="J49" i="20"/>
  <c r="K49" i="20" s="1"/>
  <c r="J39" i="20"/>
  <c r="K39" i="20" s="1"/>
  <c r="J29" i="20"/>
  <c r="K29" i="20" s="1"/>
  <c r="J19" i="20"/>
  <c r="K19" i="20" s="1"/>
  <c r="J78" i="20"/>
  <c r="K78" i="20" s="1"/>
  <c r="J58" i="20"/>
  <c r="K58" i="20" s="1"/>
  <c r="J28" i="20"/>
  <c r="K28" i="20" s="1"/>
  <c r="J50" i="20"/>
  <c r="K50" i="20" s="1"/>
  <c r="J20" i="20"/>
  <c r="K20" i="20" s="1"/>
  <c r="J68" i="20"/>
  <c r="K68" i="20" s="1"/>
  <c r="J38" i="20"/>
  <c r="K38" i="20" s="1"/>
  <c r="J85" i="20"/>
  <c r="K85" i="20" s="1"/>
  <c r="A2" i="16"/>
</calcChain>
</file>

<file path=xl/sharedStrings.xml><?xml version="1.0" encoding="utf-8"?>
<sst xmlns="http://schemas.openxmlformats.org/spreadsheetml/2006/main" count="238" uniqueCount="70">
  <si>
    <t>SPX Option Data</t>
  </si>
  <si>
    <t>Sheet</t>
  </si>
  <si>
    <t>Description</t>
  </si>
  <si>
    <t>price</t>
  </si>
  <si>
    <t>S&amp;P 500 Index price</t>
  </si>
  <si>
    <t>dividend</t>
  </si>
  <si>
    <t>S&amp;P 500 Index: Estimated continuos dividend yield (annual)</t>
  </si>
  <si>
    <t>mid</t>
  </si>
  <si>
    <t>S&amp;P 500 options: Mid quote</t>
  </si>
  <si>
    <t>vol</t>
  </si>
  <si>
    <t>S&amp;P 500 options: Implied volatility (mid price)</t>
  </si>
  <si>
    <t>delta</t>
  </si>
  <si>
    <t>S&amp;P 500 options: Delta (mid price)</t>
  </si>
  <si>
    <t>rate</t>
  </si>
  <si>
    <t>S&amp;P 500 Index: End of day Risk-free Rate (mid price)</t>
  </si>
  <si>
    <t>ttm</t>
  </si>
  <si>
    <t>S&amp;P 500 options: Time to maturity</t>
  </si>
  <si>
    <t>moneyness</t>
  </si>
  <si>
    <t>S&amp;P 500 options: moneyness</t>
  </si>
  <si>
    <t>Information</t>
  </si>
  <si>
    <t>Start Date</t>
  </si>
  <si>
    <t>End Date</t>
  </si>
  <si>
    <t>Observations</t>
  </si>
  <si>
    <t>Instruments</t>
  </si>
  <si>
    <t>ID</t>
  </si>
  <si>
    <t>Ticker</t>
  </si>
  <si>
    <t>Type</t>
  </si>
  <si>
    <t>Strike Price</t>
  </si>
  <si>
    <t>Maturity Date</t>
  </si>
  <si>
    <t>Underlying</t>
  </si>
  <si>
    <t>SPX US 3/21/25 C5700 Index</t>
  </si>
  <si>
    <t>Call</t>
  </si>
  <si>
    <t>SPX</t>
  </si>
  <si>
    <t>SPX US 3/21/25 C5800 Index</t>
  </si>
  <si>
    <t>SPX US 3/21/25 C5900 Index</t>
  </si>
  <si>
    <t>SPX US 3/21/25 C6000 Index</t>
  </si>
  <si>
    <t>SPX US 3/21/25 C6100 Index</t>
  </si>
  <si>
    <t>SPX US 3/21/25 C6200 Index</t>
  </si>
  <si>
    <t>SPX US 12/20/24 C5700 Index</t>
  </si>
  <si>
    <t>SPX US 12/20/24 C5800 Index</t>
  </si>
  <si>
    <t>SPX US 12/20/24 C5900 Index</t>
  </si>
  <si>
    <t>SPX US 12/20/24 C6000 Index</t>
  </si>
  <si>
    <t>SPX US 12/20/24 C6100 Index</t>
  </si>
  <si>
    <t>SPX US 12/20/24 C6200 Index</t>
  </si>
  <si>
    <t>Date</t>
  </si>
  <si>
    <t>Price</t>
  </si>
  <si>
    <t>Dividend</t>
  </si>
  <si>
    <t>SPX Price</t>
  </si>
  <si>
    <t>BS Call</t>
  </si>
  <si>
    <t>Market Call</t>
  </si>
  <si>
    <t>TTM</t>
  </si>
  <si>
    <t>Moneyness</t>
  </si>
  <si>
    <t>IV</t>
  </si>
  <si>
    <t>BS Practitioner Delta</t>
  </si>
  <si>
    <t>Bloomberg Delta</t>
  </si>
  <si>
    <t>Empirically Optimal Delta</t>
  </si>
  <si>
    <t>Residual</t>
  </si>
  <si>
    <t>SPX Price Change</t>
  </si>
  <si>
    <t>Call Price Change</t>
  </si>
  <si>
    <t>Hedging Error BS Delta</t>
  </si>
  <si>
    <t>Days until next hedge</t>
  </si>
  <si>
    <t>S</t>
  </si>
  <si>
    <t>C_BS</t>
  </si>
  <si>
    <t>D_BS</t>
  </si>
  <si>
    <t>C_mkt</t>
  </si>
  <si>
    <t>D_Blm</t>
  </si>
  <si>
    <t>R</t>
  </si>
  <si>
    <t>D_Optimal</t>
  </si>
  <si>
    <t>Delta Residual</t>
  </si>
  <si>
    <t>NA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</si>
</sst>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164" formatCode="_-* #,##0_-;\-* #,##0_-;_-* &quot;-&quot;_-;_-@_-"/>
    <numFmt numFmtId="165" formatCode="yyyy\-mm\-dd"/>
    <numFmt numFmtId="166" formatCode="yyyy/mm/dd"/>
    <numFmt numFmtId="167" formatCode="0.000"/>
    <numFmt numFmtId="168" formatCode="0.00000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3">
    <xf numFmtId="0" fontId="0" fillId="0" borderId="0"/>
    <xf numFmtId="0" fontId="1" fillId="10" borderId="0" applyNumberFormat="0" applyBorder="0" applyAlignment="0" applyProtection="0"/>
    <xf numFmtId="0" fontId="1" fillId="14" borderId="0" applyNumberFormat="0" applyBorder="0" applyAlignment="0" applyProtection="0"/>
    <xf numFmtId="0" fontId="1" fillId="18" borderId="0" applyNumberFormat="0" applyBorder="0" applyAlignment="0" applyProtection="0"/>
    <xf numFmtId="0" fontId="1" fillId="22" borderId="0" applyNumberFormat="0" applyBorder="0" applyAlignment="0" applyProtection="0"/>
    <xf numFmtId="0" fontId="1" fillId="26" borderId="0" applyNumberFormat="0" applyBorder="0" applyAlignment="0" applyProtection="0"/>
    <xf numFmtId="0" fontId="1" fillId="30" borderId="0" applyNumberFormat="0" applyBorder="0" applyAlignment="0" applyProtection="0"/>
    <xf numFmtId="0" fontId="1" fillId="11" borderId="0" applyNumberFormat="0" applyBorder="0" applyAlignment="0" applyProtection="0"/>
    <xf numFmtId="0" fontId="1" fillId="15" borderId="0" applyNumberFormat="0" applyBorder="0" applyAlignment="0" applyProtection="0"/>
    <xf numFmtId="0" fontId="1" fillId="19" borderId="0" applyNumberFormat="0" applyBorder="0" applyAlignment="0" applyProtection="0"/>
    <xf numFmtId="0" fontId="1" fillId="23" borderId="0" applyNumberFormat="0" applyBorder="0" applyAlignment="0" applyProtection="0"/>
    <xf numFmtId="0" fontId="1" fillId="27" borderId="0" applyNumberFormat="0" applyBorder="0" applyAlignment="0" applyProtection="0"/>
    <xf numFmtId="0" fontId="1" fillId="31" borderId="0" applyNumberFormat="0" applyBorder="0" applyAlignment="0" applyProtection="0"/>
    <xf numFmtId="0" fontId="17" fillId="12" borderId="0" applyNumberFormat="0" applyBorder="0" applyAlignment="0" applyProtection="0"/>
    <xf numFmtId="0" fontId="17" fillId="16" borderId="0" applyNumberFormat="0" applyBorder="0" applyAlignment="0" applyProtection="0"/>
    <xf numFmtId="0" fontId="17" fillId="20" borderId="0" applyNumberFormat="0" applyBorder="0" applyAlignment="0" applyProtection="0"/>
    <xf numFmtId="0" fontId="17" fillId="24" borderId="0" applyNumberFormat="0" applyBorder="0" applyAlignment="0" applyProtection="0"/>
    <xf numFmtId="0" fontId="17" fillId="28" borderId="0" applyNumberFormat="0" applyBorder="0" applyAlignment="0" applyProtection="0"/>
    <xf numFmtId="0" fontId="17" fillId="32" borderId="0" applyNumberFormat="0" applyBorder="0" applyAlignment="0" applyProtection="0"/>
    <xf numFmtId="0" fontId="17" fillId="9" borderId="0" applyNumberFormat="0" applyBorder="0" applyAlignment="0" applyProtection="0"/>
    <xf numFmtId="0" fontId="17" fillId="13" borderId="0" applyNumberFormat="0" applyBorder="0" applyAlignment="0" applyProtection="0"/>
    <xf numFmtId="0" fontId="17" fillId="17" borderId="0" applyNumberFormat="0" applyBorder="0" applyAlignment="0" applyProtection="0"/>
    <xf numFmtId="0" fontId="17" fillId="21" borderId="0" applyNumberFormat="0" applyBorder="0" applyAlignment="0" applyProtection="0"/>
    <xf numFmtId="0" fontId="17" fillId="25" borderId="0" applyNumberFormat="0" applyBorder="0" applyAlignment="0" applyProtection="0"/>
    <xf numFmtId="0" fontId="17" fillId="29" borderId="0" applyNumberFormat="0" applyBorder="0" applyAlignment="0" applyProtection="0"/>
    <xf numFmtId="0" fontId="7" fillId="3" borderId="0" applyNumberFormat="0" applyBorder="0" applyAlignment="0" applyProtection="0"/>
    <xf numFmtId="0" fontId="11" fillId="6" borderId="4" applyNumberFormat="0" applyAlignment="0" applyProtection="0"/>
    <xf numFmtId="0" fontId="13" fillId="7" borderId="7" applyNumberFormat="0" applyAlignment="0" applyProtection="0"/>
    <xf numFmtId="0" fontId="1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9" fillId="5" borderId="4" applyNumberFormat="0" applyAlignment="0" applyProtection="0"/>
    <xf numFmtId="0" fontId="12" fillId="0" borderId="6" applyNumberFormat="0" applyFill="0" applyAlignment="0" applyProtection="0"/>
    <xf numFmtId="0" fontId="8" fillId="4" borderId="0" applyNumberFormat="0" applyBorder="0" applyAlignment="0" applyProtection="0"/>
    <xf numFmtId="0" fontId="1" fillId="8" borderId="8" applyNumberFormat="0" applyFont="0" applyAlignment="0" applyProtection="0"/>
    <xf numFmtId="0" fontId="10" fillId="6" borderId="5" applyNumberFormat="0" applyAlignment="0" applyProtection="0"/>
    <xf numFmtId="0" fontId="2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4" fillId="0" borderId="0" applyNumberFormat="0" applyFill="0" applyBorder="0" applyAlignment="0" applyProtection="0"/>
    <xf numFmtId="164" fontId="1" fillId="0" borderId="0" applyFont="0" applyFill="0" applyBorder="0" applyAlignment="0" applyProtection="0"/>
  </cellStyleXfs>
  <cellXfs count="25">
    <xf numFmtId="0" fontId="0" fillId="0" borderId="0" xfId="0"/>
    <xf numFmtId="1" fontId="0" fillId="0" borderId="0" xfId="0" applyNumberFormat="1"/>
    <xf numFmtId="2" fontId="0" fillId="0" borderId="0" xfId="0" applyNumberFormat="1"/>
    <xf numFmtId="14" fontId="0" fillId="0" borderId="0" xfId="0" applyNumberFormat="1"/>
    <xf numFmtId="0" fontId="16" fillId="0" borderId="0" xfId="0" applyFon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0" fontId="0" fillId="0" borderId="10" xfId="0" applyBorder="1"/>
    <xf numFmtId="0" fontId="0" fillId="0" borderId="10" xfId="0" applyBorder="1" applyAlignment="1">
      <alignment horizontal="center"/>
    </xf>
    <xf numFmtId="165" fontId="0" fillId="0" borderId="10" xfId="0" applyNumberFormat="1" applyBorder="1" applyAlignment="1">
      <alignment horizontal="center"/>
    </xf>
    <xf numFmtId="14" fontId="0" fillId="0" borderId="10" xfId="0" applyNumberFormat="1" applyBorder="1"/>
    <xf numFmtId="0" fontId="16" fillId="33" borderId="10" xfId="0" applyFont="1" applyFill="1" applyBorder="1"/>
    <xf numFmtId="0" fontId="0" fillId="33" borderId="10" xfId="0" applyFill="1" applyBorder="1"/>
    <xf numFmtId="0" fontId="16" fillId="33" borderId="10" xfId="0" applyFont="1" applyFill="1" applyBorder="1" applyAlignment="1">
      <alignment horizontal="center"/>
    </xf>
    <xf numFmtId="0" fontId="18" fillId="0" borderId="0" xfId="0" applyFont="1"/>
    <xf numFmtId="0" fontId="0" fillId="34" borderId="0" xfId="0" applyFill="1"/>
    <xf numFmtId="166" fontId="0" fillId="34" borderId="0" xfId="0" applyNumberFormat="1" applyFill="1"/>
    <xf numFmtId="2" fontId="0" fillId="34" borderId="0" xfId="0" applyNumberFormat="1" applyFill="1"/>
    <xf numFmtId="168" fontId="0" fillId="34" borderId="0" xfId="0" applyNumberFormat="1" applyFill="1"/>
    <xf numFmtId="1" fontId="0" fillId="34" borderId="0" xfId="0" applyNumberFormat="1" applyFill="1"/>
    <xf numFmtId="0" fontId="16" fillId="34" borderId="0" xfId="0" applyFont="1" applyFill="1" applyAlignment="1">
      <alignment wrapText="1"/>
    </xf>
    <xf numFmtId="0" fontId="0" fillId="34" borderId="0" xfId="0" applyFill="1" applyAlignment="1">
      <alignment wrapText="1"/>
    </xf>
    <xf numFmtId="2" fontId="16" fillId="34" borderId="0" xfId="0" applyNumberFormat="1" applyFont="1" applyFill="1" applyAlignment="1">
      <alignment wrapText="1"/>
    </xf>
    <xf numFmtId="164" fontId="0" fillId="0" borderId="0" xfId="42" applyFont="1"/>
  </cellXfs>
  <cellStyles count="43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[0]" xfId="42" builtinId="6"/>
    <cellStyle name="Explanatory Text" xfId="28" builtinId="53" customBuiltin="1"/>
    <cellStyle name="Good" xfId="29" builtinId="26" customBuiltin="1"/>
    <cellStyle name="Heading 1" xfId="30" builtinId="16" customBuiltin="1"/>
    <cellStyle name="Heading 2" xfId="31" builtinId="17" customBuiltin="1"/>
    <cellStyle name="Heading 3" xfId="32" builtinId="18" customBuiltin="1"/>
    <cellStyle name="Heading 4" xfId="33" builtinId="19" customBuiltin="1"/>
    <cellStyle name="Input" xfId="34" builtinId="20" customBuiltin="1"/>
    <cellStyle name="Linked Cell" xfId="35" builtinId="24" customBuiltin="1"/>
    <cellStyle name="Neutral" xfId="36" builtinId="28" customBuiltin="1"/>
    <cellStyle name="Normal" xfId="0" builtinId="0"/>
    <cellStyle name="Note" xfId="37" builtinId="10" customBuiltin="1"/>
    <cellStyle name="Output" xfId="38" builtinId="21" customBuiltin="1"/>
    <cellStyle name="Title" xfId="39" builtinId="15" customBuiltin="1"/>
    <cellStyle name="Total" xfId="40" builtinId="25" customBuiltin="1"/>
    <cellStyle name="Warning Text" xfId="41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29BA09-4E19-4091-970D-CD6422A1365D}">
  <dimension ref="C2:J32"/>
  <sheetViews>
    <sheetView topLeftCell="A10" zoomScale="130" zoomScaleNormal="130" workbookViewId="0">
      <selection activeCell="F30" sqref="F30"/>
    </sheetView>
  </sheetViews>
  <sheetFormatPr defaultColWidth="8.85546875" defaultRowHeight="15"/>
  <cols>
    <col min="1" max="1" width="3.42578125" customWidth="1"/>
    <col min="2" max="2" width="2.85546875" bestFit="1" customWidth="1"/>
    <col min="3" max="3" width="13.42578125" bestFit="1" customWidth="1"/>
    <col min="4" max="4" width="47" bestFit="1" customWidth="1"/>
    <col min="5" max="5" width="4.7109375" bestFit="1" customWidth="1"/>
    <col min="6" max="6" width="9.7109375" bestFit="1" customWidth="1"/>
    <col min="7" max="7" width="11.7109375" bestFit="1" customWidth="1"/>
    <col min="8" max="8" width="9.42578125" bestFit="1" customWidth="1"/>
    <col min="9" max="9" width="12.140625" customWidth="1"/>
    <col min="10" max="10" width="9.7109375" bestFit="1" customWidth="1"/>
  </cols>
  <sheetData>
    <row r="2" spans="3:4" ht="24">
      <c r="C2" s="15" t="s">
        <v>0</v>
      </c>
    </row>
    <row r="4" spans="3:4">
      <c r="C4" s="12" t="s">
        <v>1</v>
      </c>
      <c r="D4" s="12" t="s">
        <v>2</v>
      </c>
    </row>
    <row r="5" spans="3:4">
      <c r="C5" s="8" t="s">
        <v>3</v>
      </c>
      <c r="D5" s="8" t="s">
        <v>4</v>
      </c>
    </row>
    <row r="6" spans="3:4">
      <c r="C6" s="8" t="s">
        <v>5</v>
      </c>
      <c r="D6" s="8" t="s">
        <v>6</v>
      </c>
    </row>
    <row r="7" spans="3:4">
      <c r="C7" s="8" t="s">
        <v>7</v>
      </c>
      <c r="D7" s="8" t="s">
        <v>8</v>
      </c>
    </row>
    <row r="8" spans="3:4">
      <c r="C8" s="8" t="s">
        <v>9</v>
      </c>
      <c r="D8" s="8" t="s">
        <v>10</v>
      </c>
    </row>
    <row r="9" spans="3:4">
      <c r="C9" s="8" t="s">
        <v>11</v>
      </c>
      <c r="D9" s="8" t="s">
        <v>12</v>
      </c>
    </row>
    <row r="10" spans="3:4">
      <c r="C10" s="8" t="s">
        <v>13</v>
      </c>
      <c r="D10" s="8" t="s">
        <v>14</v>
      </c>
    </row>
    <row r="11" spans="3:4">
      <c r="C11" s="8" t="s">
        <v>15</v>
      </c>
      <c r="D11" s="8" t="s">
        <v>16</v>
      </c>
    </row>
    <row r="12" spans="3:4">
      <c r="C12" s="8" t="s">
        <v>17</v>
      </c>
      <c r="D12" s="8" t="s">
        <v>18</v>
      </c>
    </row>
    <row r="14" spans="3:4">
      <c r="C14" s="12" t="s">
        <v>19</v>
      </c>
      <c r="D14" s="13"/>
    </row>
    <row r="15" spans="3:4">
      <c r="C15" s="8" t="s">
        <v>20</v>
      </c>
      <c r="D15" s="11">
        <v>45509</v>
      </c>
    </row>
    <row r="16" spans="3:4">
      <c r="C16" s="8" t="s">
        <v>21</v>
      </c>
      <c r="D16" s="11">
        <v>45629</v>
      </c>
    </row>
    <row r="17" spans="3:10">
      <c r="C17" s="8" t="s">
        <v>22</v>
      </c>
      <c r="D17" s="8">
        <v>85</v>
      </c>
    </row>
    <row r="19" spans="3:10">
      <c r="C19" s="12" t="s">
        <v>23</v>
      </c>
      <c r="D19" s="13"/>
    </row>
    <row r="20" spans="3:10">
      <c r="C20" s="14" t="s">
        <v>24</v>
      </c>
      <c r="D20" s="14" t="s">
        <v>25</v>
      </c>
      <c r="E20" s="14" t="s">
        <v>26</v>
      </c>
      <c r="F20" s="14" t="s">
        <v>27</v>
      </c>
      <c r="G20" s="14" t="s">
        <v>28</v>
      </c>
      <c r="H20" s="14" t="s">
        <v>29</v>
      </c>
    </row>
    <row r="21" spans="3:10">
      <c r="C21" s="9">
        <v>1</v>
      </c>
      <c r="D21" s="9" t="s">
        <v>30</v>
      </c>
      <c r="E21" s="9" t="s">
        <v>31</v>
      </c>
      <c r="F21" s="9">
        <v>5700</v>
      </c>
      <c r="G21" s="10">
        <v>45737</v>
      </c>
      <c r="H21" s="9" t="s">
        <v>32</v>
      </c>
    </row>
    <row r="22" spans="3:10">
      <c r="C22" s="9">
        <v>2</v>
      </c>
      <c r="D22" s="9" t="s">
        <v>33</v>
      </c>
      <c r="E22" s="9" t="s">
        <v>31</v>
      </c>
      <c r="F22" s="9">
        <v>5800</v>
      </c>
      <c r="G22" s="10">
        <v>45737</v>
      </c>
      <c r="H22" s="9" t="s">
        <v>32</v>
      </c>
    </row>
    <row r="23" spans="3:10">
      <c r="C23" s="9">
        <v>3</v>
      </c>
      <c r="D23" s="9" t="s">
        <v>34</v>
      </c>
      <c r="E23" s="9" t="s">
        <v>31</v>
      </c>
      <c r="F23" s="9">
        <v>5900</v>
      </c>
      <c r="G23" s="10">
        <v>45737</v>
      </c>
      <c r="H23" s="9" t="s">
        <v>32</v>
      </c>
    </row>
    <row r="24" spans="3:10">
      <c r="C24" s="9">
        <v>4</v>
      </c>
      <c r="D24" s="9" t="s">
        <v>35</v>
      </c>
      <c r="E24" s="9" t="s">
        <v>31</v>
      </c>
      <c r="F24" s="9">
        <v>6000</v>
      </c>
      <c r="G24" s="10">
        <v>45737</v>
      </c>
      <c r="H24" s="9" t="s">
        <v>32</v>
      </c>
    </row>
    <row r="25" spans="3:10">
      <c r="C25" s="9">
        <v>5</v>
      </c>
      <c r="D25" s="9" t="s">
        <v>36</v>
      </c>
      <c r="E25" s="9" t="s">
        <v>31</v>
      </c>
      <c r="F25" s="9">
        <v>6100</v>
      </c>
      <c r="G25" s="10">
        <v>45737</v>
      </c>
      <c r="H25" s="9" t="s">
        <v>32</v>
      </c>
    </row>
    <row r="26" spans="3:10">
      <c r="C26" s="9">
        <v>6</v>
      </c>
      <c r="D26" s="9" t="s">
        <v>37</v>
      </c>
      <c r="E26" s="9" t="s">
        <v>31</v>
      </c>
      <c r="F26" s="9">
        <v>6200</v>
      </c>
      <c r="G26" s="10">
        <v>45737</v>
      </c>
      <c r="H26" s="9" t="s">
        <v>32</v>
      </c>
    </row>
    <row r="27" spans="3:10">
      <c r="C27" s="9">
        <v>7</v>
      </c>
      <c r="D27" s="9" t="s">
        <v>38</v>
      </c>
      <c r="E27" s="9" t="s">
        <v>31</v>
      </c>
      <c r="F27" s="9">
        <v>5700</v>
      </c>
      <c r="G27" s="10">
        <v>45311</v>
      </c>
      <c r="H27" s="9" t="s">
        <v>32</v>
      </c>
      <c r="J27" s="3"/>
    </row>
    <row r="28" spans="3:10">
      <c r="C28" s="9">
        <v>8</v>
      </c>
      <c r="D28" s="9" t="s">
        <v>39</v>
      </c>
      <c r="E28" s="9" t="s">
        <v>31</v>
      </c>
      <c r="F28" s="9">
        <v>5800</v>
      </c>
      <c r="G28" s="10">
        <v>45311</v>
      </c>
      <c r="H28" s="9" t="s">
        <v>32</v>
      </c>
    </row>
    <row r="29" spans="3:10">
      <c r="C29" s="9">
        <v>9</v>
      </c>
      <c r="D29" s="9" t="s">
        <v>40</v>
      </c>
      <c r="E29" s="9" t="s">
        <v>31</v>
      </c>
      <c r="F29" s="9">
        <v>5900</v>
      </c>
      <c r="G29" s="10">
        <v>45311</v>
      </c>
      <c r="H29" s="9" t="s">
        <v>32</v>
      </c>
    </row>
    <row r="30" spans="3:10">
      <c r="C30" s="9">
        <v>10</v>
      </c>
      <c r="D30" s="9" t="s">
        <v>41</v>
      </c>
      <c r="E30" s="9" t="s">
        <v>31</v>
      </c>
      <c r="F30" s="9">
        <v>6000</v>
      </c>
      <c r="G30" s="10">
        <v>45311</v>
      </c>
      <c r="H30" s="9" t="s">
        <v>32</v>
      </c>
    </row>
    <row r="31" spans="3:10">
      <c r="C31" s="9">
        <v>11</v>
      </c>
      <c r="D31" s="9" t="s">
        <v>42</v>
      </c>
      <c r="E31" s="9" t="s">
        <v>31</v>
      </c>
      <c r="F31" s="9">
        <v>6100</v>
      </c>
      <c r="G31" s="10">
        <v>45311</v>
      </c>
      <c r="H31" s="9" t="s">
        <v>32</v>
      </c>
    </row>
    <row r="32" spans="3:10">
      <c r="C32" s="9">
        <v>12</v>
      </c>
      <c r="D32" s="9" t="s">
        <v>43</v>
      </c>
      <c r="E32" s="9" t="s">
        <v>31</v>
      </c>
      <c r="F32" s="9">
        <v>6200</v>
      </c>
      <c r="G32" s="10">
        <v>45311</v>
      </c>
      <c r="H32" s="9" t="s">
        <v>32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70926D-10B2-754B-9889-E8EE7F31563B}">
  <dimension ref="A1:X87"/>
  <sheetViews>
    <sheetView topLeftCell="E1" workbookViewId="0">
      <selection activeCell="Q25" sqref="Q25"/>
    </sheetView>
  </sheetViews>
  <sheetFormatPr defaultColWidth="11.42578125" defaultRowHeight="15"/>
  <cols>
    <col min="8" max="8" width="17" bestFit="1" customWidth="1"/>
    <col min="9" max="9" width="13.85546875" bestFit="1" customWidth="1"/>
    <col min="10" max="10" width="12.85546875" bestFit="1" customWidth="1"/>
    <col min="11" max="11" width="12.85546875" customWidth="1"/>
    <col min="12" max="12" width="14.28515625" bestFit="1" customWidth="1"/>
    <col min="13" max="13" width="14.28515625" customWidth="1"/>
    <col min="14" max="14" width="18.42578125" bestFit="1" customWidth="1"/>
    <col min="15" max="15" width="20.85546875" bestFit="1" customWidth="1"/>
    <col min="20" max="20" width="17" bestFit="1" customWidth="1"/>
    <col min="22" max="22" width="20.85546875" bestFit="1" customWidth="1"/>
  </cols>
  <sheetData>
    <row r="1" spans="1:24">
      <c r="A1" s="4"/>
      <c r="B1" s="4"/>
      <c r="C1" s="4" t="s">
        <v>30</v>
      </c>
      <c r="D1" s="4"/>
      <c r="E1" s="4"/>
      <c r="F1" s="4"/>
      <c r="G1" s="4"/>
      <c r="H1" s="4"/>
      <c r="I1" s="4"/>
      <c r="J1" s="4"/>
      <c r="K1" s="4"/>
      <c r="L1" s="4"/>
      <c r="M1" s="4"/>
      <c r="N1" s="4"/>
      <c r="O1" s="4"/>
      <c r="P1" s="4" t="s">
        <v>40</v>
      </c>
      <c r="Q1" s="4"/>
      <c r="R1" s="4"/>
      <c r="S1" s="4"/>
      <c r="T1" s="4"/>
      <c r="U1" s="4"/>
      <c r="V1" s="4"/>
    </row>
    <row r="2" spans="1:24">
      <c r="A2" s="4" t="s">
        <v>44</v>
      </c>
      <c r="B2" s="4" t="s">
        <v>47</v>
      </c>
      <c r="C2" s="4" t="s">
        <v>48</v>
      </c>
      <c r="D2" s="4" t="s">
        <v>49</v>
      </c>
      <c r="E2" s="4" t="s">
        <v>50</v>
      </c>
      <c r="F2" s="4" t="s">
        <v>51</v>
      </c>
      <c r="G2" s="4" t="s">
        <v>52</v>
      </c>
      <c r="H2" s="4" t="s">
        <v>53</v>
      </c>
      <c r="I2" s="4" t="s">
        <v>54</v>
      </c>
      <c r="J2" s="4" t="s">
        <v>55</v>
      </c>
      <c r="K2" s="4" t="s">
        <v>56</v>
      </c>
      <c r="L2" s="4" t="s">
        <v>57</v>
      </c>
      <c r="M2" s="4" t="s">
        <v>58</v>
      </c>
      <c r="N2" s="4" t="s">
        <v>59</v>
      </c>
      <c r="O2" s="4" t="s">
        <v>55</v>
      </c>
      <c r="P2" s="4" t="s">
        <v>48</v>
      </c>
      <c r="Q2" s="4" t="s">
        <v>49</v>
      </c>
      <c r="R2" s="4" t="s">
        <v>50</v>
      </c>
      <c r="S2" s="4" t="s">
        <v>51</v>
      </c>
      <c r="T2" s="4" t="s">
        <v>53</v>
      </c>
      <c r="U2" s="4" t="s">
        <v>54</v>
      </c>
      <c r="V2" s="4" t="s">
        <v>55</v>
      </c>
      <c r="W2" s="4" t="s">
        <v>56</v>
      </c>
      <c r="X2" s="4" t="s">
        <v>59</v>
      </c>
    </row>
    <row r="3" spans="1:24">
      <c r="A3" s="5">
        <v>45509</v>
      </c>
      <c r="B3" s="24">
        <f>price!B2</f>
        <v>5186.33</v>
      </c>
      <c r="C3" s="2">
        <f>price!B2*_xlfn.NORM.S.DIST((LN(price!B2/Home!$F$21)+(rate!B2%-dividend!B2%+0.5*(vol!B2%)^2)*(ttm!B2/365))/((vol!B2%)*SQRT(ttm!B2/365)),TRUE)*EXP(-dividend!B2%*ttm!B2/365)-Home!$F$21*_xlfn.NORM.S.DIST((LN(price!B2/Home!$F$21)+(rate!B2%-dividend!B2%-0.5*(vol!B2%)^2)*(ttm!B2/365))/((vol!B2%)*SQRT(ttm!B2/365)),TRUE)*EXP(-rate!B2%*ttm!B2/365)</f>
        <v>125.61507627223114</v>
      </c>
      <c r="D3" s="2">
        <f>mid!B2</f>
        <v>147.19999999999999</v>
      </c>
      <c r="E3" s="2">
        <f>ttm!$B2</f>
        <v>228</v>
      </c>
      <c r="F3" s="2">
        <f>moneyness!$B2</f>
        <v>-513.66999999999996</v>
      </c>
      <c r="G3" s="2">
        <f>vol!B2</f>
        <v>16.518000000000001</v>
      </c>
      <c r="H3" s="6">
        <f>_xlfn.NORM.S.DIST((LN(price!B2/Home!$F$21)+(rate!B2%-dividend!B2%+0.5*(vol!B2%)^2)*(ttm!B2/365))/((vol!B2%)*SQRT(ttm!B2/365)),TRUE)*EXP(-dividend!B2%*ttm!B2/365)</f>
        <v>0.30857611403314961</v>
      </c>
      <c r="I3">
        <f>delta!B2</f>
        <v>0.33900000000000002</v>
      </c>
      <c r="O3" s="2">
        <f>M4/L4</f>
        <v>-0.39664804469273846</v>
      </c>
      <c r="P3" s="2">
        <f>price!B2*_xlfn.NORM.S.DIST((LN(price!B2/Home!$F$29)+(rate!J2%-dividend!B2%+0.5*(vol!J2%)^2)*(ttm!J2/365))/((vol!J2%)*SQRT(ttm!J2/365)),TRUE)*EXP(-dividend!J2%*ttm!J2/365)-Home!$F$29*_xlfn.NORM.S.DIST((LN(price!B2/Home!$F$29)+(rate!J2%-dividend!B2%-0.5*(vol!J2%)^2)*(ttm!J2/365))/((vol!J2%)*SQRT(ttm!J2/365)),TRUE)*EXP(-rate!J2%*ttm!J2/365)</f>
        <v>34.168991156763695</v>
      </c>
      <c r="Q3">
        <f>mid!J2</f>
        <v>37.4</v>
      </c>
      <c r="R3" s="1">
        <f>ttm!$J2</f>
        <v>137</v>
      </c>
      <c r="S3" s="1">
        <f>moneyness!$J2</f>
        <v>-713.67000000000007</v>
      </c>
      <c r="T3" s="6">
        <f>+_xlfn.NORM.S.DIST((LN(price!B2/Home!$F$29)+(rate!J2%-dividend!B2%+0.5*(vol!J2%)^2)*(ttm!J2/365))/((vol!J2%)*SQRT(ttm!J2/365)),TRUE)*EXP(-dividend!J2%*ttm!J2/365)</f>
        <v>0.12777622600215388</v>
      </c>
      <c r="U3" s="6">
        <f>delta!J2</f>
        <v>0.14599999999999999</v>
      </c>
    </row>
    <row r="4" spans="1:24">
      <c r="A4" s="5">
        <v>45510</v>
      </c>
      <c r="B4" s="24">
        <f>price!B3</f>
        <v>5240.03</v>
      </c>
      <c r="C4" s="2">
        <f>price!B3*_xlfn.NORM.S.DIST((LN(price!B3/Home!$F$21)+(rate!B3%-dividend!B3%+0.5*(vol!B3%)^2)*(ttm!B3/365))/((vol!B3%)*SQRT(ttm!B3/365)),TRUE)*EXP(-dividend!B3%*ttm!B3/365)-Home!$F$21*_xlfn.NORM.S.DIST((LN(price!B3/Home!$F$21)+(rate!B3%-dividend!B3%-0.5*(vol!B3%)^2)*(ttm!B3/365))/((vol!B3%)*SQRT(ttm!B3/365)),TRUE)*EXP(-rate!B3%*ttm!B3/365)</f>
        <v>120.41604332280463</v>
      </c>
      <c r="D4" s="2">
        <f>mid!B3</f>
        <v>125.9</v>
      </c>
      <c r="E4" s="2">
        <f>ttm!$B3</f>
        <v>227</v>
      </c>
      <c r="F4" s="2">
        <f>moneyness!$B3</f>
        <v>-459.97000000000025</v>
      </c>
      <c r="G4" s="2">
        <f>vol!B3</f>
        <v>15.039</v>
      </c>
      <c r="H4" s="6">
        <f>_xlfn.NORM.S.DIST((LN(price!B3/Home!$F$21)+(rate!B3%-dividend!B3%+0.5*(vol!B3%)^2)*(ttm!B3/365))/((vol!B3%)*SQRT(ttm!B3/365)),TRUE)*EXP(-dividend!B3%*ttm!B3/365)</f>
        <v>0.3172153359784407</v>
      </c>
      <c r="I4">
        <f>delta!B3</f>
        <v>0.33</v>
      </c>
      <c r="J4" s="2">
        <f>(D5-D3)/(price!B4-price!B2)</f>
        <v>-2.6841305998481246</v>
      </c>
      <c r="K4" s="2">
        <f>J4-H4</f>
        <v>-3.0013459358265653</v>
      </c>
      <c r="L4" s="2">
        <f>B4-B3</f>
        <v>53.699999999999818</v>
      </c>
      <c r="M4" s="2">
        <f>D4-D3</f>
        <v>-21.299999999999983</v>
      </c>
      <c r="N4" s="2">
        <f>M4-H3*L4</f>
        <v>-37.870537323580059</v>
      </c>
      <c r="O4" s="2">
        <f t="shared" ref="O4:O67" si="0">M5/L5</f>
        <v>0.34665679743400196</v>
      </c>
      <c r="P4" s="2">
        <f>price!B3*_xlfn.NORM.S.DIST((LN(price!B3/Home!$F$29)+(rate!J3%-dividend!B3%+0.5*(vol!J3%)^2)*(ttm!J3/365))/((vol!J3%)*SQRT(ttm!J3/365)),TRUE)*EXP(-dividend!J3%*ttm!J3/365)-Home!$F$29*_xlfn.NORM.S.DIST((LN(price!B3/Home!$F$29)+(rate!J3%-dividend!B3%-0.5*(vol!J3%)^2)*(ttm!J3/365))/((vol!J3%)*SQRT(ttm!J3/365)),TRUE)*EXP(-rate!J3%*ttm!J3/365)</f>
        <v>28.929096473995514</v>
      </c>
      <c r="Q4">
        <f>mid!J3</f>
        <v>25.5</v>
      </c>
      <c r="R4" s="1">
        <f>ttm!$J3</f>
        <v>136</v>
      </c>
      <c r="S4" s="1">
        <f>moneyness!$J3</f>
        <v>-659.97000000000025</v>
      </c>
      <c r="T4" s="6">
        <f>+_xlfn.NORM.S.DIST((LN(price!B3/Home!$F$29)+(rate!J3%-dividend!B3%+0.5*(vol!J3%)^2)*(ttm!J3/365))/((vol!J3%)*SQRT(ttm!J3/365)),TRUE)*EXP(-dividend!J3%*ttm!J3/365)</f>
        <v>0.12011121778456478</v>
      </c>
      <c r="U4" s="6">
        <f>delta!J3</f>
        <v>0.124</v>
      </c>
      <c r="V4" s="2">
        <f>(Q4-Q3)/(price!B4-price!B3)</f>
        <v>0.29360967184801562</v>
      </c>
      <c r="W4" s="2">
        <f>V4-T4</f>
        <v>0.17349845406345082</v>
      </c>
    </row>
    <row r="5" spans="1:24">
      <c r="A5" s="5">
        <v>45511</v>
      </c>
      <c r="B5" s="24">
        <f>price!B4</f>
        <v>5199.5</v>
      </c>
      <c r="C5" s="2">
        <f>price!B4*_xlfn.NORM.S.DIST((LN(price!B4/Home!$F$21)+(rate!B4%-dividend!B4%+0.5*(vol!B4%)^2)*(ttm!B4/365))/((vol!B4%)*SQRT(ttm!B4/365)),TRUE)*EXP(-dividend!B4%*ttm!B4/365)-Home!$F$21*_xlfn.NORM.S.DIST((LN(price!B4/Home!$F$21)+(rate!B4%-dividend!B4%-0.5*(vol!B4%)^2)*(ttm!B4/365))/((vol!B4%)*SQRT(ttm!B4/365)),TRUE)*EXP(-rate!B4%*ttm!B4/365)</f>
        <v>106.22353776567479</v>
      </c>
      <c r="D5" s="2">
        <f>mid!B4</f>
        <v>111.85</v>
      </c>
      <c r="E5" s="2">
        <f>ttm!$B4</f>
        <v>226</v>
      </c>
      <c r="F5" s="2">
        <f>moneyness!$B4</f>
        <v>-500.5</v>
      </c>
      <c r="G5" s="2">
        <f>vol!B4</f>
        <v>15.019</v>
      </c>
      <c r="H5" s="6">
        <f>_xlfn.NORM.S.DIST((LN(price!B4/Home!$F$21)+(rate!B4%-dividend!B4%+0.5*(vol!B4%)^2)*(ttm!B4/365))/((vol!B4%)*SQRT(ttm!B4/365)),TRUE)*EXP(-dividend!B4%*ttm!B4/365)</f>
        <v>0.29142862856808283</v>
      </c>
      <c r="I5">
        <f>delta!B4</f>
        <v>0.312</v>
      </c>
      <c r="J5" s="2">
        <f>(D6-D4)/(price!B5-price!B3)</f>
        <v>0.35128657921291329</v>
      </c>
      <c r="K5" s="2">
        <f t="shared" ref="K5:K68" si="1">J5-H5</f>
        <v>5.985795064483046E-2</v>
      </c>
      <c r="L5" s="2">
        <f t="shared" ref="L5:L68" si="2">B5-B4</f>
        <v>-40.529999999999745</v>
      </c>
      <c r="M5" s="2">
        <f t="shared" ref="M5:M68" si="3">D5-D4</f>
        <v>-14.050000000000011</v>
      </c>
      <c r="N5" s="2">
        <f t="shared" ref="N5:N68" si="4">M5-H4*L5</f>
        <v>-1.1932624327938903</v>
      </c>
      <c r="O5" s="2">
        <f t="shared" si="0"/>
        <v>0.34972039061847815</v>
      </c>
      <c r="P5" s="2">
        <f>price!B4*_xlfn.NORM.S.DIST((LN(price!B4/Home!$F$29)+(rate!J4%-dividend!B4%+0.5*(vol!J4%)^2)*(ttm!J4/365))/((vol!J4%)*SQRT(ttm!J4/365)),TRUE)*EXP(-dividend!J4%*ttm!J4/365)-Home!$F$29*_xlfn.NORM.S.DIST((LN(price!B4/Home!$F$29)+(rate!J4%-dividend!B4%-0.5*(vol!J4%)^2)*(ttm!J4/365))/((vol!J4%)*SQRT(ttm!J4/365)),TRUE)*EXP(-rate!J4%*ttm!J4/365)</f>
        <v>24.749631914907923</v>
      </c>
      <c r="Q5">
        <f>mid!J4</f>
        <v>22.95</v>
      </c>
      <c r="R5" s="1">
        <f>ttm!$J4</f>
        <v>135</v>
      </c>
      <c r="S5" s="1">
        <f>moneyness!$J4</f>
        <v>-700.5</v>
      </c>
      <c r="T5" s="6">
        <f>+_xlfn.NORM.S.DIST((LN(price!B4/Home!$F$29)+(rate!J4%-dividend!B4%+0.5*(vol!J4%)^2)*(ttm!J4/365))/((vol!J4%)*SQRT(ttm!J4/365)),TRUE)*EXP(-dividend!J4%*ttm!J4/365)</f>
        <v>0.10502808700356293</v>
      </c>
      <c r="U5" s="6">
        <f>delta!J4</f>
        <v>0.114</v>
      </c>
      <c r="V5" s="2">
        <f>(Q5-Q4)/(price!B5-price!B4)</f>
        <v>-2.1283699190384711E-2</v>
      </c>
      <c r="W5" s="2">
        <f t="shared" ref="W5:W68" si="5">V5-T5</f>
        <v>-0.12631178619394764</v>
      </c>
    </row>
    <row r="6" spans="1:24">
      <c r="A6" s="5">
        <v>45512</v>
      </c>
      <c r="B6" s="24">
        <f>price!B5</f>
        <v>5319.31</v>
      </c>
      <c r="C6" s="2">
        <f>price!B5*_xlfn.NORM.S.DIST((LN(price!B5/Home!$F$21)+(rate!B5%-dividend!B5%+0.5*(vol!B5%)^2)*(ttm!B5/365))/((vol!B5%)*SQRT(ttm!B5/365)),TRUE)*EXP(-dividend!B5%*ttm!B5/365)-Home!$F$21*_xlfn.NORM.S.DIST((LN(price!B5/Home!$F$21)+(rate!B5%-dividend!B5%-0.5*(vol!B5%)^2)*(ttm!B5/365))/((vol!B5%)*SQRT(ttm!B5/365)),TRUE)*EXP(-rate!B5%*ttm!B5/365)</f>
        <v>139.55761846277005</v>
      </c>
      <c r="D6" s="2">
        <f>mid!B5</f>
        <v>153.75</v>
      </c>
      <c r="E6" s="2">
        <f>ttm!$B5</f>
        <v>225</v>
      </c>
      <c r="F6" s="2">
        <f>moneyness!$B5</f>
        <v>-380.6899999999996</v>
      </c>
      <c r="G6" s="2">
        <f>vol!B5</f>
        <v>14.608000000000001</v>
      </c>
      <c r="H6" s="6">
        <f>_xlfn.NORM.S.DIST((LN(price!B5/Home!$F$21)+(rate!B5%-dividend!B5%+0.5*(vol!B5%)^2)*(ttm!B5/365))/((vol!B5%)*SQRT(ttm!B5/365)),TRUE)*EXP(-dividend!B5%*ttm!B5/365)</f>
        <v>0.35737617798637472</v>
      </c>
      <c r="I6">
        <f>delta!B5</f>
        <v>0.38</v>
      </c>
      <c r="J6" s="2">
        <f>(D7-D5)/(price!B6-price!B4)</f>
        <v>0.23296004424167047</v>
      </c>
      <c r="K6" s="2">
        <f t="shared" si="1"/>
        <v>-0.12441613374470425</v>
      </c>
      <c r="L6" s="2">
        <f t="shared" si="2"/>
        <v>119.8100000000004</v>
      </c>
      <c r="M6" s="2">
        <f t="shared" si="3"/>
        <v>41.900000000000006</v>
      </c>
      <c r="N6" s="2">
        <f t="shared" si="4"/>
        <v>6.9839360112578888</v>
      </c>
      <c r="O6" s="2">
        <f t="shared" si="0"/>
        <v>-0.32997987927566069</v>
      </c>
      <c r="P6" s="2">
        <f>price!B5*_xlfn.NORM.S.DIST((LN(price!B5/Home!$F$29)+(rate!J5%-dividend!B5%+0.5*(vol!J5%)^2)*(ttm!J5/365))/((vol!J5%)*SQRT(ttm!J5/365)),TRUE)*EXP(-dividend!J5%*ttm!J5/365)-Home!$F$29*_xlfn.NORM.S.DIST((LN(price!B5/Home!$F$29)+(rate!J5%-dividend!B5%-0.5*(vol!J5%)^2)*(ttm!J5/365))/((vol!J5%)*SQRT(ttm!J5/365)),TRUE)*EXP(-rate!J5%*ttm!J5/365)</f>
        <v>35.073678130404232</v>
      </c>
      <c r="Q6">
        <f>mid!J5</f>
        <v>34.25</v>
      </c>
      <c r="R6" s="1">
        <f>ttm!$J5</f>
        <v>134</v>
      </c>
      <c r="S6" s="1">
        <f>moneyness!$J5</f>
        <v>-580.6899999999996</v>
      </c>
      <c r="T6" s="6">
        <f>+_xlfn.NORM.S.DIST((LN(price!B5/Home!$F$29)+(rate!J5%-dividend!B5%+0.5*(vol!J5%)^2)*(ttm!J5/365))/((vol!J5%)*SQRT(ttm!J5/365)),TRUE)*EXP(-dividend!J5%*ttm!J5/365)</f>
        <v>0.1449274532161072</v>
      </c>
      <c r="U6" s="6">
        <f>delta!J5</f>
        <v>0.156</v>
      </c>
      <c r="V6" s="2">
        <f>(Q6-Q5)/(price!B6-price!B5)</f>
        <v>0.454728370221338</v>
      </c>
      <c r="W6" s="2">
        <f t="shared" si="5"/>
        <v>0.30980091700523082</v>
      </c>
    </row>
    <row r="7" spans="1:24">
      <c r="A7" s="5">
        <v>45513</v>
      </c>
      <c r="B7" s="24">
        <f>price!B6</f>
        <v>5344.16</v>
      </c>
      <c r="C7" s="2">
        <f>price!B6*_xlfn.NORM.S.DIST((LN(price!B6/Home!$F$21)+(rate!B6%-dividend!B6%+0.5*(vol!B6%)^2)*(ttm!B6/365))/((vol!B6%)*SQRT(ttm!B6/365)),TRUE)*EXP(-dividend!B6%*ttm!B6/365)-Home!$F$21*_xlfn.NORM.S.DIST((LN(price!B6/Home!$F$21)+(rate!B6%-dividend!B6%-0.5*(vol!B6%)^2)*(ttm!B6/365))/((vol!B6%)*SQRT(ttm!B6/365)),TRUE)*EXP(-rate!B6%*ttm!B6/365)</f>
        <v>134.699809607725</v>
      </c>
      <c r="D7" s="2">
        <f>mid!B6</f>
        <v>145.55000000000001</v>
      </c>
      <c r="E7" s="2">
        <f>ttm!$B6</f>
        <v>224</v>
      </c>
      <c r="F7" s="2">
        <f>moneyness!$B6</f>
        <v>-355.84000000000015</v>
      </c>
      <c r="G7" s="2">
        <f>vol!B6</f>
        <v>13.742000000000001</v>
      </c>
      <c r="H7" s="6">
        <f>_xlfn.NORM.S.DIST((LN(price!B6/Home!$F$21)+(rate!B6%-dividend!B6%+0.5*(vol!B6%)^2)*(ttm!B6/365))/((vol!B6%)*SQRT(ttm!B6/365)),TRUE)*EXP(-dividend!B6%*ttm!B6/365)</f>
        <v>0.36240745882043718</v>
      </c>
      <c r="I7">
        <f>delta!B6</f>
        <v>0.379</v>
      </c>
      <c r="J7" s="2">
        <f>(D8-D6)/(price!B7-price!B5)</f>
        <v>-0.3688197767145146</v>
      </c>
      <c r="K7" s="2">
        <f t="shared" si="1"/>
        <v>-0.73122723553495184</v>
      </c>
      <c r="L7" s="2">
        <f t="shared" si="2"/>
        <v>24.849999999999454</v>
      </c>
      <c r="M7" s="2">
        <f t="shared" si="3"/>
        <v>-8.1999999999999886</v>
      </c>
      <c r="N7" s="2">
        <f t="shared" si="4"/>
        <v>-17.080798022961204</v>
      </c>
      <c r="O7" s="2">
        <f t="shared" si="0"/>
        <v>-4.5652173912950103</v>
      </c>
      <c r="P7" s="2">
        <f>price!B6*_xlfn.NORM.S.DIST((LN(price!B6/Home!$F$29)+(rate!J6%-dividend!B6%+0.5*(vol!J6%)^2)*(ttm!J6/365))/((vol!J6%)*SQRT(ttm!J6/365)),TRUE)*EXP(-dividend!J6%*ttm!J6/365)-Home!$F$29*_xlfn.NORM.S.DIST((LN(price!B6/Home!$F$29)+(rate!J6%-dividend!B6%-0.5*(vol!J6%)^2)*(ttm!J6/365))/((vol!J6%)*SQRT(ttm!J6/365)),TRUE)*EXP(-rate!J6%*ttm!J6/365)</f>
        <v>32.113119176841337</v>
      </c>
      <c r="Q7">
        <f>mid!J6</f>
        <v>29.65</v>
      </c>
      <c r="R7" s="1">
        <f>ttm!$J6</f>
        <v>133</v>
      </c>
      <c r="S7" s="1">
        <f>moneyness!$J6</f>
        <v>-555.84000000000015</v>
      </c>
      <c r="T7" s="6">
        <f>+_xlfn.NORM.S.DIST((LN(price!B6/Home!$F$29)+(rate!J6%-dividend!B6%+0.5*(vol!J6%)^2)*(ttm!J6/365))/((vol!J6%)*SQRT(ttm!J6/365)),TRUE)*EXP(-dividend!J6%*ttm!J6/365)</f>
        <v>0.14082619849223479</v>
      </c>
      <c r="U7" s="6">
        <f>delta!J6</f>
        <v>0.14599999999999999</v>
      </c>
      <c r="V7" s="2">
        <f>(Q7-Q6)/(price!B7-price!B6)</f>
        <v>-19.999999999958881</v>
      </c>
      <c r="W7" s="2">
        <f t="shared" si="5"/>
        <v>-20.140826198451116</v>
      </c>
    </row>
    <row r="8" spans="1:24">
      <c r="A8" s="5">
        <v>45516</v>
      </c>
      <c r="B8" s="24">
        <f>price!B7</f>
        <v>5344.39</v>
      </c>
      <c r="C8" s="2">
        <f>price!B7*_xlfn.NORM.S.DIST((LN(price!B7/Home!$F$21)+(rate!B7%-dividend!B7%+0.5*(vol!B7%)^2)*(ttm!B7/365))/((vol!B7%)*SQRT(ttm!B7/365)),TRUE)*EXP(-dividend!B7%*ttm!B7/365)-Home!$F$21*_xlfn.NORM.S.DIST((LN(price!B7/Home!$F$21)+(rate!B7%-dividend!B7%-0.5*(vol!B7%)^2)*(ttm!B7/365))/((vol!B7%)*SQRT(ttm!B7/365)),TRUE)*EXP(-rate!B7%*ttm!B7/365)</f>
        <v>132.85953553857439</v>
      </c>
      <c r="D8" s="2">
        <f>mid!B7</f>
        <v>144.5</v>
      </c>
      <c r="E8" s="2">
        <f>ttm!$B7</f>
        <v>221</v>
      </c>
      <c r="F8" s="2">
        <f>moneyness!$B7</f>
        <v>-355.60999999999967</v>
      </c>
      <c r="G8" s="2">
        <f>vol!B7</f>
        <v>13.749000000000001</v>
      </c>
      <c r="H8" s="6">
        <f>_xlfn.NORM.S.DIST((LN(price!B7/Home!$F$21)+(rate!B7%-dividend!B7%+0.5*(vol!B7%)^2)*(ttm!B7/365))/((vol!B7%)*SQRT(ttm!B7/365)),TRUE)*EXP(-dividend!B7%*ttm!B7/365)</f>
        <v>0.36037358401735703</v>
      </c>
      <c r="I8">
        <f>delta!B7</f>
        <v>0.38100000000000001</v>
      </c>
      <c r="J8" s="2">
        <f>(D9-D7)/(price!B8-price!B6)</f>
        <v>0.33787526309958849</v>
      </c>
      <c r="K8" s="2">
        <f t="shared" si="1"/>
        <v>-2.2498320917768544E-2</v>
      </c>
      <c r="L8" s="2">
        <f t="shared" si="2"/>
        <v>0.23000000000047294</v>
      </c>
      <c r="M8" s="2">
        <f t="shared" si="3"/>
        <v>-1.0500000000000114</v>
      </c>
      <c r="N8" s="2">
        <f t="shared" si="4"/>
        <v>-1.1333537155288833</v>
      </c>
      <c r="O8" s="2">
        <f t="shared" si="0"/>
        <v>0.35039982230119976</v>
      </c>
      <c r="P8" s="2">
        <f>price!B7*_xlfn.NORM.S.DIST((LN(price!B7/Home!$F$29)+(rate!J7%-dividend!B7%+0.5*(vol!J7%)^2)*(ttm!J7/365))/((vol!J7%)*SQRT(ttm!J7/365)),TRUE)*EXP(-dividend!J7%*ttm!J7/365)-Home!$F$29*_xlfn.NORM.S.DIST((LN(price!B7/Home!$F$29)+(rate!J7%-dividend!B7%-0.5*(vol!J7%)^2)*(ttm!J7/365))/((vol!J7%)*SQRT(ttm!J7/365)),TRUE)*EXP(-rate!J7%*ttm!J7/365)</f>
        <v>29.43081957258687</v>
      </c>
      <c r="Q8">
        <f>mid!J7</f>
        <v>28.3</v>
      </c>
      <c r="R8" s="1">
        <f>ttm!$J7</f>
        <v>130</v>
      </c>
      <c r="S8" s="1">
        <f>moneyness!$J7</f>
        <v>-555.60999999999967</v>
      </c>
      <c r="T8" s="6">
        <f>+_xlfn.NORM.S.DIST((LN(price!B7/Home!$F$29)+(rate!J7%-dividend!B7%+0.5*(vol!J7%)^2)*(ttm!J7/365))/((vol!J7%)*SQRT(ttm!J7/365)),TRUE)*EXP(-dividend!J7%*ttm!J7/365)</f>
        <v>0.13360803471944083</v>
      </c>
      <c r="U8" s="6">
        <f>delta!J7</f>
        <v>0.14399999999999999</v>
      </c>
      <c r="V8" s="2">
        <f>(Q8-Q7)/(price!B8-price!B7)</f>
        <v>-1.4993336294979991E-2</v>
      </c>
      <c r="W8" s="2">
        <f t="shared" si="5"/>
        <v>-0.14860137101442081</v>
      </c>
    </row>
    <row r="9" spans="1:24">
      <c r="A9" s="5">
        <v>45517</v>
      </c>
      <c r="B9" s="24">
        <f>price!B8</f>
        <v>5434.43</v>
      </c>
      <c r="C9" s="2">
        <f>price!B8*_xlfn.NORM.S.DIST((LN(price!B8/Home!$F$21)+(rate!B8%-dividend!B8%+0.5*(vol!B8%)^2)*(ttm!B8/365))/((vol!B8%)*SQRT(ttm!B8/365)),TRUE)*EXP(-dividend!B8%*ttm!B8/365)-Home!$F$21*_xlfn.NORM.S.DIST((LN(price!B8/Home!$F$21)+(rate!B8%-dividend!B8%-0.5*(vol!B8%)^2)*(ttm!B8/365))/((vol!B8%)*SQRT(ttm!B8/365)),TRUE)*EXP(-rate!B8%*ttm!B8/365)</f>
        <v>164.20048314819633</v>
      </c>
      <c r="D9" s="2">
        <f>mid!B8</f>
        <v>176.05</v>
      </c>
      <c r="E9" s="2">
        <f>ttm!$B8</f>
        <v>220</v>
      </c>
      <c r="F9" s="2">
        <f>moneyness!$B8</f>
        <v>-265.56999999999971</v>
      </c>
      <c r="G9" s="2">
        <f>vol!B8</f>
        <v>13.564</v>
      </c>
      <c r="H9" s="6">
        <f>_xlfn.NORM.S.DIST((LN(price!B8/Home!$F$21)+(rate!B8%-dividend!B8%+0.5*(vol!B8%)^2)*(ttm!B8/365))/((vol!B8%)*SQRT(ttm!B8/365)),TRUE)*EXP(-dividend!B8%*ttm!B8/365)</f>
        <v>0.41761782705080058</v>
      </c>
      <c r="I9">
        <f>delta!B8</f>
        <v>0.436</v>
      </c>
      <c r="J9" s="2">
        <f>(D10-D8)/(price!B9-price!B7)</f>
        <v>0.33116765926728103</v>
      </c>
      <c r="K9" s="2">
        <f t="shared" si="1"/>
        <v>-8.6450167783519549E-2</v>
      </c>
      <c r="L9" s="2">
        <f t="shared" si="2"/>
        <v>90.039999999999964</v>
      </c>
      <c r="M9" s="2">
        <f t="shared" si="3"/>
        <v>31.550000000000011</v>
      </c>
      <c r="N9" s="2">
        <f t="shared" si="4"/>
        <v>-0.89803750492280443</v>
      </c>
      <c r="O9" s="2">
        <f t="shared" si="0"/>
        <v>0.24783445620789415</v>
      </c>
      <c r="P9" s="2">
        <f>price!B8*_xlfn.NORM.S.DIST((LN(price!B8/Home!$F$29)+(rate!J8%-dividend!B8%+0.5*(vol!J8%)^2)*(ttm!J8/365))/((vol!J8%)*SQRT(ttm!J8/365)),TRUE)*EXP(-dividend!J8%*ttm!J8/365)-Home!$F$29*_xlfn.NORM.S.DIST((LN(price!B8/Home!$F$29)+(rate!J8%-dividend!B8%-0.5*(vol!J8%)^2)*(ttm!J8/365))/((vol!J8%)*SQRT(ttm!J8/365)),TRUE)*EXP(-rate!J8%*ttm!J8/365)</f>
        <v>41.572594939066789</v>
      </c>
      <c r="Q9">
        <f>mid!J8</f>
        <v>39.549999999999997</v>
      </c>
      <c r="R9" s="1">
        <f>ttm!$J8</f>
        <v>129</v>
      </c>
      <c r="S9" s="1">
        <f>moneyness!$J8</f>
        <v>-465.56999999999971</v>
      </c>
      <c r="T9" s="6">
        <f>+_xlfn.NORM.S.DIST((LN(price!B8/Home!$F$29)+(rate!J8%-dividend!B8%+0.5*(vol!J8%)^2)*(ttm!J8/365))/((vol!J8%)*SQRT(ttm!J8/365)),TRUE)*EXP(-dividend!J8%*ttm!J8/365)</f>
        <v>0.17971931124993079</v>
      </c>
      <c r="U9" s="6">
        <f>delta!J8</f>
        <v>0.188</v>
      </c>
      <c r="V9" s="2">
        <f>(Q9-Q8)/(price!B9-price!B8)</f>
        <v>0.5413859480269555</v>
      </c>
      <c r="W9" s="2">
        <f t="shared" si="5"/>
        <v>0.36166663677702471</v>
      </c>
    </row>
    <row r="10" spans="1:24">
      <c r="A10" s="5">
        <v>45518</v>
      </c>
      <c r="B10" s="24">
        <f>price!B9</f>
        <v>5455.21</v>
      </c>
      <c r="C10" s="2">
        <f>price!B9*_xlfn.NORM.S.DIST((LN(price!B9/Home!$F$21)+(rate!B9%-dividend!B9%+0.5*(vol!B9%)^2)*(ttm!B9/365))/((vol!B9%)*SQRT(ttm!B9/365)),TRUE)*EXP(-dividend!B9%*ttm!B9/365)-Home!$F$21*_xlfn.NORM.S.DIST((LN(price!B9/Home!$F$21)+(rate!B9%-dividend!B9%-0.5*(vol!B9%)^2)*(ttm!B9/365))/((vol!B9%)*SQRT(ttm!B9/365)),TRUE)*EXP(-rate!B9%*ttm!B9/365)</f>
        <v>166.71077179138774</v>
      </c>
      <c r="D10" s="2">
        <f>mid!B9</f>
        <v>181.2</v>
      </c>
      <c r="E10" s="2">
        <f>ttm!$B9</f>
        <v>219</v>
      </c>
      <c r="F10" s="2">
        <f>moneyness!$B9</f>
        <v>-244.78999999999996</v>
      </c>
      <c r="G10" s="2">
        <f>vol!B9</f>
        <v>13.209</v>
      </c>
      <c r="H10" s="6">
        <f>_xlfn.NORM.S.DIST((LN(price!B9/Home!$F$21)+(rate!B9%-dividend!B9%+0.5*(vol!B9%)^2)*(ttm!B9/365))/((vol!B9%)*SQRT(ttm!B9/365)),TRUE)*EXP(-dividend!B9%*ttm!B9/365)</f>
        <v>0.42877729924978564</v>
      </c>
      <c r="I10">
        <f>delta!B9</f>
        <v>0.45100000000000001</v>
      </c>
      <c r="J10" s="2">
        <f>(D11-D9)/(price!B10-price!B8)</f>
        <v>0.44765143855133749</v>
      </c>
      <c r="K10" s="2">
        <f t="shared" si="1"/>
        <v>1.8874139301551851E-2</v>
      </c>
      <c r="L10" s="2">
        <f t="shared" si="2"/>
        <v>20.779999999999745</v>
      </c>
      <c r="M10" s="2">
        <f t="shared" si="3"/>
        <v>5.1499999999999773</v>
      </c>
      <c r="N10" s="2">
        <f t="shared" si="4"/>
        <v>-3.5280984461155533</v>
      </c>
      <c r="O10" s="2">
        <f t="shared" si="0"/>
        <v>0.49483013293943762</v>
      </c>
      <c r="P10" s="2">
        <f>price!B9*_xlfn.NORM.S.DIST((LN(price!B9/Home!$F$29)+(rate!J9%-dividend!B9%+0.5*(vol!J9%)^2)*(ttm!J9/365))/((vol!J9%)*SQRT(ttm!J9/365)),TRUE)*EXP(-dividend!J9%*ttm!J9/365)-Home!$F$29*_xlfn.NORM.S.DIST((LN(price!B9/Home!$F$29)+(rate!J9%-dividend!B9%-0.5*(vol!J9%)^2)*(ttm!J9/365))/((vol!J9%)*SQRT(ttm!J9/365)),TRUE)*EXP(-rate!J9%*ttm!J9/365)</f>
        <v>40.489623089945667</v>
      </c>
      <c r="Q10">
        <f>mid!J9</f>
        <v>38.799999999999997</v>
      </c>
      <c r="R10" s="1">
        <f>ttm!$J9</f>
        <v>128</v>
      </c>
      <c r="S10" s="1">
        <f>moneyness!$J9</f>
        <v>-444.78999999999996</v>
      </c>
      <c r="T10" s="6">
        <f>+_xlfn.NORM.S.DIST((LN(price!B9/Home!$F$29)+(rate!J9%-dividend!B9%+0.5*(vol!J9%)^2)*(ttm!J9/365))/((vol!J9%)*SQRT(ttm!J9/365)),TRUE)*EXP(-dividend!J9%*ttm!J9/365)</f>
        <v>0.18147711750547676</v>
      </c>
      <c r="U10" s="6">
        <f>delta!J9</f>
        <v>0.19400000000000001</v>
      </c>
      <c r="V10" s="2">
        <f>(Q10-Q9)/(price!B10-price!B9)</f>
        <v>-8.5217588910350885E-3</v>
      </c>
      <c r="W10" s="2">
        <f t="shared" si="5"/>
        <v>-0.18999887639651186</v>
      </c>
    </row>
    <row r="11" spans="1:24">
      <c r="A11" s="5">
        <v>45519</v>
      </c>
      <c r="B11" s="24">
        <f>price!B10</f>
        <v>5543.22</v>
      </c>
      <c r="C11" s="2">
        <f>price!B10*_xlfn.NORM.S.DIST((LN(price!B10/Home!$F$21)+(rate!B10%-dividend!B10%+0.5*(vol!B10%)^2)*(ttm!B10/365))/((vol!B10%)*SQRT(ttm!B10/365)),TRUE)*EXP(-dividend!B10%*ttm!B10/365)-Home!$F$21*_xlfn.NORM.S.DIST((LN(price!B10/Home!$F$21)+(rate!B10%-dividend!B10%-0.5*(vol!B10%)^2)*(ttm!B10/365))/((vol!B10%)*SQRT(ttm!B10/365)),TRUE)*EXP(-rate!B10%*ttm!B10/365)</f>
        <v>209.35059400546061</v>
      </c>
      <c r="D11" s="2">
        <f>mid!B10</f>
        <v>224.75</v>
      </c>
      <c r="E11" s="2">
        <f>ttm!$B10</f>
        <v>218</v>
      </c>
      <c r="F11" s="2">
        <f>moneyness!$B10</f>
        <v>-156.77999999999975</v>
      </c>
      <c r="G11" s="2">
        <f>vol!B10</f>
        <v>13.314</v>
      </c>
      <c r="H11" s="6">
        <f>_xlfn.NORM.S.DIST((LN(price!B10/Home!$F$21)+(rate!B10%-dividend!B10%+0.5*(vol!B10%)^2)*(ttm!B10/365))/((vol!B10%)*SQRT(ttm!B10/365)),TRUE)*EXP(-dividend!B10%*ttm!B10/365)</f>
        <v>0.492037261537285</v>
      </c>
      <c r="I11">
        <f>delta!B10</f>
        <v>0.51100000000000001</v>
      </c>
      <c r="J11" s="2">
        <f>(D12-D10)/(price!B11-price!B9)</f>
        <v>0.53160339256865941</v>
      </c>
      <c r="K11" s="2">
        <f t="shared" si="1"/>
        <v>3.9566131031374407E-2</v>
      </c>
      <c r="L11" s="2">
        <f t="shared" si="2"/>
        <v>88.010000000000218</v>
      </c>
      <c r="M11" s="2">
        <f t="shared" si="3"/>
        <v>43.550000000000011</v>
      </c>
      <c r="N11" s="2">
        <f t="shared" si="4"/>
        <v>5.8133098930262861</v>
      </c>
      <c r="O11" s="2">
        <f t="shared" si="0"/>
        <v>0.82502266545786074</v>
      </c>
      <c r="P11" s="2">
        <f>price!B10*_xlfn.NORM.S.DIST((LN(price!B10/Home!$F$29)+(rate!J10%-dividend!B10%+0.5*(vol!J10%)^2)*(ttm!J10/365))/((vol!J10%)*SQRT(ttm!J10/365)),TRUE)*EXP(-dividend!J10%*ttm!J10/365)-Home!$F$29*_xlfn.NORM.S.DIST((LN(price!B10/Home!$F$29)+(rate!J10%-dividend!B10%-0.5*(vol!J10%)^2)*(ttm!J10/365))/((vol!J10%)*SQRT(ttm!J10/365)),TRUE)*EXP(-rate!J10%*ttm!J10/365)</f>
        <v>62.443182549568292</v>
      </c>
      <c r="Q11">
        <f>mid!J10</f>
        <v>59.1</v>
      </c>
      <c r="R11" s="1">
        <f>ttm!$J10</f>
        <v>127</v>
      </c>
      <c r="S11" s="1">
        <f>moneyness!$J10</f>
        <v>-356.77999999999975</v>
      </c>
      <c r="T11" s="6">
        <f>+_xlfn.NORM.S.DIST((LN(price!B10/Home!$F$29)+(rate!J10%-dividend!B10%+0.5*(vol!J10%)^2)*(ttm!J10/365))/((vol!J10%)*SQRT(ttm!J10/365)),TRUE)*EXP(-dividend!J10%*ttm!J10/365)</f>
        <v>0.25188496085370204</v>
      </c>
      <c r="U11" s="6">
        <f>delta!J10</f>
        <v>0.26200000000000001</v>
      </c>
      <c r="V11" s="2">
        <f>(Q11-Q10)/(price!B11-price!B10)</f>
        <v>1.840435176790614</v>
      </c>
      <c r="W11" s="2">
        <f t="shared" si="5"/>
        <v>1.588550215936912</v>
      </c>
    </row>
    <row r="12" spans="1:24">
      <c r="A12" s="5">
        <v>45520</v>
      </c>
      <c r="B12" s="24">
        <f>price!B11</f>
        <v>5554.25</v>
      </c>
      <c r="C12" s="2">
        <f>price!B11*_xlfn.NORM.S.DIST((LN(price!B11/Home!$F$21)+(rate!B11%-dividend!B11%+0.5*(vol!B11%)^2)*(ttm!B11/365))/((vol!B11%)*SQRT(ttm!B11/365)),TRUE)*EXP(-dividend!B11%*ttm!B11/365)-Home!$F$21*_xlfn.NORM.S.DIST((LN(price!B11/Home!$F$21)+(rate!B11%-dividend!B11%-0.5*(vol!B11%)^2)*(ttm!B11/365))/((vol!B11%)*SQRT(ttm!B11/365)),TRUE)*EXP(-rate!B11%*ttm!B11/365)</f>
        <v>216.51952645250776</v>
      </c>
      <c r="D12" s="2">
        <f>mid!B11</f>
        <v>233.85</v>
      </c>
      <c r="E12" s="2">
        <f>ttm!$B11</f>
        <v>217</v>
      </c>
      <c r="F12" s="2">
        <f>moneyness!$B11</f>
        <v>-145.75</v>
      </c>
      <c r="G12" s="2">
        <f>vol!B11</f>
        <v>13.462999999999999</v>
      </c>
      <c r="H12" s="6">
        <f>_xlfn.NORM.S.DIST((LN(price!B11/Home!$F$21)+(rate!B11%-dividend!B11%+0.5*(vol!B11%)^2)*(ttm!B11/365))/((vol!B11%)*SQRT(ttm!B11/365)),TRUE)*EXP(-dividend!B11%*ttm!B11/365)</f>
        <v>0.49956130522531189</v>
      </c>
      <c r="I12">
        <f>delta!B11</f>
        <v>0.52</v>
      </c>
      <c r="J12" s="2">
        <f>(D13-D11)/(price!B12-price!B10)</f>
        <v>0.50284484084268977</v>
      </c>
      <c r="K12" s="2">
        <f t="shared" si="1"/>
        <v>3.2835356173778751E-3</v>
      </c>
      <c r="L12" s="2">
        <f t="shared" si="2"/>
        <v>11.029999999999745</v>
      </c>
      <c r="M12" s="2">
        <f t="shared" si="3"/>
        <v>9.0999999999999943</v>
      </c>
      <c r="N12" s="2">
        <f t="shared" si="4"/>
        <v>3.6728290052438659</v>
      </c>
      <c r="O12" s="2">
        <f t="shared" si="0"/>
        <v>0.43703703703703695</v>
      </c>
      <c r="P12" s="2">
        <f>price!B11*_xlfn.NORM.S.DIST((LN(price!B11/Home!$F$29)+(rate!J11%-dividend!B11%+0.5*(vol!J11%)^2)*(ttm!J11/365))/((vol!J11%)*SQRT(ttm!J11/365)),TRUE)*EXP(-dividend!J11%*ttm!J11/365)-Home!$F$29*_xlfn.NORM.S.DIST((LN(price!B11/Home!$F$29)+(rate!J11%-dividend!B11%-0.5*(vol!J11%)^2)*(ttm!J11/365))/((vol!J11%)*SQRT(ttm!J11/365)),TRUE)*EXP(-rate!J11%*ttm!J11/365)</f>
        <v>64.786616929053253</v>
      </c>
      <c r="Q12">
        <f>mid!J11</f>
        <v>62.45</v>
      </c>
      <c r="R12" s="1">
        <f>ttm!$J11</f>
        <v>126</v>
      </c>
      <c r="S12" s="1">
        <f>moneyness!$J11</f>
        <v>-345.75</v>
      </c>
      <c r="T12" s="6">
        <f>+_xlfn.NORM.S.DIST((LN(price!B11/Home!$F$29)+(rate!J11%-dividend!B11%+0.5*(vol!J11%)^2)*(ttm!J11/365))/((vol!J11%)*SQRT(ttm!J11/365)),TRUE)*EXP(-dividend!J11%*ttm!J11/365)</f>
        <v>0.25977471405925878</v>
      </c>
      <c r="U12" s="6">
        <f>delta!J11</f>
        <v>0.27200000000000002</v>
      </c>
      <c r="V12" s="2">
        <f>(Q12-Q11)/(price!B12-price!B11)</f>
        <v>6.2037037037037064E-2</v>
      </c>
      <c r="W12" s="2">
        <f t="shared" si="5"/>
        <v>-0.19773767702222173</v>
      </c>
    </row>
    <row r="13" spans="1:24">
      <c r="A13" s="5">
        <v>45523</v>
      </c>
      <c r="B13" s="24">
        <f>price!B12</f>
        <v>5608.25</v>
      </c>
      <c r="C13" s="2">
        <f>price!B12*_xlfn.NORM.S.DIST((LN(price!B12/Home!$F$21)+(rate!B12%-dividend!B12%+0.5*(vol!B12%)^2)*(ttm!B12/365))/((vol!B12%)*SQRT(ttm!B12/365)),TRUE)*EXP(-dividend!B12%*ttm!B12/365)-Home!$F$21*_xlfn.NORM.S.DIST((LN(price!B12/Home!$F$21)+(rate!B12%-dividend!B12%-0.5*(vol!B12%)^2)*(ttm!B12/365))/((vol!B12%)*SQRT(ttm!B12/365)),TRUE)*EXP(-rate!B12%*ttm!B12/365)</f>
        <v>244.83092767006292</v>
      </c>
      <c r="D13" s="2">
        <f>mid!B12</f>
        <v>257.45</v>
      </c>
      <c r="E13" s="2">
        <f>ttm!$B12</f>
        <v>214</v>
      </c>
      <c r="F13" s="2">
        <f>moneyness!$B12</f>
        <v>-91.75</v>
      </c>
      <c r="G13" s="2">
        <f>vol!B12</f>
        <v>13.590999999999999</v>
      </c>
      <c r="H13" s="6">
        <f>_xlfn.NORM.S.DIST((LN(price!B12/Home!$F$21)+(rate!B12%-dividend!B12%+0.5*(vol!B12%)^2)*(ttm!B12/365))/((vol!B12%)*SQRT(ttm!B12/365)),TRUE)*EXP(-dividend!B12%*ttm!B12/365)</f>
        <v>0.53608721768430712</v>
      </c>
      <c r="I13">
        <f>delta!B12</f>
        <v>0.55400000000000005</v>
      </c>
      <c r="J13" s="2">
        <f>(D14-D12)/(price!B13-price!B11)</f>
        <v>0.55516678329834479</v>
      </c>
      <c r="K13" s="2">
        <f t="shared" si="1"/>
        <v>1.9079565614037675E-2</v>
      </c>
      <c r="L13" s="2">
        <f t="shared" si="2"/>
        <v>54</v>
      </c>
      <c r="M13" s="2">
        <f t="shared" si="3"/>
        <v>23.599999999999994</v>
      </c>
      <c r="N13" s="2">
        <f t="shared" si="4"/>
        <v>-3.376310482166847</v>
      </c>
      <c r="O13" s="2">
        <f t="shared" si="0"/>
        <v>-1.7969451931714887E-2</v>
      </c>
      <c r="P13" s="2">
        <f>price!B12*_xlfn.NORM.S.DIST((LN(price!B12/Home!$F$29)+(rate!J12%-dividend!B12%+0.5*(vol!J12%)^2)*(ttm!J12/365))/((vol!J12%)*SQRT(ttm!J12/365)),TRUE)*EXP(-dividend!J12%*ttm!J12/365)-Home!$F$29*_xlfn.NORM.S.DIST((LN(price!B12/Home!$F$29)+(rate!J12%-dividend!B12%-0.5*(vol!J12%)^2)*(ttm!J12/365))/((vol!J12%)*SQRT(ttm!J12/365)),TRUE)*EXP(-rate!J12%*ttm!J12/365)</f>
        <v>78.761742788952233</v>
      </c>
      <c r="Q13">
        <f>mid!J12</f>
        <v>74.05</v>
      </c>
      <c r="R13" s="1">
        <f>ttm!$J12</f>
        <v>123</v>
      </c>
      <c r="S13" s="1">
        <f>moneyness!$J12</f>
        <v>-291.75</v>
      </c>
      <c r="T13" s="6">
        <f>+_xlfn.NORM.S.DIST((LN(price!B12/Home!$F$29)+(rate!J12%-dividend!B12%+0.5*(vol!J12%)^2)*(ttm!J12/365))/((vol!J12%)*SQRT(ttm!J12/365)),TRUE)*EXP(-dividend!J12%*ttm!J12/365)</f>
        <v>0.3032806214131149</v>
      </c>
      <c r="U13" s="6">
        <f>delta!J12</f>
        <v>0.312</v>
      </c>
      <c r="V13" s="2">
        <f>(Q13-Q12)/(price!B13-price!B12)</f>
        <v>-1.0422282120395221</v>
      </c>
      <c r="W13" s="2">
        <f t="shared" si="5"/>
        <v>-1.3455088334526371</v>
      </c>
    </row>
    <row r="14" spans="1:24">
      <c r="A14" s="5">
        <v>45524</v>
      </c>
      <c r="B14" s="24">
        <f>price!B13</f>
        <v>5597.12</v>
      </c>
      <c r="C14" s="2">
        <f>price!B13*_xlfn.NORM.S.DIST((LN(price!B13/Home!$F$21)+(rate!B13%-dividend!B13%+0.5*(vol!B13%)^2)*(ttm!B13/365))/((vol!B13%)*SQRT(ttm!B13/365)),TRUE)*EXP(-dividend!B13%*ttm!B13/365)-Home!$F$21*_xlfn.NORM.S.DIST((LN(price!B13/Home!$F$21)+(rate!B13%-dividend!B13%-0.5*(vol!B13%)^2)*(ttm!B13/365))/((vol!B13%)*SQRT(ttm!B13/365)),TRUE)*EXP(-rate!B13%*ttm!B13/365)</f>
        <v>240.01153025803433</v>
      </c>
      <c r="D14" s="2">
        <f>mid!B13</f>
        <v>257.64999999999998</v>
      </c>
      <c r="E14" s="2">
        <f>ttm!$B13</f>
        <v>213</v>
      </c>
      <c r="F14" s="2">
        <f>moneyness!$B13</f>
        <v>-102.88000000000011</v>
      </c>
      <c r="G14" s="2">
        <f>vol!B13</f>
        <v>13.739000000000001</v>
      </c>
      <c r="H14" s="6">
        <f>_xlfn.NORM.S.DIST((LN(price!B13/Home!$F$21)+(rate!B13%-dividend!B13%+0.5*(vol!B13%)^2)*(ttm!B13/365))/((vol!B13%)*SQRT(ttm!B13/365)),TRUE)*EXP(-dividend!B13%*ttm!B13/365)</f>
        <v>0.52746231245503339</v>
      </c>
      <c r="I14">
        <f>delta!B13</f>
        <v>0.54900000000000004</v>
      </c>
      <c r="J14" s="2">
        <f>(D15-D13)/(price!B14-price!B12)</f>
        <v>1.0595238095237807</v>
      </c>
      <c r="K14" s="2">
        <f t="shared" si="1"/>
        <v>0.53206149706874728</v>
      </c>
      <c r="L14" s="2">
        <f t="shared" si="2"/>
        <v>-11.130000000000109</v>
      </c>
      <c r="M14" s="2">
        <f t="shared" si="3"/>
        <v>0.19999999999998863</v>
      </c>
      <c r="N14" s="2">
        <f t="shared" si="4"/>
        <v>6.1666507328263851</v>
      </c>
      <c r="O14" s="2">
        <f t="shared" si="0"/>
        <v>0.55415086388536761</v>
      </c>
      <c r="P14" s="2">
        <f>price!B13*_xlfn.NORM.S.DIST((LN(price!B13/Home!$F$29)+(rate!J13%-dividend!B13%+0.5*(vol!J13%)^2)*(ttm!J13/365))/((vol!J13%)*SQRT(ttm!J13/365)),TRUE)*EXP(-dividend!J13%*ttm!J13/365)-Home!$F$29*_xlfn.NORM.S.DIST((LN(price!B13/Home!$F$29)+(rate!J13%-dividend!B13%-0.5*(vol!J13%)^2)*(ttm!J13/365))/((vol!J13%)*SQRT(ttm!J13/365)),TRUE)*EXP(-rate!J13%*ttm!J13/365)</f>
        <v>76.877793391760861</v>
      </c>
      <c r="Q14">
        <f>mid!J13</f>
        <v>74.7</v>
      </c>
      <c r="R14" s="1">
        <f>ttm!$J13</f>
        <v>122</v>
      </c>
      <c r="S14" s="1">
        <f>moneyness!$J13</f>
        <v>-302.88000000000011</v>
      </c>
      <c r="T14" s="6">
        <f>+_xlfn.NORM.S.DIST((LN(price!B13/Home!$F$29)+(rate!J13%-dividend!B13%+0.5*(vol!J13%)^2)*(ttm!J13/365))/((vol!J13%)*SQRT(ttm!J13/365)),TRUE)*EXP(-dividend!J13%*ttm!J13/365)</f>
        <v>0.29550761907861001</v>
      </c>
      <c r="U14" s="6">
        <f>delta!J13</f>
        <v>0.312</v>
      </c>
      <c r="V14" s="2">
        <f>(Q14-Q13)/(price!B14-price!B13)</f>
        <v>2.7391487568478413E-2</v>
      </c>
      <c r="W14" s="2">
        <f t="shared" si="5"/>
        <v>-0.26811613151013158</v>
      </c>
    </row>
    <row r="15" spans="1:24">
      <c r="A15" s="5">
        <v>45525</v>
      </c>
      <c r="B15" s="24">
        <f>price!B14</f>
        <v>5620.85</v>
      </c>
      <c r="C15" s="2">
        <f>price!B14*_xlfn.NORM.S.DIST((LN(price!B14/Home!$F$21)+(rate!B14%-dividend!B14%+0.5*(vol!B14%)^2)*(ttm!B14/365))/((vol!B14%)*SQRT(ttm!B14/365)),TRUE)*EXP(-dividend!B14%*ttm!B14/365)-Home!$F$21*_xlfn.NORM.S.DIST((LN(price!B14/Home!$F$21)+(rate!B14%-dividend!B14%-0.5*(vol!B14%)^2)*(ttm!B14/365))/((vol!B14%)*SQRT(ttm!B14/365)),TRUE)*EXP(-rate!B14%*ttm!B14/365)</f>
        <v>254.50922419068365</v>
      </c>
      <c r="D15" s="2">
        <f>mid!B14</f>
        <v>270.8</v>
      </c>
      <c r="E15" s="2">
        <f>ttm!$B14</f>
        <v>212</v>
      </c>
      <c r="F15" s="2">
        <f>moneyness!$B14</f>
        <v>-79.149999999999636</v>
      </c>
      <c r="G15" s="2">
        <f>vol!B14</f>
        <v>13.926</v>
      </c>
      <c r="H15" s="6">
        <f>_xlfn.NORM.S.DIST((LN(price!B14/Home!$F$21)+(rate!B14%-dividend!B14%+0.5*(vol!B14%)^2)*(ttm!B14/365))/((vol!B14%)*SQRT(ttm!B14/365)),TRUE)*EXP(-dividend!B14%*ttm!B14/365)</f>
        <v>0.54221373235591486</v>
      </c>
      <c r="I15">
        <f>delta!B14</f>
        <v>0.55900000000000005</v>
      </c>
      <c r="J15" s="2">
        <f>(D16-D14)/(price!B15-price!B13)</f>
        <v>0.30966767371601678</v>
      </c>
      <c r="K15" s="2">
        <f t="shared" si="1"/>
        <v>-0.23254605863989808</v>
      </c>
      <c r="L15" s="2">
        <f t="shared" si="2"/>
        <v>23.730000000000473</v>
      </c>
      <c r="M15" s="2">
        <f t="shared" si="3"/>
        <v>13.150000000000034</v>
      </c>
      <c r="N15" s="2">
        <f t="shared" si="4"/>
        <v>0.63331932544184255</v>
      </c>
      <c r="O15" s="2">
        <f t="shared" si="0"/>
        <v>0.42521410077673782</v>
      </c>
      <c r="P15" s="2">
        <f>price!B14*_xlfn.NORM.S.DIST((LN(price!B14/Home!$F$29)+(rate!J14%-dividend!B14%+0.5*(vol!J14%)^2)*(ttm!J14/365))/((vol!J14%)*SQRT(ttm!J14/365)),TRUE)*EXP(-dividend!J14%*ttm!J14/365)-Home!$F$29*_xlfn.NORM.S.DIST((LN(price!B14/Home!$F$29)+(rate!J14%-dividend!B14%-0.5*(vol!J14%)^2)*(ttm!J14/365))/((vol!J14%)*SQRT(ttm!J14/365)),TRUE)*EXP(-rate!J14%*ttm!J14/365)</f>
        <v>85.15079428644367</v>
      </c>
      <c r="Q15">
        <f>mid!J14</f>
        <v>81.650000000000006</v>
      </c>
      <c r="R15" s="1">
        <f>ttm!$J14</f>
        <v>121</v>
      </c>
      <c r="S15" s="1">
        <f>moneyness!$J14</f>
        <v>-279.14999999999964</v>
      </c>
      <c r="T15" s="6">
        <f>+_xlfn.NORM.S.DIST((LN(price!B14/Home!$F$29)+(rate!J14%-dividend!B14%+0.5*(vol!J14%)^2)*(ttm!J14/365))/((vol!J14%)*SQRT(ttm!J14/365)),TRUE)*EXP(-dividend!J14%*ttm!J14/365)</f>
        <v>0.31744401020644497</v>
      </c>
      <c r="U15" s="6">
        <f>delta!J14</f>
        <v>0.32800000000000001</v>
      </c>
      <c r="V15" s="2">
        <f>(Q15-Q14)/(price!B15-price!B14)</f>
        <v>-0.13841864170483964</v>
      </c>
      <c r="W15" s="2">
        <f t="shared" si="5"/>
        <v>-0.45586265191128461</v>
      </c>
    </row>
    <row r="16" spans="1:24">
      <c r="A16" s="5">
        <v>45526</v>
      </c>
      <c r="B16" s="24">
        <f>price!B15</f>
        <v>5570.64</v>
      </c>
      <c r="C16" s="2">
        <f>price!B15*_xlfn.NORM.S.DIST((LN(price!B15/Home!$F$21)+(rate!B15%-dividend!B15%+0.5*(vol!B15%)^2)*(ttm!B15/365))/((vol!B15%)*SQRT(ttm!B15/365)),TRUE)*EXP(-dividend!B15%*ttm!B15/365)-Home!$F$21*_xlfn.NORM.S.DIST((LN(price!B15/Home!$F$21)+(rate!B15%-dividend!B15%-0.5*(vol!B15%)^2)*(ttm!B15/365))/((vol!B15%)*SQRT(ttm!B15/365)),TRUE)*EXP(-rate!B15%*ttm!B15/365)</f>
        <v>229.13631975961289</v>
      </c>
      <c r="D16" s="2">
        <f>mid!B15</f>
        <v>249.45</v>
      </c>
      <c r="E16" s="2">
        <f>ttm!$B15</f>
        <v>211</v>
      </c>
      <c r="F16" s="2">
        <f>moneyness!$B15</f>
        <v>-129.35999999999967</v>
      </c>
      <c r="G16" s="2">
        <f>vol!B15</f>
        <v>14.016999999999999</v>
      </c>
      <c r="H16" s="6">
        <f>_xlfn.NORM.S.DIST((LN(price!B15/Home!$F$21)+(rate!B15%-dividend!B15%+0.5*(vol!B15%)^2)*(ttm!B15/365))/((vol!B15%)*SQRT(ttm!B15/365)),TRUE)*EXP(-dividend!B15%*ttm!B15/365)</f>
        <v>0.50903203812336684</v>
      </c>
      <c r="I16">
        <f>delta!B15</f>
        <v>0.53200000000000003</v>
      </c>
      <c r="J16" s="2">
        <f>(D17-D15)/(price!B16-price!B14)</f>
        <v>0.23255813953489457</v>
      </c>
      <c r="K16" s="2">
        <f t="shared" si="1"/>
        <v>-0.27647389858847227</v>
      </c>
      <c r="L16" s="2">
        <f t="shared" si="2"/>
        <v>-50.210000000000036</v>
      </c>
      <c r="M16" s="2">
        <f t="shared" si="3"/>
        <v>-21.350000000000023</v>
      </c>
      <c r="N16" s="2">
        <f t="shared" si="4"/>
        <v>5.8745515015904815</v>
      </c>
      <c r="O16" s="2">
        <f t="shared" si="0"/>
        <v>0.38377364389558016</v>
      </c>
      <c r="P16" s="2">
        <f>price!B15*_xlfn.NORM.S.DIST((LN(price!B15/Home!$F$29)+(rate!J15%-dividend!B15%+0.5*(vol!J15%)^2)*(ttm!J15/365))/((vol!J15%)*SQRT(ttm!J15/365)),TRUE)*EXP(-dividend!J15%*ttm!J15/365)-Home!$F$29*_xlfn.NORM.S.DIST((LN(price!B15/Home!$F$29)+(rate!J15%-dividend!B15%-0.5*(vol!J15%)^2)*(ttm!J15/365))/((vol!J15%)*SQRT(ttm!J15/365)),TRUE)*EXP(-rate!J15%*ttm!J15/365)</f>
        <v>70.685593165922</v>
      </c>
      <c r="Q16">
        <f>mid!J15</f>
        <v>70.2</v>
      </c>
      <c r="R16" s="1">
        <f>ttm!$J15</f>
        <v>120</v>
      </c>
      <c r="S16" s="1">
        <f>moneyness!$J15</f>
        <v>-329.35999999999967</v>
      </c>
      <c r="T16" s="6">
        <f>+_xlfn.NORM.S.DIST((LN(price!B15/Home!$F$29)+(rate!J15%-dividend!B15%+0.5*(vol!J15%)^2)*(ttm!J15/365))/((vol!J15%)*SQRT(ttm!J15/365)),TRUE)*EXP(-dividend!J15%*ttm!J15/365)</f>
        <v>0.27504595975240631</v>
      </c>
      <c r="U16" s="6">
        <f>delta!J15</f>
        <v>0.29199999999999998</v>
      </c>
      <c r="V16" s="2">
        <f>(Q16-Q15)/(price!B16-price!B15)</f>
        <v>-0.17899015163358012</v>
      </c>
      <c r="W16" s="2">
        <f t="shared" si="5"/>
        <v>-0.45403611138598643</v>
      </c>
    </row>
    <row r="17" spans="1:23">
      <c r="A17" s="5">
        <v>45527</v>
      </c>
      <c r="B17" s="24">
        <f>price!B16</f>
        <v>5634.61</v>
      </c>
      <c r="C17" s="2">
        <f>price!B16*_xlfn.NORM.S.DIST((LN(price!B16/Home!$F$21)+(rate!B16%-dividend!B16%+0.5*(vol!B16%)^2)*(ttm!B16/365))/((vol!B16%)*SQRT(ttm!B16/365)),TRUE)*EXP(-dividend!B16%*ttm!B16/365)-Home!$F$21*_xlfn.NORM.S.DIST((LN(price!B16/Home!$F$21)+(rate!B16%-dividend!B16%-0.5*(vol!B16%)^2)*(ttm!B16/365))/((vol!B16%)*SQRT(ttm!B16/365)),TRUE)*EXP(-rate!B16%*ttm!B16/365)</f>
        <v>258.63812259887754</v>
      </c>
      <c r="D17" s="2">
        <f>mid!B16</f>
        <v>274</v>
      </c>
      <c r="E17" s="2">
        <f>ttm!$B16</f>
        <v>210</v>
      </c>
      <c r="F17" s="2">
        <f>moneyness!$B16</f>
        <v>-65.390000000000327</v>
      </c>
      <c r="G17" s="2">
        <f>vol!B16</f>
        <v>13.829000000000001</v>
      </c>
      <c r="H17" s="6">
        <f>_xlfn.NORM.S.DIST((LN(price!B16/Home!$F$21)+(rate!B16%-dividend!B16%+0.5*(vol!B16%)^2)*(ttm!B16/365))/((vol!B16%)*SQRT(ttm!B16/365)),TRUE)*EXP(-dividend!B16%*ttm!B16/365)</f>
        <v>0.55056678058291386</v>
      </c>
      <c r="I17">
        <f>delta!B16</f>
        <v>0.56499999999999995</v>
      </c>
      <c r="J17" s="2">
        <f>(D18-D16)/(price!B17-price!B15)</f>
        <v>0.21536796536796596</v>
      </c>
      <c r="K17" s="2">
        <f t="shared" si="1"/>
        <v>-0.33519881521494788</v>
      </c>
      <c r="L17" s="2">
        <f t="shared" si="2"/>
        <v>63.969999999999345</v>
      </c>
      <c r="M17" s="2">
        <f t="shared" si="3"/>
        <v>24.550000000000011</v>
      </c>
      <c r="N17" s="2">
        <f t="shared" si="4"/>
        <v>-8.0127794787514333</v>
      </c>
      <c r="O17" s="2">
        <f t="shared" si="0"/>
        <v>0.82160945413620767</v>
      </c>
      <c r="P17" s="2">
        <f>price!B16*_xlfn.NORM.S.DIST((LN(price!B16/Home!$F$29)+(rate!J16%-dividend!B16%+0.5*(vol!J16%)^2)*(ttm!J16/365))/((vol!J16%)*SQRT(ttm!J16/365)),TRUE)*EXP(-dividend!J16%*ttm!J16/365)-Home!$F$29*_xlfn.NORM.S.DIST((LN(price!B16/Home!$F$29)+(rate!J16%-dividend!B16%-0.5*(vol!J16%)^2)*(ttm!J16/365))/((vol!J16%)*SQRT(ttm!J16/365)),TRUE)*EXP(-rate!J16%*ttm!J16/365)</f>
        <v>86.95533960108196</v>
      </c>
      <c r="Q17">
        <f>mid!J16</f>
        <v>82.2</v>
      </c>
      <c r="R17" s="1">
        <f>ttm!$J16</f>
        <v>119</v>
      </c>
      <c r="S17" s="1">
        <f>moneyness!$J16</f>
        <v>-265.39000000000033</v>
      </c>
      <c r="T17" s="6">
        <f>+_xlfn.NORM.S.DIST((LN(price!B16/Home!$F$29)+(rate!J16%-dividend!B16%+0.5*(vol!J16%)^2)*(ttm!J16/365))/((vol!J16%)*SQRT(ttm!J16/365)),TRUE)*EXP(-dividend!J16%*ttm!J16/365)</f>
        <v>0.3256516076916946</v>
      </c>
      <c r="U17" s="6">
        <f>delta!J16</f>
        <v>0.33200000000000002</v>
      </c>
      <c r="V17" s="2">
        <f>(Q17-Q16)/(price!B17-price!B16)</f>
        <v>-0.67529544175578615</v>
      </c>
      <c r="W17" s="2">
        <f t="shared" si="5"/>
        <v>-1.0009470494474808</v>
      </c>
    </row>
    <row r="18" spans="1:23">
      <c r="A18" s="5">
        <v>45530</v>
      </c>
      <c r="B18" s="24">
        <f>price!B17</f>
        <v>5616.84</v>
      </c>
      <c r="C18" s="2">
        <f>price!B17*_xlfn.NORM.S.DIST((LN(price!B17/Home!$F$21)+(rate!B17%-dividend!B17%+0.5*(vol!B17%)^2)*(ttm!B17/365))/((vol!B17%)*SQRT(ttm!B17/365)),TRUE)*EXP(-dividend!B17%*ttm!B17/365)-Home!$F$21*_xlfn.NORM.S.DIST((LN(price!B17/Home!$F$21)+(rate!B17%-dividend!B17%-0.5*(vol!B17%)^2)*(ttm!B17/365))/((vol!B17%)*SQRT(ttm!B17/365)),TRUE)*EXP(-rate!B17%*ttm!B17/365)</f>
        <v>245.12073504762475</v>
      </c>
      <c r="D18" s="2">
        <f>mid!B17</f>
        <v>259.39999999999998</v>
      </c>
      <c r="E18" s="2">
        <f>ttm!$B17</f>
        <v>207</v>
      </c>
      <c r="F18" s="2">
        <f>moneyness!$B17</f>
        <v>-83.159999999999854</v>
      </c>
      <c r="G18" s="2">
        <f>vol!B17</f>
        <v>13.742000000000001</v>
      </c>
      <c r="H18" s="6">
        <f>_xlfn.NORM.S.DIST((LN(price!B17/Home!$F$21)+(rate!B17%-dividend!B17%+0.5*(vol!B17%)^2)*(ttm!B17/365))/((vol!B17%)*SQRT(ttm!B17/365)),TRUE)*EXP(-dividend!B17%*ttm!B17/365)</f>
        <v>0.53777754192536231</v>
      </c>
      <c r="I18">
        <f>delta!B17</f>
        <v>0.55400000000000005</v>
      </c>
      <c r="J18" s="2">
        <f>(D19-D17)/(price!B18-price!B16)</f>
        <v>1.0102156640182169</v>
      </c>
      <c r="K18" s="2">
        <f t="shared" si="1"/>
        <v>0.47243812209285463</v>
      </c>
      <c r="L18" s="2">
        <f t="shared" si="2"/>
        <v>-17.769999999999527</v>
      </c>
      <c r="M18" s="2">
        <f t="shared" si="3"/>
        <v>-14.600000000000023</v>
      </c>
      <c r="N18" s="2">
        <f t="shared" si="4"/>
        <v>-4.8164283090419033</v>
      </c>
      <c r="O18" s="2">
        <f t="shared" si="0"/>
        <v>0.63616071428571674</v>
      </c>
      <c r="P18" s="2">
        <f>price!B17*_xlfn.NORM.S.DIST((LN(price!B17/Home!$F$29)+(rate!J17%-dividend!B17%+0.5*(vol!J17%)^2)*(ttm!J17/365))/((vol!J17%)*SQRT(ttm!J17/365)),TRUE)*EXP(-dividend!J17%*ttm!J17/365)-Home!$F$29*_xlfn.NORM.S.DIST((LN(price!B17/Home!$F$29)+(rate!J17%-dividend!B17%-0.5*(vol!J17%)^2)*(ttm!J17/365))/((vol!J17%)*SQRT(ttm!J17/365)),TRUE)*EXP(-rate!J17%*ttm!J17/365)</f>
        <v>76.595718923937511</v>
      </c>
      <c r="Q18">
        <f>mid!J17</f>
        <v>72.8</v>
      </c>
      <c r="R18" s="1">
        <f>ttm!$J17</f>
        <v>116</v>
      </c>
      <c r="S18" s="1">
        <f>moneyness!$J17</f>
        <v>-283.15999999999985</v>
      </c>
      <c r="T18" s="6">
        <f>+_xlfn.NORM.S.DIST((LN(price!B17/Home!$F$29)+(rate!J17%-dividend!B17%+0.5*(vol!J17%)^2)*(ttm!J17/365))/((vol!J17%)*SQRT(ttm!J17/365)),TRUE)*EXP(-dividend!J17%*ttm!J17/365)</f>
        <v>0.30229129900647117</v>
      </c>
      <c r="U18" s="6">
        <f>delta!J17</f>
        <v>0.312</v>
      </c>
      <c r="V18" s="2">
        <f>(Q18-Q17)/(price!B18-price!B17)</f>
        <v>-1.0491071428571392</v>
      </c>
      <c r="W18" s="2">
        <f t="shared" si="5"/>
        <v>-1.3513984418636105</v>
      </c>
    </row>
    <row r="19" spans="1:23">
      <c r="A19" s="5">
        <v>45531</v>
      </c>
      <c r="B19" s="24">
        <f>price!B18</f>
        <v>5625.8</v>
      </c>
      <c r="C19" s="2">
        <f>price!B18*_xlfn.NORM.S.DIST((LN(price!B18/Home!$F$21)+(rate!B18%-dividend!B18%+0.5*(vol!B18%)^2)*(ttm!B18/365))/((vol!B18%)*SQRT(ttm!B18/365)),TRUE)*EXP(-dividend!B18%*ttm!B18/365)-Home!$F$21*_xlfn.NORM.S.DIST((LN(price!B18/Home!$F$21)+(rate!B18%-dividend!B18%-0.5*(vol!B18%)^2)*(ttm!B18/365))/((vol!B18%)*SQRT(ttm!B18/365)),TRUE)*EXP(-rate!B18%*ttm!B18/365)</f>
        <v>247.72759371870416</v>
      </c>
      <c r="D19" s="2">
        <f>mid!B18</f>
        <v>265.10000000000002</v>
      </c>
      <c r="E19" s="2">
        <f>ttm!$B18</f>
        <v>206</v>
      </c>
      <c r="F19" s="2">
        <f>moneyness!$B18</f>
        <v>-74.199999999999818</v>
      </c>
      <c r="G19" s="2">
        <f>vol!B18</f>
        <v>13.672000000000001</v>
      </c>
      <c r="H19" s="6">
        <f>_xlfn.NORM.S.DIST((LN(price!B18/Home!$F$21)+(rate!B18%-dividend!B18%+0.5*(vol!B18%)^2)*(ttm!B18/365))/((vol!B18%)*SQRT(ttm!B18/365)),TRUE)*EXP(-dividend!B18%*ttm!B18/365)</f>
        <v>0.54318633949414796</v>
      </c>
      <c r="I19">
        <f>delta!B18</f>
        <v>0.56299999999999994</v>
      </c>
      <c r="J19" s="2">
        <f>(D20-D18)/(price!B19-price!B17)</f>
        <v>0.81914030819140748</v>
      </c>
      <c r="K19" s="2">
        <f t="shared" si="1"/>
        <v>0.27595396869725952</v>
      </c>
      <c r="L19" s="2">
        <f t="shared" si="2"/>
        <v>8.9600000000000364</v>
      </c>
      <c r="M19" s="2">
        <f t="shared" si="3"/>
        <v>5.7000000000000455</v>
      </c>
      <c r="N19" s="2">
        <f t="shared" si="4"/>
        <v>0.88151322434877954</v>
      </c>
      <c r="O19" s="2">
        <f t="shared" si="0"/>
        <v>0.77037477691850442</v>
      </c>
      <c r="P19" s="2">
        <f>price!B18*_xlfn.NORM.S.DIST((LN(price!B18/Home!$F$29)+(rate!J18%-dividend!B18%+0.5*(vol!J18%)^2)*(ttm!J18/365))/((vol!J18%)*SQRT(ttm!J18/365)),TRUE)*EXP(-dividend!J18%*ttm!J18/365)-Home!$F$29*_xlfn.NORM.S.DIST((LN(price!B18/Home!$F$29)+(rate!J18%-dividend!B18%-0.5*(vol!J18%)^2)*(ttm!J18/365))/((vol!J18%)*SQRT(ttm!J18/365)),TRUE)*EXP(-rate!J18%*ttm!J18/365)</f>
        <v>77.019737650789466</v>
      </c>
      <c r="Q19">
        <f>mid!J18</f>
        <v>74.75</v>
      </c>
      <c r="R19" s="1">
        <f>ttm!$J18</f>
        <v>115</v>
      </c>
      <c r="S19" s="1">
        <f>moneyness!$J18</f>
        <v>-274.19999999999982</v>
      </c>
      <c r="T19" s="6">
        <f>+_xlfn.NORM.S.DIST((LN(price!B18/Home!$F$29)+(rate!J18%-dividend!B18%+0.5*(vol!J18%)^2)*(ttm!J18/365))/((vol!J18%)*SQRT(ttm!J18/365)),TRUE)*EXP(-dividend!J18%*ttm!J18/365)</f>
        <v>0.30677289792143314</v>
      </c>
      <c r="U19" s="6">
        <f>delta!J18</f>
        <v>0.32100000000000001</v>
      </c>
      <c r="V19" s="2">
        <f>(Q19-Q18)/(price!B19-price!B18)</f>
        <v>-5.8001189767995516E-2</v>
      </c>
      <c r="W19" s="2">
        <f t="shared" si="5"/>
        <v>-0.36477408768942865</v>
      </c>
    </row>
    <row r="20" spans="1:23">
      <c r="A20" s="5">
        <v>45532</v>
      </c>
      <c r="B20" s="24">
        <f>price!B19</f>
        <v>5592.18</v>
      </c>
      <c r="C20" s="2">
        <f>price!B19*_xlfn.NORM.S.DIST((LN(price!B19/Home!$F$21)+(rate!B19%-dividend!B19%+0.5*(vol!B19%)^2)*(ttm!B19/365))/((vol!B19%)*SQRT(ttm!B19/365)),TRUE)*EXP(-dividend!B19%*ttm!B19/365)-Home!$F$21*_xlfn.NORM.S.DIST((LN(price!B19/Home!$F$21)+(rate!B19%-dividend!B19%-0.5*(vol!B19%)^2)*(ttm!B19/365))/((vol!B19%)*SQRT(ttm!B19/365)),TRUE)*EXP(-rate!B19%*ttm!B19/365)</f>
        <v>231.50209778762746</v>
      </c>
      <c r="D20" s="2">
        <f>mid!B19</f>
        <v>239.2</v>
      </c>
      <c r="E20" s="2">
        <f>ttm!$B19</f>
        <v>205</v>
      </c>
      <c r="F20" s="2">
        <f>moneyness!$B19</f>
        <v>-107.81999999999971</v>
      </c>
      <c r="G20" s="2">
        <f>vol!B19</f>
        <v>13.843</v>
      </c>
      <c r="H20" s="6">
        <f>_xlfn.NORM.S.DIST((LN(price!B19/Home!$F$21)+(rate!B19%-dividend!B19%+0.5*(vol!B19%)^2)*(ttm!B19/365))/((vol!B19%)*SQRT(ttm!B19/365)),TRUE)*EXP(-dividend!B19%*ttm!B19/365)</f>
        <v>0.51944863075895986</v>
      </c>
      <c r="I20">
        <f>delta!B19</f>
        <v>0.53500000000000003</v>
      </c>
      <c r="J20" s="2">
        <f>(D21-D19)/(price!B20-price!B18)</f>
        <v>0.46099290780141711</v>
      </c>
      <c r="K20" s="2">
        <f t="shared" si="1"/>
        <v>-5.8455722957542755E-2</v>
      </c>
      <c r="L20" s="2">
        <f t="shared" si="2"/>
        <v>-33.619999999999891</v>
      </c>
      <c r="M20" s="2">
        <f t="shared" si="3"/>
        <v>-25.900000000000034</v>
      </c>
      <c r="N20" s="2">
        <f t="shared" si="4"/>
        <v>-7.6380752662068403</v>
      </c>
      <c r="O20" s="2">
        <f t="shared" si="0"/>
        <v>-46.818181818127677</v>
      </c>
      <c r="P20" s="2">
        <f>price!B19*_xlfn.NORM.S.DIST((LN(price!B19/Home!$F$29)+(rate!J19%-dividend!B19%+0.5*(vol!J19%)^2)*(ttm!J19/365))/((vol!J19%)*SQRT(ttm!J19/365)),TRUE)*EXP(-dividend!J19%*ttm!J19/365)-Home!$F$29*_xlfn.NORM.S.DIST((LN(price!B19/Home!$F$29)+(rate!J19%-dividend!B19%-0.5*(vol!J19%)^2)*(ttm!J19/365))/((vol!J19%)*SQRT(ttm!J19/365)),TRUE)*EXP(-rate!J19%*ttm!J19/365)</f>
        <v>68.33352094083898</v>
      </c>
      <c r="Q20">
        <f>mid!J19</f>
        <v>61.35</v>
      </c>
      <c r="R20" s="1">
        <f>ttm!$J19</f>
        <v>114</v>
      </c>
      <c r="S20" s="1">
        <f>moneyness!$J19</f>
        <v>-307.81999999999971</v>
      </c>
      <c r="T20" s="6">
        <f>+_xlfn.NORM.S.DIST((LN(price!B19/Home!$F$29)+(rate!J19%-dividend!B19%+0.5*(vol!J19%)^2)*(ttm!J19/365))/((vol!J19%)*SQRT(ttm!J19/365)),TRUE)*EXP(-dividend!J19%*ttm!J19/365)</f>
        <v>0.27818375628480146</v>
      </c>
      <c r="U20" s="6">
        <f>delta!J19</f>
        <v>0.28599999999999998</v>
      </c>
      <c r="V20" s="2">
        <f>(Q20-Q19)/(price!B20-price!B19)</f>
        <v>60.909090909020399</v>
      </c>
      <c r="W20" s="2">
        <f t="shared" si="5"/>
        <v>60.630907152735595</v>
      </c>
    </row>
    <row r="21" spans="1:23">
      <c r="A21" s="5">
        <v>45533</v>
      </c>
      <c r="B21" s="24">
        <f>price!B20</f>
        <v>5591.96</v>
      </c>
      <c r="C21" s="2">
        <f>price!B20*_xlfn.NORM.S.DIST((LN(price!B20/Home!$F$21)+(rate!B20%-dividend!B20%+0.5*(vol!B20%)^2)*(ttm!B20/365))/((vol!B20%)*SQRT(ttm!B20/365)),TRUE)*EXP(-dividend!B20%*ttm!B20/365)-Home!$F$21*_xlfn.NORM.S.DIST((LN(price!B20/Home!$F$21)+(rate!B20%-dividend!B20%-0.5*(vol!B20%)^2)*(ttm!B20/365))/((vol!B20%)*SQRT(ttm!B20/365)),TRUE)*EXP(-rate!B20%*ttm!B20/365)</f>
        <v>226.85144745250409</v>
      </c>
      <c r="D21" s="2">
        <f>mid!B20</f>
        <v>249.5</v>
      </c>
      <c r="E21" s="2">
        <f>ttm!$B20</f>
        <v>204</v>
      </c>
      <c r="F21" s="2">
        <f>moneyness!$B20</f>
        <v>-108.03999999999996</v>
      </c>
      <c r="G21" s="2">
        <f>vol!B20</f>
        <v>13.539</v>
      </c>
      <c r="H21" s="6">
        <f>_xlfn.NORM.S.DIST((LN(price!B20/Home!$F$21)+(rate!B20%-dividend!B20%+0.5*(vol!B20%)^2)*(ttm!B20/365))/((vol!B20%)*SQRT(ttm!B20/365)),TRUE)*EXP(-dividend!B20%*ttm!B20/365)</f>
        <v>0.52039716018793158</v>
      </c>
      <c r="I21">
        <f>delta!B20</f>
        <v>0.54900000000000004</v>
      </c>
      <c r="J21" s="2">
        <f>(D22-D20)/(price!B21-price!B19)</f>
        <v>0.54695837780150047</v>
      </c>
      <c r="K21" s="2">
        <f t="shared" si="1"/>
        <v>2.6561217613568888E-2</v>
      </c>
      <c r="L21" s="2">
        <f t="shared" si="2"/>
        <v>-0.22000000000025466</v>
      </c>
      <c r="M21" s="2">
        <f t="shared" si="3"/>
        <v>10.300000000000011</v>
      </c>
      <c r="N21" s="2">
        <f t="shared" si="4"/>
        <v>10.414278698767115</v>
      </c>
      <c r="O21" s="2">
        <f t="shared" si="0"/>
        <v>0.36233167965981811</v>
      </c>
      <c r="P21" s="2">
        <f>price!B20*_xlfn.NORM.S.DIST((LN(price!B20/Home!$F$29)+(rate!J20%-dividend!B20%+0.5*(vol!J20%)^2)*(ttm!J20/365))/((vol!J20%)*SQRT(ttm!J20/365)),TRUE)*EXP(-dividend!J20%*ttm!J20/365)-Home!$F$29*_xlfn.NORM.S.DIST((LN(price!B20/Home!$F$29)+(rate!J20%-dividend!B20%-0.5*(vol!J20%)^2)*(ttm!J20/365))/((vol!J20%)*SQRT(ttm!J20/365)),TRUE)*EXP(-rate!J20%*ttm!J20/365)</f>
        <v>63.432416423676386</v>
      </c>
      <c r="Q21">
        <f>mid!J20</f>
        <v>64.05</v>
      </c>
      <c r="R21" s="1">
        <f>ttm!$J20</f>
        <v>113</v>
      </c>
      <c r="S21" s="1">
        <f>moneyness!$J20</f>
        <v>-308.03999999999996</v>
      </c>
      <c r="T21" s="6">
        <f>+_xlfn.NORM.S.DIST((LN(price!B20/Home!$F$29)+(rate!J20%-dividend!B20%+0.5*(vol!J20%)^2)*(ttm!J20/365))/((vol!J20%)*SQRT(ttm!J20/365)),TRUE)*EXP(-dividend!J20%*ttm!J20/365)</f>
        <v>0.26958802905271806</v>
      </c>
      <c r="U21" s="6">
        <f>delta!J20</f>
        <v>0.29299999999999998</v>
      </c>
      <c r="V21" s="2">
        <f>(Q21-Q20)/(price!B21-price!B20)</f>
        <v>4.7838412473423367E-2</v>
      </c>
      <c r="W21" s="2">
        <f t="shared" si="5"/>
        <v>-0.22174961657929471</v>
      </c>
    </row>
    <row r="22" spans="1:23">
      <c r="A22" s="5">
        <v>45534</v>
      </c>
      <c r="B22" s="24">
        <f>price!B21</f>
        <v>5648.4</v>
      </c>
      <c r="C22" s="2">
        <f>price!B21*_xlfn.NORM.S.DIST((LN(price!B21/Home!$F$21)+(rate!B21%-dividend!B21%+0.5*(vol!B21%)^2)*(ttm!B21/365))/((vol!B21%)*SQRT(ttm!B21/365)),TRUE)*EXP(-dividend!B21%*ttm!B21/365)-Home!$F$21*_xlfn.NORM.S.DIST((LN(price!B21/Home!$F$21)+(rate!B21%-dividend!B21%-0.5*(vol!B21%)^2)*(ttm!B21/365))/((vol!B21%)*SQRT(ttm!B21/365)),TRUE)*EXP(-rate!B21%*ttm!B21/365)</f>
        <v>255.94572009456351</v>
      </c>
      <c r="D22" s="2">
        <f>mid!B21</f>
        <v>269.95</v>
      </c>
      <c r="E22" s="2">
        <f>ttm!$B21</f>
        <v>203</v>
      </c>
      <c r="F22" s="2">
        <f>moneyness!$B21</f>
        <v>-51.600000000000364</v>
      </c>
      <c r="G22" s="2">
        <f>vol!B21</f>
        <v>13.510999999999999</v>
      </c>
      <c r="H22" s="6">
        <f>_xlfn.NORM.S.DIST((LN(price!B21/Home!$F$21)+(rate!B21%-dividend!B21%+0.5*(vol!B21%)^2)*(ttm!B21/365))/((vol!B21%)*SQRT(ttm!B21/365)),TRUE)*EXP(-dividend!B21%*ttm!B21/365)</f>
        <v>0.55905177337744294</v>
      </c>
      <c r="I22">
        <f>delta!B21</f>
        <v>0.57099999999999995</v>
      </c>
      <c r="J22" s="2">
        <f>(D23-D21)/(price!B22-price!B20)</f>
        <v>0.50531492939870093</v>
      </c>
      <c r="K22" s="2">
        <f t="shared" si="1"/>
        <v>-5.373684397874201E-2</v>
      </c>
      <c r="L22" s="2">
        <f t="shared" si="2"/>
        <v>56.4399999999996</v>
      </c>
      <c r="M22" s="2">
        <f t="shared" si="3"/>
        <v>20.449999999999989</v>
      </c>
      <c r="N22" s="2">
        <f t="shared" si="4"/>
        <v>-8.9212157210066607</v>
      </c>
      <c r="O22" s="2">
        <f t="shared" si="0"/>
        <v>0.43776680338160434</v>
      </c>
      <c r="P22" s="2">
        <f>price!B21*_xlfn.NORM.S.DIST((LN(price!B21/Home!$F$29)+(rate!J21%-dividend!B21%+0.5*(vol!J21%)^2)*(ttm!J21/365))/((vol!J21%)*SQRT(ttm!J21/365)),TRUE)*EXP(-dividend!J21%*ttm!J21/365)-Home!$F$29*_xlfn.NORM.S.DIST((LN(price!B21/Home!$F$29)+(rate!J21%-dividend!B21%-0.5*(vol!J21%)^2)*(ttm!J21/365))/((vol!J21%)*SQRT(ttm!J21/365)),TRUE)*EXP(-rate!J21%*ttm!J21/365)</f>
        <v>79.870666254962316</v>
      </c>
      <c r="Q22">
        <f>mid!J21</f>
        <v>74.150000000000006</v>
      </c>
      <c r="R22" s="1">
        <f>ttm!$J21</f>
        <v>112</v>
      </c>
      <c r="S22" s="1">
        <f>moneyness!$J21</f>
        <v>-251.60000000000036</v>
      </c>
      <c r="T22" s="6">
        <f>+_xlfn.NORM.S.DIST((LN(price!B21/Home!$F$29)+(rate!J21%-dividend!B21%+0.5*(vol!J21%)^2)*(ttm!J21/365))/((vol!J21%)*SQRT(ttm!J21/365)),TRUE)*EXP(-dividend!J21%*ttm!J21/365)</f>
        <v>0.3210600690555665</v>
      </c>
      <c r="U22" s="6">
        <f>delta!J21</f>
        <v>0.32400000000000001</v>
      </c>
      <c r="V22" s="2">
        <f>(Q22-Q21)/(price!B22-price!B21)</f>
        <v>-8.4540051895873977E-2</v>
      </c>
      <c r="W22" s="2">
        <f t="shared" si="5"/>
        <v>-0.40560012095144049</v>
      </c>
    </row>
    <row r="23" spans="1:23">
      <c r="A23" s="5">
        <v>45538</v>
      </c>
      <c r="B23" s="24">
        <f>price!B22</f>
        <v>5528.93</v>
      </c>
      <c r="C23" s="2">
        <f>price!B22*_xlfn.NORM.S.DIST((LN(price!B22/Home!$F$21)+(rate!B22%-dividend!B22%+0.5*(vol!B22%)^2)*(ttm!B22/365))/((vol!B22%)*SQRT(ttm!B22/365)),TRUE)*EXP(-dividend!B22%*ttm!B22/365)-Home!$F$21*_xlfn.NORM.S.DIST((LN(price!B22/Home!$F$21)+(rate!B22%-dividend!B22%-0.5*(vol!B22%)^2)*(ttm!B22/365))/((vol!B22%)*SQRT(ttm!B22/365)),TRUE)*EXP(-rate!B22%*ttm!B22/365)</f>
        <v>203.07292139234914</v>
      </c>
      <c r="D23" s="2">
        <f>mid!B22</f>
        <v>217.65</v>
      </c>
      <c r="E23" s="2">
        <f>ttm!$B22</f>
        <v>199</v>
      </c>
      <c r="F23" s="2">
        <f>moneyness!$B22</f>
        <v>-171.06999999999971</v>
      </c>
      <c r="G23" s="2">
        <f>vol!B22</f>
        <v>14.298</v>
      </c>
      <c r="H23" s="6">
        <f>_xlfn.NORM.S.DIST((LN(price!B22/Home!$F$21)+(rate!B22%-dividend!B22%+0.5*(vol!B22%)^2)*(ttm!B22/365))/((vol!B22%)*SQRT(ttm!B22/365)),TRUE)*EXP(-dividend!B22%*ttm!B22/365)</f>
        <v>0.47569866980045622</v>
      </c>
      <c r="I23">
        <f>delta!B22</f>
        <v>0.497</v>
      </c>
      <c r="J23" s="2">
        <f>(D24-D22)/(price!B23-price!B21)</f>
        <v>0.42585521701862394</v>
      </c>
      <c r="K23" s="2">
        <f t="shared" si="1"/>
        <v>-4.9843452781832276E-2</v>
      </c>
      <c r="L23" s="2">
        <f t="shared" si="2"/>
        <v>-119.46999999999935</v>
      </c>
      <c r="M23" s="2">
        <f t="shared" si="3"/>
        <v>-52.299999999999983</v>
      </c>
      <c r="N23" s="2">
        <f t="shared" si="4"/>
        <v>14.489915365402766</v>
      </c>
      <c r="O23" s="2">
        <f t="shared" si="0"/>
        <v>0.26523702031600904</v>
      </c>
      <c r="P23" s="2">
        <f>price!B22*_xlfn.NORM.S.DIST((LN(price!B22/Home!$F$29)+(rate!J22%-dividend!B22%+0.5*(vol!J22%)^2)*(ttm!J22/365))/((vol!J22%)*SQRT(ttm!J22/365)),TRUE)*EXP(-dividend!J22%*ttm!J22/365)-Home!$F$29*_xlfn.NORM.S.DIST((LN(price!B22/Home!$F$29)+(rate!J22%-dividend!B22%-0.5*(vol!J22%)^2)*(ttm!J22/365))/((vol!J22%)*SQRT(ttm!J22/365)),TRUE)*EXP(-rate!J22%*ttm!J22/365)</f>
        <v>50.366523581228421</v>
      </c>
      <c r="Q23">
        <f>mid!J22</f>
        <v>49.2</v>
      </c>
      <c r="R23" s="1">
        <f>ttm!$J22</f>
        <v>108</v>
      </c>
      <c r="S23" s="1">
        <f>moneyness!$J22</f>
        <v>-371.06999999999971</v>
      </c>
      <c r="T23" s="6">
        <f>+_xlfn.NORM.S.DIST((LN(price!B22/Home!$F$29)+(rate!J22%-dividend!B22%+0.5*(vol!J22%)^2)*(ttm!J22/365))/((vol!J22%)*SQRT(ttm!J22/365)),TRUE)*EXP(-dividend!J22%*ttm!J22/365)</f>
        <v>0.22143546782215376</v>
      </c>
      <c r="U23" s="6">
        <f>delta!J22</f>
        <v>0.23599999999999999</v>
      </c>
      <c r="V23" s="2">
        <f>(Q23-Q22)/(price!B23-price!B22)</f>
        <v>2.8160270880359328</v>
      </c>
      <c r="W23" s="2">
        <f t="shared" si="5"/>
        <v>2.5945916202137789</v>
      </c>
    </row>
    <row r="24" spans="1:23">
      <c r="A24" s="5">
        <v>45539</v>
      </c>
      <c r="B24" s="24">
        <f>price!B23</f>
        <v>5520.07</v>
      </c>
      <c r="C24" s="2">
        <f>price!B23*_xlfn.NORM.S.DIST((LN(price!B23/Home!$F$21)+(rate!B23%-dividend!B23%+0.5*(vol!B23%)^2)*(ttm!B23/365))/((vol!B23%)*SQRT(ttm!B23/365)),TRUE)*EXP(-dividend!B23%*ttm!B23/365)-Home!$F$21*_xlfn.NORM.S.DIST((LN(price!B23/Home!$F$21)+(rate!B23%-dividend!B23%-0.5*(vol!B23%)^2)*(ttm!B23/365))/((vol!B23%)*SQRT(ttm!B23/365)),TRUE)*EXP(-rate!B23%*ttm!B23/365)</f>
        <v>201.78490957672147</v>
      </c>
      <c r="D24" s="2">
        <f>mid!B23</f>
        <v>215.3</v>
      </c>
      <c r="E24" s="2">
        <f>ttm!$B23</f>
        <v>198</v>
      </c>
      <c r="F24" s="2">
        <f>moneyness!$B23</f>
        <v>-179.93000000000029</v>
      </c>
      <c r="G24" s="2">
        <f>vol!B23</f>
        <v>14.581</v>
      </c>
      <c r="H24" s="6">
        <f>_xlfn.NORM.S.DIST((LN(price!B23/Home!$F$21)+(rate!B23%-dividend!B23%+0.5*(vol!B23%)^2)*(ttm!B23/365))/((vol!B23%)*SQRT(ttm!B23/365)),TRUE)*EXP(-dividend!B23%*ttm!B23/365)</f>
        <v>0.46922010211287185</v>
      </c>
      <c r="I24">
        <f>delta!B23</f>
        <v>0.48299999999999998</v>
      </c>
      <c r="J24" s="2">
        <f>(D25-D23)/(price!B24-price!B22)</f>
        <v>0.57601880877742029</v>
      </c>
      <c r="K24" s="2">
        <f t="shared" si="1"/>
        <v>0.10679870666454844</v>
      </c>
      <c r="L24" s="2">
        <f t="shared" si="2"/>
        <v>-8.8600000000005821</v>
      </c>
      <c r="M24" s="2">
        <f t="shared" si="3"/>
        <v>-2.3499999999999943</v>
      </c>
      <c r="N24" s="2">
        <f t="shared" si="4"/>
        <v>1.8646902144323247</v>
      </c>
      <c r="O24" s="2">
        <f t="shared" si="0"/>
        <v>0.74129651860745083</v>
      </c>
      <c r="P24" s="2">
        <f>price!B23*_xlfn.NORM.S.DIST((LN(price!B23/Home!$F$29)+(rate!J23%-dividend!B23%+0.5*(vol!J23%)^2)*(ttm!J23/365))/((vol!J23%)*SQRT(ttm!J23/365)),TRUE)*EXP(-dividend!J23%*ttm!J23/365)-Home!$F$29*_xlfn.NORM.S.DIST((LN(price!B23/Home!$F$29)+(rate!J23%-dividend!B23%-0.5*(vol!J23%)^2)*(ttm!J23/365))/((vol!J23%)*SQRT(ttm!J23/365)),TRUE)*EXP(-rate!J23%*ttm!J23/365)</f>
        <v>50.81745861361378</v>
      </c>
      <c r="Q24">
        <f>mid!J23</f>
        <v>49.25</v>
      </c>
      <c r="R24" s="1">
        <f>ttm!$J23</f>
        <v>107</v>
      </c>
      <c r="S24" s="1">
        <f>moneyness!$J23</f>
        <v>-379.93000000000029</v>
      </c>
      <c r="T24" s="6">
        <f>+_xlfn.NORM.S.DIST((LN(price!B23/Home!$F$29)+(rate!J23%-dividend!B23%+0.5*(vol!J23%)^2)*(ttm!J23/365))/((vol!J23%)*SQRT(ttm!J23/365)),TRUE)*EXP(-dividend!J23%*ttm!J23/365)</f>
        <v>0.2197348530822533</v>
      </c>
      <c r="U24" s="6">
        <f>delta!J23</f>
        <v>0.22600000000000001</v>
      </c>
      <c r="V24" s="2">
        <f>(Q24-Q23)/(price!B24-price!B23)</f>
        <v>-3.0012004801919325E-3</v>
      </c>
      <c r="W24" s="2">
        <f t="shared" si="5"/>
        <v>-0.22273605356244522</v>
      </c>
    </row>
    <row r="25" spans="1:23">
      <c r="A25" s="5">
        <v>45540</v>
      </c>
      <c r="B25" s="24">
        <f>price!B24</f>
        <v>5503.41</v>
      </c>
      <c r="C25" s="2">
        <f>price!B24*_xlfn.NORM.S.DIST((LN(price!B24/Home!$F$21)+(rate!B24%-dividend!B24%+0.5*(vol!B24%)^2)*(ttm!B24/365))/((vol!B24%)*SQRT(ttm!B24/365)),TRUE)*EXP(-dividend!B24%*ttm!B24/365)-Home!$F$21*_xlfn.NORM.S.DIST((LN(price!B24/Home!$F$21)+(rate!B24%-dividend!B24%-0.5*(vol!B24%)^2)*(ttm!B24/365))/((vol!B24%)*SQRT(ttm!B24/365)),TRUE)*EXP(-rate!B24%*ttm!B24/365)</f>
        <v>188.48641413843825</v>
      </c>
      <c r="D25" s="2">
        <f>mid!B24</f>
        <v>202.95</v>
      </c>
      <c r="E25" s="2">
        <f>ttm!$B24</f>
        <v>197</v>
      </c>
      <c r="F25" s="2">
        <f>moneyness!$B24</f>
        <v>-196.59000000000015</v>
      </c>
      <c r="G25" s="2">
        <f>vol!B24</f>
        <v>14.292</v>
      </c>
      <c r="H25" s="6">
        <f>_xlfn.NORM.S.DIST((LN(price!B24/Home!$F$21)+(rate!B24%-dividend!B24%+0.5*(vol!B24%)^2)*(ttm!B24/365))/((vol!B24%)*SQRT(ttm!B24/365)),TRUE)*EXP(-dividend!B24%*ttm!B24/365)</f>
        <v>0.45568049014857986</v>
      </c>
      <c r="I25">
        <f>delta!B24</f>
        <v>0.47799999999999998</v>
      </c>
      <c r="J25" s="2">
        <f>(D26-D24)/(price!B25-price!B23)</f>
        <v>0.49350649350649534</v>
      </c>
      <c r="K25" s="2">
        <f t="shared" si="1"/>
        <v>3.7826003357915472E-2</v>
      </c>
      <c r="L25" s="2">
        <f t="shared" si="2"/>
        <v>-16.659999999999854</v>
      </c>
      <c r="M25" s="2">
        <f t="shared" si="3"/>
        <v>-12.350000000000023</v>
      </c>
      <c r="N25" s="2">
        <f t="shared" si="4"/>
        <v>-4.5327930987996456</v>
      </c>
      <c r="O25" s="2">
        <f t="shared" si="0"/>
        <v>0.45004737340772816</v>
      </c>
      <c r="P25" s="2">
        <f>price!B24*_xlfn.NORM.S.DIST((LN(price!B24/Home!$F$29)+(rate!J24%-dividend!B24%+0.5*(vol!J24%)^2)*(ttm!J24/365))/((vol!J24%)*SQRT(ttm!J24/365)),TRUE)*EXP(-dividend!J24%*ttm!J24/365)-Home!$F$29*_xlfn.NORM.S.DIST((LN(price!B24/Home!$F$29)+(rate!J24%-dividend!B24%-0.5*(vol!J24%)^2)*(ttm!J24/365))/((vol!J24%)*SQRT(ttm!J24/365)),TRUE)*EXP(-rate!J24%*ttm!J24/365)</f>
        <v>44.616691555134594</v>
      </c>
      <c r="Q25">
        <f>mid!J24</f>
        <v>43.85</v>
      </c>
      <c r="R25" s="1">
        <f>ttm!$J24</f>
        <v>106</v>
      </c>
      <c r="S25" s="1">
        <f>moneyness!$J24</f>
        <v>-396.59000000000015</v>
      </c>
      <c r="T25" s="6">
        <f>+_xlfn.NORM.S.DIST((LN(price!B24/Home!$F$29)+(rate!J24%-dividend!B24%+0.5*(vol!J24%)^2)*(ttm!J24/365))/((vol!J24%)*SQRT(ttm!J24/365)),TRUE)*EXP(-dividend!J24%*ttm!J24/365)</f>
        <v>0.20118958372046772</v>
      </c>
      <c r="U25" s="6">
        <f>delta!J24</f>
        <v>0.215</v>
      </c>
      <c r="V25" s="2">
        <f>(Q25-Q24)/(price!B25-price!B24)</f>
        <v>5.6848089272555122E-2</v>
      </c>
      <c r="W25" s="2">
        <f t="shared" si="5"/>
        <v>-0.14434149444791261</v>
      </c>
    </row>
    <row r="26" spans="1:23">
      <c r="A26" s="5">
        <v>45541</v>
      </c>
      <c r="B26" s="24">
        <f>price!B25</f>
        <v>5408.42</v>
      </c>
      <c r="C26" s="2">
        <f>price!B25*_xlfn.NORM.S.DIST((LN(price!B25/Home!$F$21)+(rate!B25%-dividend!B25%+0.5*(vol!B25%)^2)*(ttm!B25/365))/((vol!B25%)*SQRT(ttm!B25/365)),TRUE)*EXP(-dividend!B25%*ttm!B25/365)-Home!$F$21*_xlfn.NORM.S.DIST((LN(price!B25/Home!$F$21)+(rate!B25%-dividend!B25%-0.5*(vol!B25%)^2)*(ttm!B25/365))/((vol!B25%)*SQRT(ttm!B25/365)),TRUE)*EXP(-rate!B25%*ttm!B25/365)</f>
        <v>152.17343753736282</v>
      </c>
      <c r="D26" s="2">
        <f>mid!B25</f>
        <v>160.19999999999999</v>
      </c>
      <c r="E26" s="2">
        <f>ttm!$B25</f>
        <v>196</v>
      </c>
      <c r="F26" s="2">
        <f>moneyness!$B25</f>
        <v>-291.57999999999993</v>
      </c>
      <c r="G26" s="2">
        <f>vol!B25</f>
        <v>14.643000000000001</v>
      </c>
      <c r="H26" s="6">
        <f>_xlfn.NORM.S.DIST((LN(price!B25/Home!$F$21)+(rate!B25%-dividend!B25%+0.5*(vol!B25%)^2)*(ttm!B25/365))/((vol!B25%)*SQRT(ttm!B25/365)),TRUE)*EXP(-dividend!B25%*ttm!B25/365)</f>
        <v>0.39272321772192736</v>
      </c>
      <c r="I26">
        <f>delta!B25</f>
        <v>0.40899999999999997</v>
      </c>
      <c r="J26" s="2">
        <f>(D27-D25)/(price!B26-price!B24)</f>
        <v>0.45271940667491117</v>
      </c>
      <c r="K26" s="2">
        <f t="shared" si="1"/>
        <v>5.9996188952983809E-2</v>
      </c>
      <c r="L26" s="2">
        <f t="shared" si="2"/>
        <v>-94.989999999999782</v>
      </c>
      <c r="M26" s="2">
        <f t="shared" si="3"/>
        <v>-42.75</v>
      </c>
      <c r="N26" s="2">
        <f t="shared" si="4"/>
        <v>0.53508975921349844</v>
      </c>
      <c r="O26" s="2">
        <f t="shared" si="0"/>
        <v>0.44866677311192676</v>
      </c>
      <c r="P26" s="2">
        <f>price!B25*_xlfn.NORM.S.DIST((LN(price!B25/Home!$F$29)+(rate!J25%-dividend!B25%+0.5*(vol!J25%)^2)*(ttm!J25/365))/((vol!J25%)*SQRT(ttm!J25/365)),TRUE)*EXP(-dividend!J25%*ttm!J25/365)-Home!$F$29*_xlfn.NORM.S.DIST((LN(price!B25/Home!$F$29)+(rate!J25%-dividend!B25%-0.5*(vol!J25%)^2)*(ttm!J25/365))/((vol!J25%)*SQRT(ttm!J25/365)),TRUE)*EXP(-rate!J25%*ttm!J25/365)</f>
        <v>31.124689758467866</v>
      </c>
      <c r="Q26">
        <f>mid!J25</f>
        <v>28.75</v>
      </c>
      <c r="R26" s="1">
        <f>ttm!$J25</f>
        <v>105</v>
      </c>
      <c r="S26" s="1">
        <f>moneyness!$J25</f>
        <v>-491.57999999999993</v>
      </c>
      <c r="T26" s="6">
        <f>+_xlfn.NORM.S.DIST((LN(price!B25/Home!$F$29)+(rate!J25%-dividend!B25%+0.5*(vol!J25%)^2)*(ttm!J25/365))/((vol!J25%)*SQRT(ttm!J25/365)),TRUE)*EXP(-dividend!J25%*ttm!J25/365)</f>
        <v>0.14729026836018053</v>
      </c>
      <c r="U26" s="6">
        <f>delta!J25</f>
        <v>0.154</v>
      </c>
      <c r="V26" s="2">
        <f>(Q26-Q25)/(price!B26-price!B25)</f>
        <v>-0.2410985150886153</v>
      </c>
      <c r="W26" s="2">
        <f t="shared" si="5"/>
        <v>-0.38838878344879579</v>
      </c>
    </row>
    <row r="27" spans="1:23">
      <c r="A27" s="5">
        <v>45544</v>
      </c>
      <c r="B27" s="24">
        <f>price!B26</f>
        <v>5471.05</v>
      </c>
      <c r="C27" s="2">
        <f>price!B26*_xlfn.NORM.S.DIST((LN(price!B26/Home!$F$21)+(rate!B26%-dividend!B26%+0.5*(vol!B26%)^2)*(ttm!B26/365))/((vol!B26%)*SQRT(ttm!B26/365)),TRUE)*EXP(-dividend!B26%*ttm!B26/365)-Home!$F$21*_xlfn.NORM.S.DIST((LN(price!B26/Home!$F$21)+(rate!B26%-dividend!B26%-0.5*(vol!B26%)^2)*(ttm!B26/365))/((vol!B26%)*SQRT(ttm!B26/365)),TRUE)*EXP(-rate!B26%*ttm!B26/365)</f>
        <v>170.76566310207272</v>
      </c>
      <c r="D27" s="2">
        <f>mid!B26</f>
        <v>188.3</v>
      </c>
      <c r="E27" s="2">
        <f>ttm!$B26</f>
        <v>193</v>
      </c>
      <c r="F27" s="2">
        <f>moneyness!$B26</f>
        <v>-228.94999999999982</v>
      </c>
      <c r="G27" s="2">
        <f>vol!B26</f>
        <v>14.305</v>
      </c>
      <c r="H27" s="6">
        <f>_xlfn.NORM.S.DIST((LN(price!B26/Home!$F$21)+(rate!B26%-dividend!B26%+0.5*(vol!B26%)^2)*(ttm!B26/365))/((vol!B26%)*SQRT(ttm!B26/365)),TRUE)*EXP(-dividend!B26%*ttm!B26/365)</f>
        <v>0.43055114836063324</v>
      </c>
      <c r="I27">
        <f>delta!B26</f>
        <v>0.45200000000000001</v>
      </c>
      <c r="J27" s="2">
        <f>(D28-D26)/(price!B27-price!B25)</f>
        <v>0.38691159586681834</v>
      </c>
      <c r="K27" s="2">
        <f t="shared" si="1"/>
        <v>-4.3639552493814904E-2</v>
      </c>
      <c r="L27" s="2">
        <f t="shared" si="2"/>
        <v>62.630000000000109</v>
      </c>
      <c r="M27" s="2">
        <f t="shared" si="3"/>
        <v>28.100000000000023</v>
      </c>
      <c r="N27" s="2">
        <f t="shared" si="4"/>
        <v>3.503744874075668</v>
      </c>
      <c r="O27" s="2">
        <f t="shared" si="0"/>
        <v>0.22885165508786007</v>
      </c>
      <c r="P27" s="2">
        <f>price!B26*_xlfn.NORM.S.DIST((LN(price!B26/Home!$F$29)+(rate!J26%-dividend!B26%+0.5*(vol!J26%)^2)*(ttm!J26/365))/((vol!J26%)*SQRT(ttm!J26/365)),TRUE)*EXP(-dividend!J26%*ttm!J26/365)-Home!$F$29*_xlfn.NORM.S.DIST((LN(price!B26/Home!$F$29)+(rate!J26%-dividend!B26%-0.5*(vol!J26%)^2)*(ttm!J26/365))/((vol!J26%)*SQRT(ttm!J26/365)),TRUE)*EXP(-rate!J26%*ttm!J26/365)</f>
        <v>36.947742306722262</v>
      </c>
      <c r="Q27">
        <f>mid!J26</f>
        <v>38.200000000000003</v>
      </c>
      <c r="R27" s="1">
        <f>ttm!$J26</f>
        <v>102</v>
      </c>
      <c r="S27" s="1">
        <f>moneyness!$J26</f>
        <v>-428.94999999999982</v>
      </c>
      <c r="T27" s="6">
        <f>+_xlfn.NORM.S.DIST((LN(price!B26/Home!$F$29)+(rate!J26%-dividend!B26%+0.5*(vol!J26%)^2)*(ttm!J26/365))/((vol!J26%)*SQRT(ttm!J26/365)),TRUE)*EXP(-dividend!J26%*ttm!J26/365)</f>
        <v>0.17451403733220353</v>
      </c>
      <c r="U27" s="6">
        <f>delta!J26</f>
        <v>0.188</v>
      </c>
      <c r="V27" s="2">
        <f>(Q27-Q26)/(price!B27-price!B26)</f>
        <v>0.38618716796076441</v>
      </c>
      <c r="W27" s="2">
        <f t="shared" si="5"/>
        <v>0.21167313062856088</v>
      </c>
    </row>
    <row r="28" spans="1:23">
      <c r="A28" s="5">
        <v>45545</v>
      </c>
      <c r="B28" s="24">
        <f>price!B27</f>
        <v>5495.52</v>
      </c>
      <c r="C28" s="2">
        <f>price!B27*_xlfn.NORM.S.DIST((LN(price!B27/Home!$F$21)+(rate!B27%-dividend!B27%+0.5*(vol!B27%)^2)*(ttm!B27/365))/((vol!B27%)*SQRT(ttm!B27/365)),TRUE)*EXP(-dividend!B27%*ttm!B27/365)-Home!$F$21*_xlfn.NORM.S.DIST((LN(price!B27/Home!$F$21)+(rate!B27%-dividend!B27%-0.5*(vol!B27%)^2)*(ttm!B27/365))/((vol!B27%)*SQRT(ttm!B27/365)),TRUE)*EXP(-rate!B27%*ttm!B27/365)</f>
        <v>180.8893803483079</v>
      </c>
      <c r="D28" s="2">
        <f>mid!B27</f>
        <v>193.9</v>
      </c>
      <c r="E28" s="2">
        <f>ttm!$B27</f>
        <v>192</v>
      </c>
      <c r="F28" s="2">
        <f>moneyness!$B27</f>
        <v>-204.47999999999956</v>
      </c>
      <c r="G28" s="2">
        <f>vol!B27</f>
        <v>14.324999999999999</v>
      </c>
      <c r="H28" s="6">
        <f>_xlfn.NORM.S.DIST((LN(price!B27/Home!$F$21)+(rate!B27%-dividend!B27%+0.5*(vol!B27%)^2)*(ttm!B27/365))/((vol!B27%)*SQRT(ttm!B27/365)),TRUE)*EXP(-dividend!B27%*ttm!B27/365)</f>
        <v>0.44668446768813636</v>
      </c>
      <c r="I28">
        <f>delta!B27</f>
        <v>0.46500000000000002</v>
      </c>
      <c r="J28" s="2">
        <f>(D29-D27)/(price!B28-price!B26)</f>
        <v>0.38456909003370265</v>
      </c>
      <c r="K28" s="2">
        <f t="shared" si="1"/>
        <v>-6.2115377654433701E-2</v>
      </c>
      <c r="L28" s="2">
        <f t="shared" si="2"/>
        <v>24.470000000000255</v>
      </c>
      <c r="M28" s="2">
        <f t="shared" si="3"/>
        <v>5.5999999999999943</v>
      </c>
      <c r="N28" s="2">
        <f t="shared" si="4"/>
        <v>-4.935586600384811</v>
      </c>
      <c r="O28" s="2">
        <f t="shared" si="0"/>
        <v>0.44958198259682891</v>
      </c>
      <c r="P28" s="2">
        <f>price!B27*_xlfn.NORM.S.DIST((LN(price!B27/Home!$F$29)+(rate!J27%-dividend!B27%+0.5*(vol!J27%)^2)*(ttm!J27/365))/((vol!J27%)*SQRT(ttm!J27/365)),TRUE)*EXP(-dividend!J27%*ttm!J27/365)-Home!$F$29*_xlfn.NORM.S.DIST((LN(price!B27/Home!$F$29)+(rate!J27%-dividend!B27%-0.5*(vol!J27%)^2)*(ttm!J27/365))/((vol!J27%)*SQRT(ttm!J27/365)),TRUE)*EXP(-rate!J27%*ttm!J27/365)</f>
        <v>40.982982271881838</v>
      </c>
      <c r="Q28">
        <f>mid!J27</f>
        <v>40.049999999999997</v>
      </c>
      <c r="R28" s="1">
        <f>ttm!$J27</f>
        <v>101</v>
      </c>
      <c r="S28" s="1">
        <f>moneyness!$J27</f>
        <v>-404.47999999999956</v>
      </c>
      <c r="T28" s="6">
        <f>+_xlfn.NORM.S.DIST((LN(price!B27/Home!$F$29)+(rate!J27%-dividend!B27%+0.5*(vol!J27%)^2)*(ttm!J27/365))/((vol!J27%)*SQRT(ttm!J27/365)),TRUE)*EXP(-dividend!J27%*ttm!J27/365)</f>
        <v>0.1902920902746123</v>
      </c>
      <c r="U28" s="6">
        <f>delta!J27</f>
        <v>0.20100000000000001</v>
      </c>
      <c r="V28" s="2">
        <f>(Q28-Q27)/(price!B28-price!B27)</f>
        <v>3.1564579423306684E-2</v>
      </c>
      <c r="W28" s="2">
        <f t="shared" si="5"/>
        <v>-0.15872751085130563</v>
      </c>
    </row>
    <row r="29" spans="1:23">
      <c r="A29" s="5">
        <v>45546</v>
      </c>
      <c r="B29" s="24">
        <f>price!B28</f>
        <v>5554.13</v>
      </c>
      <c r="C29" s="2">
        <f>price!B28*_xlfn.NORM.S.DIST((LN(price!B28/Home!$F$21)+(rate!B28%-dividend!B28%+0.5*(vol!B28%)^2)*(ttm!B28/365))/((vol!B28%)*SQRT(ttm!B28/365)),TRUE)*EXP(-dividend!B28%*ttm!B28/365)-Home!$F$21*_xlfn.NORM.S.DIST((LN(price!B28/Home!$F$21)+(rate!B28%-dividend!B28%-0.5*(vol!B28%)^2)*(ttm!B28/365))/((vol!B28%)*SQRT(ttm!B28/365)),TRUE)*EXP(-rate!B28%*ttm!B28/365)</f>
        <v>206.70668986593682</v>
      </c>
      <c r="D29" s="2">
        <f>mid!B28</f>
        <v>220.25</v>
      </c>
      <c r="E29" s="2">
        <f>ttm!$B28</f>
        <v>191</v>
      </c>
      <c r="F29" s="2">
        <f>moneyness!$B28</f>
        <v>-145.86999999999989</v>
      </c>
      <c r="G29" s="2">
        <f>vol!B28</f>
        <v>14.242000000000001</v>
      </c>
      <c r="H29" s="6">
        <f>_xlfn.NORM.S.DIST((LN(price!B28/Home!$F$21)+(rate!B28%-dividend!B28%+0.5*(vol!B28%)^2)*(ttm!B28/365))/((vol!B28%)*SQRT(ttm!B28/365)),TRUE)*EXP(-dividend!B28%*ttm!B28/365)</f>
        <v>0.48715545399501686</v>
      </c>
      <c r="I29">
        <f>delta!B28</f>
        <v>0.505</v>
      </c>
      <c r="J29" s="2">
        <f>(D30-D28)/(price!B29-price!B27)</f>
        <v>0.47136871508379991</v>
      </c>
      <c r="K29" s="2">
        <f t="shared" si="1"/>
        <v>-1.5786738911216958E-2</v>
      </c>
      <c r="L29" s="2">
        <f t="shared" si="2"/>
        <v>58.609999999999673</v>
      </c>
      <c r="M29" s="2">
        <f t="shared" si="3"/>
        <v>26.349999999999994</v>
      </c>
      <c r="N29" s="2">
        <f t="shared" si="4"/>
        <v>0.16982334879847016</v>
      </c>
      <c r="O29" s="2">
        <f t="shared" si="0"/>
        <v>0.50204179678116623</v>
      </c>
      <c r="P29" s="2">
        <f>price!B28*_xlfn.NORM.S.DIST((LN(price!B28/Home!$F$29)+(rate!J28%-dividend!B28%+0.5*(vol!J28%)^2)*(ttm!J28/365))/((vol!J28%)*SQRT(ttm!J28/365)),TRUE)*EXP(-dividend!J28%*ttm!J28/365)-Home!$F$29*_xlfn.NORM.S.DIST((LN(price!B28/Home!$F$29)+(rate!J28%-dividend!B28%-0.5*(vol!J28%)^2)*(ttm!J28/365))/((vol!J28%)*SQRT(ttm!J28/365)),TRUE)*EXP(-rate!J28%*ttm!J28/365)</f>
        <v>52.856967036988863</v>
      </c>
      <c r="Q29">
        <f>mid!J28</f>
        <v>51.2</v>
      </c>
      <c r="R29" s="1">
        <f>ttm!$J28</f>
        <v>100</v>
      </c>
      <c r="S29" s="1">
        <f>moneyness!$J28</f>
        <v>-345.86999999999989</v>
      </c>
      <c r="T29" s="6">
        <f>+_xlfn.NORM.S.DIST((LN(price!B28/Home!$F$29)+(rate!J28%-dividend!B28%+0.5*(vol!J28%)^2)*(ttm!J28/365))/((vol!J28%)*SQRT(ttm!J28/365)),TRUE)*EXP(-dividend!J28%*ttm!J28/365)</f>
        <v>0.23336209076577211</v>
      </c>
      <c r="U29" s="6">
        <f>delta!J28</f>
        <v>0.24399999999999999</v>
      </c>
      <c r="V29" s="2">
        <f>(Q29-Q28)/(price!B29-price!B28)</f>
        <v>0.26783569541196195</v>
      </c>
      <c r="W29" s="2">
        <f t="shared" si="5"/>
        <v>3.4473604646189843E-2</v>
      </c>
    </row>
    <row r="30" spans="1:23">
      <c r="A30" s="5">
        <v>45547</v>
      </c>
      <c r="B30" s="24">
        <f>price!B29</f>
        <v>5595.76</v>
      </c>
      <c r="C30" s="2">
        <f>price!B29*_xlfn.NORM.S.DIST((LN(price!B29/Home!$F$21)+(rate!B29%-dividend!B29%+0.5*(vol!B29%)^2)*(ttm!B29/365))/((vol!B29%)*SQRT(ttm!B29/365)),TRUE)*EXP(-dividend!B29%*ttm!B29/365)-Home!$F$21*_xlfn.NORM.S.DIST((LN(price!B29/Home!$F$21)+(rate!B29%-dividend!B29%-0.5*(vol!B29%)^2)*(ttm!B29/365))/((vol!B29%)*SQRT(ttm!B29/365)),TRUE)*EXP(-rate!B29%*ttm!B29/365)</f>
        <v>226.9981396797225</v>
      </c>
      <c r="D30" s="2">
        <f>mid!B29</f>
        <v>241.15</v>
      </c>
      <c r="E30" s="2">
        <f>ttm!$B29</f>
        <v>190</v>
      </c>
      <c r="F30" s="2">
        <f>moneyness!$B29</f>
        <v>-104.23999999999978</v>
      </c>
      <c r="G30" s="2">
        <f>vol!B29</f>
        <v>14.268000000000001</v>
      </c>
      <c r="H30" s="6">
        <f>_xlfn.NORM.S.DIST((LN(price!B29/Home!$F$21)+(rate!B29%-dividend!B29%+0.5*(vol!B29%)^2)*(ttm!B29/365))/((vol!B29%)*SQRT(ttm!B29/365)),TRUE)*EXP(-dividend!B29%*ttm!B29/365)</f>
        <v>0.51526977691238429</v>
      </c>
      <c r="I30">
        <f>delta!B29</f>
        <v>0.53</v>
      </c>
      <c r="J30" s="2">
        <f>(D31-D29)/(price!B30-price!B28)</f>
        <v>0.53206287383502326</v>
      </c>
      <c r="K30" s="2">
        <f t="shared" si="1"/>
        <v>1.6793096922638973E-2</v>
      </c>
      <c r="L30" s="2">
        <f t="shared" si="2"/>
        <v>41.630000000000109</v>
      </c>
      <c r="M30" s="2">
        <f t="shared" si="3"/>
        <v>20.900000000000006</v>
      </c>
      <c r="N30" s="2">
        <f t="shared" si="4"/>
        <v>0.61971845018739913</v>
      </c>
      <c r="O30" s="2">
        <f t="shared" si="0"/>
        <v>0.57336417713152243</v>
      </c>
      <c r="P30" s="2">
        <f>price!B29*_xlfn.NORM.S.DIST((LN(price!B29/Home!$F$29)+(rate!J29%-dividend!B29%+0.5*(vol!J29%)^2)*(ttm!J29/365))/((vol!J29%)*SQRT(ttm!J29/365)),TRUE)*EXP(-dividend!J29%*ttm!J29/365)-Home!$F$29*_xlfn.NORM.S.DIST((LN(price!B29/Home!$F$29)+(rate!J29%-dividend!B29%-0.5*(vol!J29%)^2)*(ttm!J29/365))/((vol!J29%)*SQRT(ttm!J29/365)),TRUE)*EXP(-rate!J29%*ttm!J29/365)</f>
        <v>63.025928926756478</v>
      </c>
      <c r="Q30">
        <f>mid!J29</f>
        <v>60.65</v>
      </c>
      <c r="R30" s="1">
        <f>ttm!$J29</f>
        <v>99</v>
      </c>
      <c r="S30" s="1">
        <f>moneyness!$J29</f>
        <v>-304.23999999999978</v>
      </c>
      <c r="T30" s="6">
        <f>+_xlfn.NORM.S.DIST((LN(price!B29/Home!$F$29)+(rate!J29%-dividend!B29%+0.5*(vol!J29%)^2)*(ttm!J29/365))/((vol!J29%)*SQRT(ttm!J29/365)),TRUE)*EXP(-dividend!J29%*ttm!J29/365)</f>
        <v>0.26783865766778203</v>
      </c>
      <c r="U30" s="6">
        <f>delta!J29</f>
        <v>0.27500000000000002</v>
      </c>
      <c r="V30" s="2">
        <f>(Q30-Q29)/(price!B30-price!B29)</f>
        <v>0.31229345670852371</v>
      </c>
      <c r="W30" s="2">
        <f t="shared" si="5"/>
        <v>4.4454799040741677E-2</v>
      </c>
    </row>
    <row r="31" spans="1:23">
      <c r="A31" s="5">
        <v>45548</v>
      </c>
      <c r="B31" s="24">
        <f>price!B30</f>
        <v>5626.02</v>
      </c>
      <c r="C31" s="2">
        <f>price!B30*_xlfn.NORM.S.DIST((LN(price!B30/Home!$F$21)+(rate!B30%-dividend!B30%+0.5*(vol!B30%)^2)*(ttm!B30/365))/((vol!B30%)*SQRT(ttm!B30/365)),TRUE)*EXP(-dividend!B30%*ttm!B30/365)-Home!$F$21*_xlfn.NORM.S.DIST((LN(price!B30/Home!$F$21)+(rate!B30%-dividend!B30%-0.5*(vol!B30%)^2)*(ttm!B30/365))/((vol!B30%)*SQRT(ttm!B30/365)),TRUE)*EXP(-rate!B30%*ttm!B30/365)</f>
        <v>243.15491935994805</v>
      </c>
      <c r="D31" s="2">
        <f>mid!B30</f>
        <v>258.5</v>
      </c>
      <c r="E31" s="2">
        <f>ttm!$B30</f>
        <v>189</v>
      </c>
      <c r="F31" s="2">
        <f>moneyness!$B30</f>
        <v>-73.979999999999563</v>
      </c>
      <c r="G31" s="2">
        <f>vol!B30</f>
        <v>14.336</v>
      </c>
      <c r="H31" s="6">
        <f>_xlfn.NORM.S.DIST((LN(price!B30/Home!$F$21)+(rate!B30%-dividend!B30%+0.5*(vol!B30%)^2)*(ttm!B30/365))/((vol!B30%)*SQRT(ttm!B30/365)),TRUE)*EXP(-dividend!B30%*ttm!B30/365)</f>
        <v>0.53565997513714869</v>
      </c>
      <c r="I31">
        <f>delta!B30</f>
        <v>0.55200000000000005</v>
      </c>
      <c r="J31" s="2">
        <f>(D32-D30)/(price!B31-price!B29)</f>
        <v>0.59067773908384746</v>
      </c>
      <c r="K31" s="2">
        <f>J31-H31</f>
        <v>5.5017763946698772E-2</v>
      </c>
      <c r="L31" s="2">
        <f t="shared" si="2"/>
        <v>30.260000000000218</v>
      </c>
      <c r="M31" s="2">
        <f t="shared" si="3"/>
        <v>17.349999999999994</v>
      </c>
      <c r="N31" s="2">
        <f t="shared" si="4"/>
        <v>1.7579365506311326</v>
      </c>
      <c r="O31" s="2">
        <f t="shared" si="0"/>
        <v>0.66478076379069051</v>
      </c>
      <c r="P31" s="2">
        <f>price!B30*_xlfn.NORM.S.DIST((LN(price!B30/Home!$F$29)+(rate!J30%-dividend!B30%+0.5*(vol!J30%)^2)*(ttm!J30/365))/((vol!J30%)*SQRT(ttm!J30/365)),TRUE)*EXP(-dividend!J30%*ttm!J30/365)-Home!$F$29*_xlfn.NORM.S.DIST((LN(price!B30/Home!$F$29)+(rate!J30%-dividend!B30%-0.5*(vol!J30%)^2)*(ttm!J30/365))/((vol!J30%)*SQRT(ttm!J30/365)),TRUE)*EXP(-rate!J30%*ttm!J30/365)</f>
        <v>71.789485470789259</v>
      </c>
      <c r="Q31">
        <f>mid!J30</f>
        <v>69.45</v>
      </c>
      <c r="R31" s="1">
        <f>ttm!$J30</f>
        <v>98</v>
      </c>
      <c r="S31" s="1">
        <f>moneyness!$J30</f>
        <v>-273.97999999999956</v>
      </c>
      <c r="T31" s="6">
        <f>+_xlfn.NORM.S.DIST((LN(price!B30/Home!$F$29)+(rate!J30%-dividend!B30%+0.5*(vol!J30%)^2)*(ttm!J30/365))/((vol!J30%)*SQRT(ttm!J30/365)),TRUE)*EXP(-dividend!J30%*ttm!J30/365)</f>
        <v>0.29513841242212224</v>
      </c>
      <c r="U31" s="6">
        <f>delta!J30</f>
        <v>0.30399999999999999</v>
      </c>
      <c r="V31" s="2">
        <f>(Q31-Q30)/(price!B31-price!B30)</f>
        <v>1.2446958981612966</v>
      </c>
      <c r="W31" s="2">
        <f>V31-T31</f>
        <v>0.94955748573917431</v>
      </c>
    </row>
    <row r="32" spans="1:23">
      <c r="A32" s="5">
        <v>45551</v>
      </c>
      <c r="B32" s="24">
        <f>price!B31</f>
        <v>5633.09</v>
      </c>
      <c r="C32" s="2">
        <f>price!B31*_xlfn.NORM.S.DIST((LN(price!B31/Home!$F$21)+(rate!B31%-dividend!B31%+0.5*(vol!B31%)^2)*(ttm!B31/365))/((vol!B31%)*SQRT(ttm!B31/365)),TRUE)*EXP(-dividend!B31%*ttm!B31/365)-Home!$F$21*_xlfn.NORM.S.DIST((LN(price!B31/Home!$F$21)+(rate!B31%-dividend!B31%-0.5*(vol!B31%)^2)*(ttm!B31/365))/((vol!B31%)*SQRT(ttm!B31/365)),TRUE)*EXP(-rate!B31%*ttm!B31/365)</f>
        <v>247.47999863085033</v>
      </c>
      <c r="D32" s="2">
        <f>mid!B31</f>
        <v>263.2</v>
      </c>
      <c r="E32" s="2">
        <f>ttm!$B31</f>
        <v>186</v>
      </c>
      <c r="F32" s="2">
        <f>moneyness!$B31</f>
        <v>-66.909999999999854</v>
      </c>
      <c r="G32" s="2">
        <f>vol!B31</f>
        <v>14.595000000000001</v>
      </c>
      <c r="H32" s="6">
        <f>_xlfn.NORM.S.DIST((LN(price!B31/Home!$F$21)+(rate!B31%-dividend!B31%+0.5*(vol!B31%)^2)*(ttm!B31/365))/((vol!B31%)*SQRT(ttm!B31/365)),TRUE)*EXP(-dividend!B31%*ttm!B31/365)</f>
        <v>0.53807062865764088</v>
      </c>
      <c r="I32">
        <f>delta!B31</f>
        <v>0.55600000000000005</v>
      </c>
      <c r="J32" s="2">
        <f>(D33-D31)/(price!B32-price!B30)</f>
        <v>1.0747663551402495</v>
      </c>
      <c r="K32" s="2">
        <f t="shared" si="1"/>
        <v>0.53669572648260866</v>
      </c>
      <c r="L32" s="2">
        <f t="shared" si="2"/>
        <v>7.069999999999709</v>
      </c>
      <c r="M32" s="2">
        <f t="shared" si="3"/>
        <v>4.6999999999999886</v>
      </c>
      <c r="N32" s="2">
        <f t="shared" si="4"/>
        <v>0.9128839757805034</v>
      </c>
      <c r="O32" s="2">
        <f t="shared" si="0"/>
        <v>3.0201342281883621</v>
      </c>
      <c r="P32" s="2">
        <f>price!B31*_xlfn.NORM.S.DIST((LN(price!B31/Home!$F$29)+(rate!J31%-dividend!B31%+0.5*(vol!J31%)^2)*(ttm!J31/365))/((vol!J31%)*SQRT(ttm!J31/365)),TRUE)*EXP(-dividend!J31%*ttm!J31/365)-Home!$F$29*_xlfn.NORM.S.DIST((LN(price!B31/Home!$F$29)+(rate!J31%-dividend!B31%-0.5*(vol!J31%)^2)*(ttm!J31/365))/((vol!J31%)*SQRT(ttm!J31/365)),TRUE)*EXP(-rate!J31%*ttm!J31/365)</f>
        <v>72.154900637046467</v>
      </c>
      <c r="Q32">
        <f>mid!J31</f>
        <v>71.8</v>
      </c>
      <c r="R32" s="1">
        <f>ttm!$J31</f>
        <v>95</v>
      </c>
      <c r="S32" s="1">
        <f>moneyness!$J31</f>
        <v>-266.90999999999985</v>
      </c>
      <c r="T32" s="6">
        <f>+_xlfn.NORM.S.DIST((LN(price!B31/Home!$F$29)+(rate!J31%-dividend!B31%+0.5*(vol!J31%)^2)*(ttm!J31/365))/((vol!J31%)*SQRT(ttm!J31/365)),TRUE)*EXP(-dividend!J31%*ttm!J31/365)</f>
        <v>0.29782975260376288</v>
      </c>
      <c r="U32" s="6">
        <f>delta!J31</f>
        <v>0.312</v>
      </c>
      <c r="V32" s="2">
        <f>(Q32-Q31)/(price!B32-price!B31)</f>
        <v>1.5771812080539185</v>
      </c>
      <c r="W32" s="2">
        <f t="shared" si="5"/>
        <v>1.2793514554501555</v>
      </c>
    </row>
    <row r="33" spans="1:23">
      <c r="A33" s="5">
        <v>45552</v>
      </c>
      <c r="B33" s="24">
        <f>price!B32</f>
        <v>5634.58</v>
      </c>
      <c r="C33" s="2">
        <f>price!B32*_xlfn.NORM.S.DIST((LN(price!B32/Home!$F$21)+(rate!B32%-dividend!B32%+0.5*(vol!B32%)^2)*(ttm!B32/365))/((vol!B32%)*SQRT(ttm!B32/365)),TRUE)*EXP(-dividend!B32%*ttm!B32/365)-Home!$F$21*_xlfn.NORM.S.DIST((LN(price!B32/Home!$F$21)+(rate!B32%-dividend!B32%-0.5*(vol!B32%)^2)*(ttm!B32/365))/((vol!B32%)*SQRT(ttm!B32/365)),TRUE)*EXP(-rate!B32%*ttm!B32/365)</f>
        <v>248.26948641857416</v>
      </c>
      <c r="D33" s="2">
        <f>mid!B32</f>
        <v>267.7</v>
      </c>
      <c r="E33" s="2">
        <f>ttm!$B32</f>
        <v>185</v>
      </c>
      <c r="F33" s="2">
        <f>moneyness!$B32</f>
        <v>-65.420000000000073</v>
      </c>
      <c r="G33" s="2">
        <f>vol!B32</f>
        <v>14.65</v>
      </c>
      <c r="H33" s="6">
        <f>_xlfn.NORM.S.DIST((LN(price!B32/Home!$F$21)+(rate!B32%-dividend!B32%+0.5*(vol!B32%)^2)*(ttm!B32/365))/((vol!B32%)*SQRT(ttm!B32/365)),TRUE)*EXP(-dividend!B32%*ttm!B32/365)</f>
        <v>0.53872525841108188</v>
      </c>
      <c r="I33">
        <f>delta!B32</f>
        <v>0.56100000000000005</v>
      </c>
      <c r="J33" s="2">
        <f>(D34-D32)/(price!B33-price!B31)</f>
        <v>0.21240728253540073</v>
      </c>
      <c r="K33" s="2">
        <f t="shared" si="1"/>
        <v>-0.32631797587568112</v>
      </c>
      <c r="L33" s="2">
        <f t="shared" si="2"/>
        <v>1.4899999999997817</v>
      </c>
      <c r="M33" s="2">
        <f t="shared" si="3"/>
        <v>4.5</v>
      </c>
      <c r="N33" s="2">
        <f t="shared" si="4"/>
        <v>3.6982747633002324</v>
      </c>
      <c r="O33" s="2">
        <f t="shared" si="0"/>
        <v>0.46875000000000694</v>
      </c>
      <c r="P33" s="2">
        <f>price!B32*_xlfn.NORM.S.DIST((LN(price!B32/Home!$F$29)+(rate!J32%-dividend!B32%+0.5*(vol!J32%)^2)*(ttm!J32/365))/((vol!J32%)*SQRT(ttm!J32/365)),TRUE)*EXP(-dividend!J32%*ttm!J32/365)-Home!$F$29*_xlfn.NORM.S.DIST((LN(price!B32/Home!$F$29)+(rate!J32%-dividend!B32%-0.5*(vol!J32%)^2)*(ttm!J32/365))/((vol!J32%)*SQRT(ttm!J32/365)),TRUE)*EXP(-rate!J32%*ttm!J32/365)</f>
        <v>73.132799481864595</v>
      </c>
      <c r="Q33">
        <f>mid!J32</f>
        <v>73.900000000000006</v>
      </c>
      <c r="R33" s="1">
        <f>ttm!$J32</f>
        <v>94</v>
      </c>
      <c r="S33" s="1">
        <f>moneyness!$J32</f>
        <v>-265.42000000000007</v>
      </c>
      <c r="T33" s="6">
        <f>+_xlfn.NORM.S.DIST((LN(price!B32/Home!$F$29)+(rate!J32%-dividend!B32%+0.5*(vol!J32%)^2)*(ttm!J32/365))/((vol!J32%)*SQRT(ttm!J32/365)),TRUE)*EXP(-dividend!J32%*ttm!J32/365)</f>
        <v>0.29959550351354769</v>
      </c>
      <c r="U33" s="6">
        <f>delta!J32</f>
        <v>0.31900000000000001</v>
      </c>
      <c r="V33" s="2">
        <f>(Q33-Q32)/(price!B33-price!B32)</f>
        <v>-0.12867647058823811</v>
      </c>
      <c r="W33" s="2">
        <f t="shared" si="5"/>
        <v>-0.4282719741017858</v>
      </c>
    </row>
    <row r="34" spans="1:23">
      <c r="A34" s="5">
        <v>45553</v>
      </c>
      <c r="B34" s="24">
        <f>price!B33</f>
        <v>5618.26</v>
      </c>
      <c r="C34" s="2">
        <f>price!B33*_xlfn.NORM.S.DIST((LN(price!B33/Home!$F$21)+(rate!B33%-dividend!B33%+0.5*(vol!B33%)^2)*(ttm!B33/365))/((vol!B33%)*SQRT(ttm!B33/365)),TRUE)*EXP(-dividend!B33%*ttm!B33/365)-Home!$F$21*_xlfn.NORM.S.DIST((LN(price!B33/Home!$F$21)+(rate!B33%-dividend!B33%-0.5*(vol!B33%)^2)*(ttm!B33/365))/((vol!B33%)*SQRT(ttm!B33/365)),TRUE)*EXP(-rate!B33%*ttm!B33/365)</f>
        <v>237.004250047818</v>
      </c>
      <c r="D34" s="2">
        <f>mid!B33</f>
        <v>260.05</v>
      </c>
      <c r="E34" s="2">
        <f>ttm!$B33</f>
        <v>184</v>
      </c>
      <c r="F34" s="2">
        <f>moneyness!$B33</f>
        <v>-81.739999999999782</v>
      </c>
      <c r="G34" s="2">
        <f>vol!B33</f>
        <v>14.568</v>
      </c>
      <c r="H34" s="6">
        <f>_xlfn.NORM.S.DIST((LN(price!B33/Home!$F$21)+(rate!B33%-dividend!B33%+0.5*(vol!B33%)^2)*(ttm!B33/365))/((vol!B33%)*SQRT(ttm!B33/365)),TRUE)*EXP(-dividend!B33%*ttm!B33/365)</f>
        <v>0.52677196129389414</v>
      </c>
      <c r="I34">
        <f>delta!B33</f>
        <v>0.55100000000000005</v>
      </c>
      <c r="J34" s="2">
        <f>(D35-D33)/(price!B34-price!B32)</f>
        <v>0.46610169491525216</v>
      </c>
      <c r="K34" s="2">
        <f t="shared" si="1"/>
        <v>-6.0670266378641979E-2</v>
      </c>
      <c r="L34" s="2">
        <f t="shared" si="2"/>
        <v>-16.319999999999709</v>
      </c>
      <c r="M34" s="2">
        <f t="shared" si="3"/>
        <v>-7.6499999999999773</v>
      </c>
      <c r="N34" s="2">
        <f t="shared" si="4"/>
        <v>1.1419962172687228</v>
      </c>
      <c r="O34" s="2">
        <f t="shared" si="0"/>
        <v>0.46655483329838487</v>
      </c>
      <c r="P34" s="2">
        <f>price!B33*_xlfn.NORM.S.DIST((LN(price!B33/Home!$F$29)+(rate!J33%-dividend!B33%+0.5*(vol!J33%)^2)*(ttm!J33/365))/((vol!J33%)*SQRT(ttm!J33/365)),TRUE)*EXP(-dividend!J33%*ttm!J33/365)-Home!$F$29*_xlfn.NORM.S.DIST((LN(price!B33/Home!$F$29)+(rate!J33%-dividend!B33%-0.5*(vol!J33%)^2)*(ttm!J33/365))/((vol!J33%)*SQRT(ttm!J33/365)),TRUE)*EXP(-rate!J33%*ttm!J33/365)</f>
        <v>67.022550019260734</v>
      </c>
      <c r="Q34">
        <f>mid!J33</f>
        <v>69.8</v>
      </c>
      <c r="R34" s="1">
        <f>ttm!$J33</f>
        <v>93</v>
      </c>
      <c r="S34" s="1">
        <f>moneyness!$J33</f>
        <v>-281.73999999999978</v>
      </c>
      <c r="T34" s="6">
        <f>+_xlfn.NORM.S.DIST((LN(price!B33/Home!$F$29)+(rate!J33%-dividend!B33%+0.5*(vol!J33%)^2)*(ttm!J33/365))/((vol!J33%)*SQRT(ttm!J33/365)),TRUE)*EXP(-dividend!J33%*ttm!J33/365)</f>
        <v>0.28231890576843288</v>
      </c>
      <c r="U34" s="6">
        <f>delta!J33</f>
        <v>0.30299999999999999</v>
      </c>
      <c r="V34" s="2">
        <f>(Q34-Q33)/(price!B34-price!B33)</f>
        <v>-4.2985950933109709E-2</v>
      </c>
      <c r="W34" s="2">
        <f t="shared" si="5"/>
        <v>-0.32530485670154258</v>
      </c>
    </row>
    <row r="35" spans="1:23">
      <c r="A35" s="5">
        <v>45554</v>
      </c>
      <c r="B35" s="24">
        <f>price!B34</f>
        <v>5713.64</v>
      </c>
      <c r="C35" s="2">
        <f>price!B34*_xlfn.NORM.S.DIST((LN(price!B34/Home!$F$21)+(rate!B34%-dividend!B34%+0.5*(vol!B34%)^2)*(ttm!B34/365))/((vol!B34%)*SQRT(ttm!B34/365)),TRUE)*EXP(-dividend!B34%*ttm!B34/365)-Home!$F$21*_xlfn.NORM.S.DIST((LN(price!B34/Home!$F$21)+(rate!B34%-dividend!B34%-0.5*(vol!B34%)^2)*(ttm!B34/365))/((vol!B34%)*SQRT(ttm!B34/365)),TRUE)*EXP(-rate!B34%*ttm!B34/365)</f>
        <v>286.94226451241411</v>
      </c>
      <c r="D35" s="2">
        <f>mid!B34</f>
        <v>304.55</v>
      </c>
      <c r="E35" s="2">
        <f>ttm!$B34</f>
        <v>183</v>
      </c>
      <c r="F35" s="2">
        <f>moneyness!$B34</f>
        <v>13.640000000000327</v>
      </c>
      <c r="G35" s="2">
        <f>vol!B34</f>
        <v>14.416</v>
      </c>
      <c r="H35" s="6">
        <f>_xlfn.NORM.S.DIST((LN(price!B34/Home!$F$21)+(rate!B34%-dividend!B34%+0.5*(vol!B34%)^2)*(ttm!B34/365))/((vol!B34%)*SQRT(ttm!B34/365)),TRUE)*EXP(-dividend!B34%*ttm!B34/365)</f>
        <v>0.59066641342991821</v>
      </c>
      <c r="I35">
        <f>delta!B34</f>
        <v>0.60799999999999998</v>
      </c>
      <c r="J35" s="2">
        <f>(D36-D34)/(price!B35-price!B33)</f>
        <v>0.40336932020405758</v>
      </c>
      <c r="K35" s="2">
        <f t="shared" si="1"/>
        <v>-0.18729709322586063</v>
      </c>
      <c r="L35" s="2">
        <f t="shared" si="2"/>
        <v>95.380000000000109</v>
      </c>
      <c r="M35" s="2">
        <f t="shared" si="3"/>
        <v>44.5</v>
      </c>
      <c r="N35" s="2">
        <f t="shared" si="4"/>
        <v>-5.7435096682116793</v>
      </c>
      <c r="O35" s="2">
        <f t="shared" si="0"/>
        <v>0.94679891794408133</v>
      </c>
      <c r="P35" s="2">
        <f>price!B34*_xlfn.NORM.S.DIST((LN(price!B34/Home!$F$29)+(rate!J34%-dividend!B34%+0.5*(vol!J34%)^2)*(ttm!J34/365))/((vol!J34%)*SQRT(ttm!J34/365)),TRUE)*EXP(-dividend!J34%*ttm!J34/365)-Home!$F$29*_xlfn.NORM.S.DIST((LN(price!B34/Home!$F$29)+(rate!J34%-dividend!B34%-0.5*(vol!J34%)^2)*(ttm!J34/365))/((vol!J34%)*SQRT(ttm!J34/365)),TRUE)*EXP(-rate!J34%*ttm!J34/365)</f>
        <v>96.714994357685782</v>
      </c>
      <c r="Q35">
        <f>mid!J34</f>
        <v>95</v>
      </c>
      <c r="R35" s="1">
        <f>ttm!$J34</f>
        <v>92</v>
      </c>
      <c r="S35" s="1">
        <f>moneyness!$J34</f>
        <v>-186.35999999999967</v>
      </c>
      <c r="T35" s="6">
        <f>+_xlfn.NORM.S.DIST((LN(price!B34/Home!$F$29)+(rate!J34%-dividend!B34%+0.5*(vol!J34%)^2)*(ttm!J34/365))/((vol!J34%)*SQRT(ttm!J34/365)),TRUE)*EXP(-dividend!J34%*ttm!J34/365)</f>
        <v>0.37189961316299058</v>
      </c>
      <c r="U35" s="6">
        <f>delta!J34</f>
        <v>0.38500000000000001</v>
      </c>
      <c r="V35" s="2">
        <f>(Q35-Q34)/(price!B35-price!B34)</f>
        <v>-2.2723174030657955</v>
      </c>
      <c r="W35" s="2">
        <f t="shared" si="5"/>
        <v>-2.6442170162287861</v>
      </c>
    </row>
    <row r="36" spans="1:23">
      <c r="A36" s="5">
        <v>45555</v>
      </c>
      <c r="B36" s="24">
        <f>price!B35</f>
        <v>5702.55</v>
      </c>
      <c r="C36" s="2">
        <f>price!B35*_xlfn.NORM.S.DIST((LN(price!B35/Home!$F$21)+(rate!B35%-dividend!B35%+0.5*(vol!B35%)^2)*(ttm!B35/365))/((vol!B35%)*SQRT(ttm!B35/365)),TRUE)*EXP(-dividend!B35%*ttm!B35/365)-Home!$F$21*_xlfn.NORM.S.DIST((LN(price!B35/Home!$F$21)+(rate!B35%-dividend!B35%-0.5*(vol!B35%)^2)*(ttm!B35/365))/((vol!B35%)*SQRT(ttm!B35/365)),TRUE)*EXP(-rate!B35%*ttm!B35/365)</f>
        <v>285.57565613583074</v>
      </c>
      <c r="D36" s="2">
        <f>mid!B35</f>
        <v>294.05</v>
      </c>
      <c r="E36" s="2">
        <f>ttm!$B35</f>
        <v>182</v>
      </c>
      <c r="F36" s="2">
        <f>moneyness!$B35</f>
        <v>2.5500000000001819</v>
      </c>
      <c r="G36" s="2">
        <f>vol!B35</f>
        <v>14.842000000000001</v>
      </c>
      <c r="H36" s="6">
        <f>_xlfn.NORM.S.DIST((LN(price!B35/Home!$F$21)+(rate!B35%-dividend!B35%+0.5*(vol!B35%)^2)*(ttm!B35/365))/((vol!B35%)*SQRT(ttm!B35/365)),TRUE)*EXP(-dividend!B35%*ttm!B35/365)</f>
        <v>0.58107890280569607</v>
      </c>
      <c r="I36">
        <f>delta!B35</f>
        <v>0.59499999999999997</v>
      </c>
      <c r="J36" s="2">
        <f>(D37-D35)/(price!B36-price!B34)</f>
        <v>-0.40567951318463508</v>
      </c>
      <c r="K36" s="2">
        <f t="shared" si="1"/>
        <v>-0.98675841599033109</v>
      </c>
      <c r="L36" s="2">
        <f t="shared" si="2"/>
        <v>-11.090000000000146</v>
      </c>
      <c r="M36" s="2">
        <f t="shared" si="3"/>
        <v>-10.5</v>
      </c>
      <c r="N36" s="2">
        <f t="shared" si="4"/>
        <v>-3.9495094750621211</v>
      </c>
      <c r="O36" s="2">
        <f t="shared" si="0"/>
        <v>0.53058676654183834</v>
      </c>
      <c r="P36" s="2">
        <f>price!B35*_xlfn.NORM.S.DIST((LN(price!B35/Home!$F$29)+(rate!J35%-dividend!B35%+0.5*(vol!J35%)^2)*(ttm!J35/365))/((vol!J35%)*SQRT(ttm!J35/365)),TRUE)*EXP(-dividend!J35%*ttm!J35/365)-Home!$F$29*_xlfn.NORM.S.DIST((LN(price!B35/Home!$F$29)+(rate!J35%-dividend!B35%-0.5*(vol!J35%)^2)*(ttm!J35/365))/((vol!J35%)*SQRT(ttm!J35/365)),TRUE)*EXP(-rate!J35%*ttm!J35/365)</f>
        <v>89.237573004279056</v>
      </c>
      <c r="Q36">
        <f>mid!J35</f>
        <v>86.35</v>
      </c>
      <c r="R36" s="1">
        <f>ttm!$J35</f>
        <v>91</v>
      </c>
      <c r="S36" s="1">
        <f>moneyness!$J35</f>
        <v>-197.44999999999982</v>
      </c>
      <c r="T36" s="6">
        <f>+_xlfn.NORM.S.DIST((LN(price!B35/Home!$F$29)+(rate!J35%-dividend!B35%+0.5*(vol!J35%)^2)*(ttm!J35/365))/((vol!J35%)*SQRT(ttm!J35/365)),TRUE)*EXP(-dividend!J35%*ttm!J35/365)</f>
        <v>0.35579891692572552</v>
      </c>
      <c r="U36" s="6">
        <f>delta!J35</f>
        <v>0.36699999999999999</v>
      </c>
      <c r="V36" s="2">
        <f>(Q36-Q35)/(price!B36-price!B35)</f>
        <v>-0.53995006242198884</v>
      </c>
      <c r="W36" s="2">
        <f t="shared" si="5"/>
        <v>-0.89574897934771436</v>
      </c>
    </row>
    <row r="37" spans="1:23">
      <c r="A37" s="5">
        <v>45558</v>
      </c>
      <c r="B37" s="24">
        <f>price!B36</f>
        <v>5718.57</v>
      </c>
      <c r="C37" s="2">
        <f>price!B36*_xlfn.NORM.S.DIST((LN(price!B36/Home!$F$21)+(rate!B36%-dividend!B36%+0.5*(vol!B36%)^2)*(ttm!B36/365))/((vol!B36%)*SQRT(ttm!B36/365)),TRUE)*EXP(-dividend!B36%*ttm!B36/365)-Home!$F$21*_xlfn.NORM.S.DIST((LN(price!B36/Home!$F$21)+(rate!B36%-dividend!B36%-0.5*(vol!B36%)^2)*(ttm!B36/365))/((vol!B36%)*SQRT(ttm!B36/365)),TRUE)*EXP(-rate!B36%*ttm!B36/365)</f>
        <v>291.51777393617203</v>
      </c>
      <c r="D37" s="2">
        <f>mid!B36</f>
        <v>302.55</v>
      </c>
      <c r="E37" s="2">
        <f>ttm!$B36</f>
        <v>179</v>
      </c>
      <c r="F37" s="2">
        <f>moneyness!$B36</f>
        <v>18.569999999999709</v>
      </c>
      <c r="G37" s="2">
        <f>vol!B36</f>
        <v>14.811999999999999</v>
      </c>
      <c r="H37" s="6">
        <f>_xlfn.NORM.S.DIST((LN(price!B36/Home!$F$21)+(rate!B36%-dividend!B36%+0.5*(vol!B36%)^2)*(ttm!B36/365))/((vol!B36%)*SQRT(ttm!B36/365)),TRUE)*EXP(-dividend!B36%*ttm!B36/365)</f>
        <v>0.59070298163079482</v>
      </c>
      <c r="I37">
        <f>delta!B36</f>
        <v>0.60599999999999998</v>
      </c>
      <c r="J37" s="2">
        <f>(D38-D36)/(price!B37-price!B35)</f>
        <v>0.64680710994074742</v>
      </c>
      <c r="K37" s="2">
        <f t="shared" si="1"/>
        <v>5.6104128309952594E-2</v>
      </c>
      <c r="L37" s="2">
        <f t="shared" si="2"/>
        <v>16.019999999999527</v>
      </c>
      <c r="M37" s="2">
        <f t="shared" si="3"/>
        <v>8.5</v>
      </c>
      <c r="N37" s="2">
        <f t="shared" si="4"/>
        <v>-0.8088840229469767</v>
      </c>
      <c r="O37" s="2">
        <f t="shared" si="0"/>
        <v>0.77646239554314245</v>
      </c>
      <c r="P37" s="2">
        <f>price!B36*_xlfn.NORM.S.DIST((LN(price!B36/Home!$F$29)+(rate!J36%-dividend!B36%+0.5*(vol!J36%)^2)*(ttm!J36/365))/((vol!J36%)*SQRT(ttm!J36/365)),TRUE)*EXP(-dividend!J36%*ttm!J36/365)-Home!$F$29*_xlfn.NORM.S.DIST((LN(price!B36/Home!$F$29)+(rate!J36%-dividend!B36%-0.5*(vol!J36%)^2)*(ttm!J36/365))/((vol!J36%)*SQRT(ttm!J36/365)),TRUE)*EXP(-rate!J36%*ttm!J36/365)</f>
        <v>90.888449377473535</v>
      </c>
      <c r="Q37">
        <f>mid!J36</f>
        <v>89.65</v>
      </c>
      <c r="R37" s="1">
        <f>ttm!$J36</f>
        <v>88</v>
      </c>
      <c r="S37" s="1">
        <f>moneyness!$J36</f>
        <v>-181.43000000000029</v>
      </c>
      <c r="T37" s="6">
        <f>+_xlfn.NORM.S.DIST((LN(price!B36/Home!$F$29)+(rate!J36%-dividend!B36%+0.5*(vol!J36%)^2)*(ttm!J36/365))/((vol!J36%)*SQRT(ttm!J36/365)),TRUE)*EXP(-dividend!J36%*ttm!J36/365)</f>
        <v>0.36677967937539147</v>
      </c>
      <c r="U37" s="6">
        <f>delta!J36</f>
        <v>0.38</v>
      </c>
      <c r="V37" s="2">
        <f>(Q37-Q36)/(price!B37-price!B36)</f>
        <v>0.22980501392756808</v>
      </c>
      <c r="W37" s="2">
        <f t="shared" si="5"/>
        <v>-0.13697466544782338</v>
      </c>
    </row>
    <row r="38" spans="1:23">
      <c r="A38" s="5">
        <v>45559</v>
      </c>
      <c r="B38" s="24">
        <f>price!B37</f>
        <v>5732.93</v>
      </c>
      <c r="C38" s="2">
        <f>price!B37*_xlfn.NORM.S.DIST((LN(price!B37/Home!$F$21)+(rate!B37%-dividend!B37%+0.5*(vol!B37%)^2)*(ttm!B37/365))/((vol!B37%)*SQRT(ttm!B37/365)),TRUE)*EXP(-dividend!B37%*ttm!B37/365)-Home!$F$21*_xlfn.NORM.S.DIST((LN(price!B37/Home!$F$21)+(rate!B37%-dividend!B37%-0.5*(vol!B37%)^2)*(ttm!B37/365))/((vol!B37%)*SQRT(ttm!B37/365)),TRUE)*EXP(-rate!B37%*ttm!B37/365)</f>
        <v>300.08838144739411</v>
      </c>
      <c r="D38" s="2">
        <f>mid!B37</f>
        <v>313.7</v>
      </c>
      <c r="E38" s="2">
        <f>ttm!$B37</f>
        <v>178</v>
      </c>
      <c r="F38" s="2">
        <f>moneyness!$B37</f>
        <v>32.930000000000291</v>
      </c>
      <c r="G38" s="2">
        <f>vol!B37</f>
        <v>14.891999999999999</v>
      </c>
      <c r="H38" s="6">
        <f>_xlfn.NORM.S.DIST((LN(price!B37/Home!$F$21)+(rate!B37%-dividend!B37%+0.5*(vol!B37%)^2)*(ttm!B37/365))/((vol!B37%)*SQRT(ttm!B37/365)),TRUE)*EXP(-dividend!B37%*ttm!B37/365)</f>
        <v>0.5991760226937598</v>
      </c>
      <c r="I38">
        <f>delta!B37</f>
        <v>0.61399999999999999</v>
      </c>
      <c r="J38" s="2">
        <f>(D39-D37)/(price!B38-price!B36)</f>
        <v>2.1002710027097371</v>
      </c>
      <c r="K38" s="2">
        <f t="shared" si="1"/>
        <v>1.5010949800159774</v>
      </c>
      <c r="L38" s="2">
        <f t="shared" si="2"/>
        <v>14.360000000000582</v>
      </c>
      <c r="M38" s="2">
        <f t="shared" si="3"/>
        <v>11.149999999999977</v>
      </c>
      <c r="N38" s="2">
        <f t="shared" si="4"/>
        <v>2.6675051837814205</v>
      </c>
      <c r="O38" s="2">
        <f t="shared" si="0"/>
        <v>0.31865042174320096</v>
      </c>
      <c r="P38" s="2">
        <f>price!B37*_xlfn.NORM.S.DIST((LN(price!B37/Home!$F$29)+(rate!J37%-dividend!B37%+0.5*(vol!J37%)^2)*(ttm!J37/365))/((vol!J37%)*SQRT(ttm!J37/365)),TRUE)*EXP(-dividend!J37%*ttm!J37/365)-Home!$F$29*_xlfn.NORM.S.DIST((LN(price!B37/Home!$F$29)+(rate!J37%-dividend!B37%-0.5*(vol!J37%)^2)*(ttm!J37/365))/((vol!J37%)*SQRT(ttm!J37/365)),TRUE)*EXP(-rate!J37%*ttm!J37/365)</f>
        <v>95.383071234975887</v>
      </c>
      <c r="Q38">
        <f>mid!J37</f>
        <v>95.4</v>
      </c>
      <c r="R38" s="1">
        <f>ttm!$J37</f>
        <v>87</v>
      </c>
      <c r="S38" s="1">
        <f>moneyness!$J37</f>
        <v>-167.06999999999971</v>
      </c>
      <c r="T38" s="6">
        <f>+_xlfn.NORM.S.DIST((LN(price!B37/Home!$F$29)+(rate!J37%-dividend!B37%+0.5*(vol!J37%)^2)*(ttm!J37/365))/((vol!J37%)*SQRT(ttm!J37/365)),TRUE)*EXP(-dividend!J37%*ttm!J37/365)</f>
        <v>0.38089619622466964</v>
      </c>
      <c r="U38" s="6">
        <f>delta!J37</f>
        <v>0.39300000000000002</v>
      </c>
      <c r="V38" s="2">
        <f>(Q38-Q37)/(price!B38-price!B37)</f>
        <v>-0.5388940955951228</v>
      </c>
      <c r="W38" s="2">
        <f t="shared" si="5"/>
        <v>-0.91979029181979244</v>
      </c>
    </row>
    <row r="39" spans="1:23">
      <c r="A39" s="5">
        <v>45560</v>
      </c>
      <c r="B39" s="24">
        <f>price!B38</f>
        <v>5722.26</v>
      </c>
      <c r="C39" s="2">
        <f>price!B38*_xlfn.NORM.S.DIST((LN(price!B38/Home!$F$21)+(rate!B38%-dividend!B38%+0.5*(vol!B38%)^2)*(ttm!B38/365))/((vol!B38%)*SQRT(ttm!B38/365)),TRUE)*EXP(-dividend!B38%*ttm!B38/365)-Home!$F$21*_xlfn.NORM.S.DIST((LN(price!B38/Home!$F$21)+(rate!B38%-dividend!B38%-0.5*(vol!B38%)^2)*(ttm!B38/365))/((vol!B38%)*SQRT(ttm!B38/365)),TRUE)*EXP(-rate!B38%*ttm!B38/365)</f>
        <v>295.31599225089485</v>
      </c>
      <c r="D39" s="2">
        <f>mid!B38</f>
        <v>310.3</v>
      </c>
      <c r="E39" s="2">
        <f>ttm!$B38</f>
        <v>177</v>
      </c>
      <c r="F39" s="2">
        <f>moneyness!$B38</f>
        <v>22.260000000000218</v>
      </c>
      <c r="G39" s="2">
        <f>vol!B38</f>
        <v>15.063000000000001</v>
      </c>
      <c r="H39" s="6">
        <f>_xlfn.NORM.S.DIST((LN(price!B38/Home!$F$21)+(rate!B38%-dividend!B38%+0.5*(vol!B38%)^2)*(ttm!B38/365))/((vol!B38%)*SQRT(ttm!B38/365)),TRUE)*EXP(-dividend!B38%*ttm!B38/365)</f>
        <v>0.59137915695182608</v>
      </c>
      <c r="I39">
        <f>delta!B38</f>
        <v>0.61</v>
      </c>
      <c r="J39" s="2">
        <f>(D40-D38)/(price!B39-price!B37)</f>
        <v>0.88826366559488479</v>
      </c>
      <c r="K39" s="2">
        <f t="shared" si="1"/>
        <v>0.29688450864305871</v>
      </c>
      <c r="L39" s="2">
        <f t="shared" si="2"/>
        <v>-10.670000000000073</v>
      </c>
      <c r="M39" s="2">
        <f t="shared" si="3"/>
        <v>-3.3999999999999773</v>
      </c>
      <c r="N39" s="2">
        <f t="shared" si="4"/>
        <v>2.9932081621424835</v>
      </c>
      <c r="O39" s="2">
        <f t="shared" si="0"/>
        <v>0.62527044569451296</v>
      </c>
      <c r="P39" s="2">
        <f>price!B38*_xlfn.NORM.S.DIST((LN(price!B38/Home!$F$29)+(rate!J38%-dividend!B38%+0.5*(vol!J38%)^2)*(ttm!J38/365))/((vol!J38%)*SQRT(ttm!J38/365)),TRUE)*EXP(-dividend!J38%*ttm!J38/365)-Home!$F$29*_xlfn.NORM.S.DIST((LN(price!B38/Home!$F$29)+(rate!J38%-dividend!B38%-0.5*(vol!J38%)^2)*(ttm!J38/365))/((vol!J38%)*SQRT(ttm!J38/365)),TRUE)*EXP(-rate!J38%*ttm!J38/365)</f>
        <v>91.619341341276368</v>
      </c>
      <c r="Q39">
        <f>mid!J38</f>
        <v>92.55</v>
      </c>
      <c r="R39" s="1">
        <f>ttm!$J38</f>
        <v>86</v>
      </c>
      <c r="S39" s="1">
        <f>moneyness!$J38</f>
        <v>-177.73999999999978</v>
      </c>
      <c r="T39" s="6">
        <f>+_xlfn.NORM.S.DIST((LN(price!B38/Home!$F$29)+(rate!J38%-dividend!B38%+0.5*(vol!J38%)^2)*(ttm!J38/365))/((vol!J38%)*SQRT(ttm!J38/365)),TRUE)*EXP(-dividend!J38%*ttm!J38/365)</f>
        <v>0.36921244439278966</v>
      </c>
      <c r="U39" s="6">
        <f>delta!J38</f>
        <v>0.38700000000000001</v>
      </c>
      <c r="V39" s="2">
        <f>(Q39-Q38)/(price!B39-price!B38)</f>
        <v>-0.12332323669407394</v>
      </c>
      <c r="W39" s="2">
        <f t="shared" si="5"/>
        <v>-0.49253568108686363</v>
      </c>
    </row>
    <row r="40" spans="1:23">
      <c r="A40" s="5">
        <v>45561</v>
      </c>
      <c r="B40" s="24">
        <f>price!B39</f>
        <v>5745.37</v>
      </c>
      <c r="C40" s="2">
        <f>price!B39*_xlfn.NORM.S.DIST((LN(price!B39/Home!$F$21)+(rate!B39%-dividend!B39%+0.5*(vol!B39%)^2)*(ttm!B39/365))/((vol!B39%)*SQRT(ttm!B39/365)),TRUE)*EXP(-dividend!B39%*ttm!B39/365)-Home!$F$21*_xlfn.NORM.S.DIST((LN(price!B39/Home!$F$21)+(rate!B39%-dividend!B39%-0.5*(vol!B39%)^2)*(ttm!B39/365))/((vol!B39%)*SQRT(ttm!B39/365)),TRUE)*EXP(-rate!B39%*ttm!B39/365)</f>
        <v>311.4704585824411</v>
      </c>
      <c r="D40" s="2">
        <f>mid!B39</f>
        <v>324.75</v>
      </c>
      <c r="E40" s="2">
        <f>ttm!$B39</f>
        <v>176</v>
      </c>
      <c r="F40" s="2">
        <f>moneyness!$B39</f>
        <v>45.369999999999891</v>
      </c>
      <c r="G40" s="2">
        <f>vol!B39</f>
        <v>15.269</v>
      </c>
      <c r="H40" s="6">
        <f>_xlfn.NORM.S.DIST((LN(price!B39/Home!$F$21)+(rate!B39%-dividend!B39%+0.5*(vol!B39%)^2)*(ttm!B39/365))/((vol!B39%)*SQRT(ttm!B39/365)),TRUE)*EXP(-dividend!B39%*ttm!B39/365)</f>
        <v>0.60521831546447946</v>
      </c>
      <c r="I40">
        <f>delta!B39</f>
        <v>0.622</v>
      </c>
      <c r="J40" s="2">
        <f>(D41-D39)/(price!B40-price!B38)</f>
        <v>0.71338780641106658</v>
      </c>
      <c r="K40" s="2">
        <f t="shared" si="1"/>
        <v>0.10816949094658712</v>
      </c>
      <c r="L40" s="2">
        <f t="shared" si="2"/>
        <v>23.109999999999673</v>
      </c>
      <c r="M40" s="2">
        <f t="shared" si="3"/>
        <v>14.449999999999989</v>
      </c>
      <c r="N40" s="2">
        <f t="shared" si="4"/>
        <v>0.78322768284348143</v>
      </c>
      <c r="O40" s="2">
        <f t="shared" si="0"/>
        <v>0.43055555555556957</v>
      </c>
      <c r="P40" s="2">
        <f>price!B39*_xlfn.NORM.S.DIST((LN(price!B39/Home!$F$29)+(rate!J39%-dividend!B39%+0.5*(vol!J39%)^2)*(ttm!J39/365))/((vol!J39%)*SQRT(ttm!J39/365)),TRUE)*EXP(-dividend!J39%*ttm!J39/365)-Home!$F$29*_xlfn.NORM.S.DIST((LN(price!B39/Home!$F$29)+(rate!J39%-dividend!B39%-0.5*(vol!J39%)^2)*(ttm!J39/365))/((vol!J39%)*SQRT(ttm!J39/365)),TRUE)*EXP(-rate!J39%*ttm!J39/365)</f>
        <v>103.10923997701548</v>
      </c>
      <c r="Q40">
        <f>mid!J39</f>
        <v>101.8</v>
      </c>
      <c r="R40" s="1">
        <f>ttm!$J39</f>
        <v>85</v>
      </c>
      <c r="S40" s="1">
        <f>moneyness!$J39</f>
        <v>-154.63000000000011</v>
      </c>
      <c r="T40" s="6">
        <f>+_xlfn.NORM.S.DIST((LN(price!B39/Home!$F$29)+(rate!J39%-dividend!B39%+0.5*(vol!J39%)^2)*(ttm!J39/365))/((vol!J39%)*SQRT(ttm!J39/365)),TRUE)*EXP(-dividend!J39%*ttm!J39/365)</f>
        <v>0.39593750241626857</v>
      </c>
      <c r="U40" s="6">
        <f>delta!J39</f>
        <v>0.41</v>
      </c>
      <c r="V40" s="2">
        <f>(Q40-Q39)/(price!B40-price!B39)</f>
        <v>-1.2847222222222547</v>
      </c>
      <c r="W40" s="2">
        <f t="shared" si="5"/>
        <v>-1.6806597246385233</v>
      </c>
    </row>
    <row r="41" spans="1:23">
      <c r="A41" s="5">
        <v>45562</v>
      </c>
      <c r="B41" s="24">
        <f>price!B40</f>
        <v>5738.17</v>
      </c>
      <c r="C41" s="2">
        <f>price!B40*_xlfn.NORM.S.DIST((LN(price!B40/Home!$F$21)+(rate!B40%-dividend!B40%+0.5*(vol!B40%)^2)*(ttm!B40/365))/((vol!B40%)*SQRT(ttm!B40/365)),TRUE)*EXP(-dividend!B40%*ttm!B40/365)-Home!$F$21*_xlfn.NORM.S.DIST((LN(price!B40/Home!$F$21)+(rate!B40%-dividend!B40%-0.5*(vol!B40%)^2)*(ttm!B40/365))/((vol!B40%)*SQRT(ttm!B40/365)),TRUE)*EXP(-rate!B40%*ttm!B40/365)</f>
        <v>312.36312344060661</v>
      </c>
      <c r="D41" s="2">
        <f>mid!B40</f>
        <v>321.64999999999998</v>
      </c>
      <c r="E41" s="2">
        <f>ttm!$B40</f>
        <v>175</v>
      </c>
      <c r="F41" s="2">
        <f>moneyness!$B40</f>
        <v>38.170000000000073</v>
      </c>
      <c r="G41" s="2">
        <f>vol!B40</f>
        <v>15.7</v>
      </c>
      <c r="H41" s="6">
        <f>_xlfn.NORM.S.DIST((LN(price!B40/Home!$F$21)+(rate!B40%-dividend!B40%+0.5*(vol!B40%)^2)*(ttm!B40/365))/((vol!B40%)*SQRT(ttm!B40/365)),TRUE)*EXP(-dividend!B40%*ttm!B40/365)</f>
        <v>0.59846979648809018</v>
      </c>
      <c r="I41">
        <f>delta!B40</f>
        <v>0.61099999999999999</v>
      </c>
      <c r="J41" s="2">
        <f>(D42-D40)/(price!B41-price!B39)</f>
        <v>0.2922267679719518</v>
      </c>
      <c r="K41" s="2">
        <f t="shared" si="1"/>
        <v>-0.30624302851613838</v>
      </c>
      <c r="L41" s="2">
        <f t="shared" si="2"/>
        <v>-7.1999999999998181</v>
      </c>
      <c r="M41" s="2">
        <f t="shared" si="3"/>
        <v>-3.1000000000000227</v>
      </c>
      <c r="N41" s="2">
        <f t="shared" si="4"/>
        <v>1.2575718713441191</v>
      </c>
      <c r="O41" s="2">
        <f t="shared" si="0"/>
        <v>0.33319621554916462</v>
      </c>
      <c r="P41" s="2">
        <f>price!B40*_xlfn.NORM.S.DIST((LN(price!B40/Home!$F$29)+(rate!J40%-dividend!B40%+0.5*(vol!J40%)^2)*(ttm!J40/365))/((vol!J40%)*SQRT(ttm!J40/365)),TRUE)*EXP(-dividend!J40%*ttm!J40/365)-Home!$F$29*_xlfn.NORM.S.DIST((LN(price!B40/Home!$F$29)+(rate!J40%-dividend!B40%-0.5*(vol!J40%)^2)*(ttm!J40/365))/((vol!J40%)*SQRT(ttm!J40/365)),TRUE)*EXP(-rate!J40%*ttm!J40/365)</f>
        <v>104.32583699369661</v>
      </c>
      <c r="Q41">
        <f>mid!J40</f>
        <v>100.35</v>
      </c>
      <c r="R41" s="1">
        <f>ttm!$J40</f>
        <v>84</v>
      </c>
      <c r="S41" s="1">
        <f>moneyness!$J40</f>
        <v>-161.82999999999993</v>
      </c>
      <c r="T41" s="6">
        <f>+_xlfn.NORM.S.DIST((LN(price!B40/Home!$F$29)+(rate!J40%-dividend!B40%+0.5*(vol!J40%)^2)*(ttm!J40/365))/((vol!J40%)*SQRT(ttm!J40/365)),TRUE)*EXP(-dividend!J40%*ttm!J40/365)</f>
        <v>0.39162015421978041</v>
      </c>
      <c r="U41" s="6">
        <f>delta!J40</f>
        <v>0.39900000000000002</v>
      </c>
      <c r="V41" s="2">
        <f>(Q41-Q40)/(price!B41-price!B40)</f>
        <v>-5.9646236116825721E-2</v>
      </c>
      <c r="W41" s="2">
        <f t="shared" si="5"/>
        <v>-0.45126639033660615</v>
      </c>
    </row>
    <row r="42" spans="1:23">
      <c r="A42" s="5">
        <v>45565</v>
      </c>
      <c r="B42" s="24">
        <f>price!B41</f>
        <v>5762.48</v>
      </c>
      <c r="C42" s="2">
        <f>price!B41*_xlfn.NORM.S.DIST((LN(price!B41/Home!$F$21)+(rate!B41%-dividend!B41%+0.5*(vol!B41%)^2)*(ttm!B41/365))/((vol!B41%)*SQRT(ttm!B41/365)),TRUE)*EXP(-dividend!B41%*ttm!B41/365)-Home!$F$21*_xlfn.NORM.S.DIST((LN(price!B41/Home!$F$21)+(rate!B41%-dividend!B41%-0.5*(vol!B41%)^2)*(ttm!B41/365))/((vol!B41%)*SQRT(ttm!B41/365)),TRUE)*EXP(-rate!B41%*ttm!B41/365)</f>
        <v>323.00143413445721</v>
      </c>
      <c r="D42" s="2">
        <f>mid!B41</f>
        <v>329.75</v>
      </c>
      <c r="E42" s="2">
        <f>ttm!$B41</f>
        <v>172</v>
      </c>
      <c r="F42" s="2">
        <f>moneyness!$B41</f>
        <v>62.479999999999563</v>
      </c>
      <c r="G42" s="2">
        <f>vol!B41</f>
        <v>15.574999999999999</v>
      </c>
      <c r="H42" s="6">
        <f>_xlfn.NORM.S.DIST((LN(price!B41/Home!$F$21)+(rate!B41%-dividend!B41%+0.5*(vol!B41%)^2)*(ttm!B41/365))/((vol!B41%)*SQRT(ttm!B41/365)),TRUE)*EXP(-dividend!B41%*ttm!B41/365)</f>
        <v>0.61435017491613231</v>
      </c>
      <c r="I42">
        <f>delta!B41</f>
        <v>0.625</v>
      </c>
      <c r="J42" s="2">
        <f>(D43-D41)/(price!B42-price!B40)</f>
        <v>0.50815771583956326</v>
      </c>
      <c r="K42" s="2">
        <f t="shared" si="1"/>
        <v>-0.10619245907656905</v>
      </c>
      <c r="L42" s="2">
        <f t="shared" si="2"/>
        <v>24.309999999999491</v>
      </c>
      <c r="M42" s="2">
        <f t="shared" si="3"/>
        <v>8.1000000000000227</v>
      </c>
      <c r="N42" s="2">
        <f t="shared" si="4"/>
        <v>-6.4488007526251447</v>
      </c>
      <c r="O42" s="2">
        <f t="shared" si="0"/>
        <v>0.4289968360320156</v>
      </c>
      <c r="P42" s="2">
        <f>price!B41*_xlfn.NORM.S.DIST((LN(price!B41/Home!$F$29)+(rate!J41%-dividend!B41%+0.5*(vol!J41%)^2)*(ttm!J41/365))/((vol!J41%)*SQRT(ttm!J41/365)),TRUE)*EXP(-dividend!J41%*ttm!J41/365)-Home!$F$29*_xlfn.NORM.S.DIST((LN(price!B41/Home!$F$29)+(rate!J41%-dividend!B41%-0.5*(vol!J41%)^2)*(ttm!J41/365))/((vol!J41%)*SQRT(ttm!J41/365)),TRUE)*EXP(-rate!J41%*ttm!J41/365)</f>
        <v>108.56886539422158</v>
      </c>
      <c r="Q42">
        <f>mid!J41</f>
        <v>104.4</v>
      </c>
      <c r="R42" s="1">
        <f>ttm!$J41</f>
        <v>81</v>
      </c>
      <c r="S42" s="1">
        <f>moneyness!$J41</f>
        <v>-137.52000000000044</v>
      </c>
      <c r="T42" s="6">
        <f>+_xlfn.NORM.S.DIST((LN(price!B41/Home!$F$29)+(rate!J41%-dividend!B41%+0.5*(vol!J41%)^2)*(ttm!J41/365))/((vol!J41%)*SQRT(ttm!J41/365)),TRUE)*EXP(-dividend!J41%*ttm!J41/365)</f>
        <v>0.41160816151045998</v>
      </c>
      <c r="U42" s="6">
        <f>delta!J41</f>
        <v>0.41599999999999998</v>
      </c>
      <c r="V42" s="2">
        <f>(Q42-Q41)/(price!B42-price!B41)</f>
        <v>-7.5376884422111379E-2</v>
      </c>
      <c r="W42" s="2">
        <f t="shared" si="5"/>
        <v>-0.48698504593257136</v>
      </c>
    </row>
    <row r="43" spans="1:23">
      <c r="A43" s="5">
        <v>45566</v>
      </c>
      <c r="B43" s="24">
        <f>price!B42</f>
        <v>5708.75</v>
      </c>
      <c r="C43" s="2">
        <f>price!B42*_xlfn.NORM.S.DIST((LN(price!B42/Home!$F$21)+(rate!B42%-dividend!B42%+0.5*(vol!B42%)^2)*(ttm!B42/365))/((vol!B42%)*SQRT(ttm!B42/365)),TRUE)*EXP(-dividend!B42%*ttm!B42/365)-Home!$F$21*_xlfn.NORM.S.DIST((LN(price!B42/Home!$F$21)+(rate!B42%-dividend!B42%-0.5*(vol!B42%)^2)*(ttm!B42/365))/((vol!B42%)*SQRT(ttm!B42/365)),TRUE)*EXP(-rate!B42%*ttm!B42/365)</f>
        <v>295.41556304691812</v>
      </c>
      <c r="D43" s="2">
        <f>mid!B42</f>
        <v>306.7</v>
      </c>
      <c r="E43" s="2">
        <f>ttm!$B42</f>
        <v>171</v>
      </c>
      <c r="F43" s="2">
        <f>moneyness!$B42</f>
        <v>8.75</v>
      </c>
      <c r="G43" s="2">
        <f>vol!B42</f>
        <v>15.975</v>
      </c>
      <c r="H43" s="6">
        <f>_xlfn.NORM.S.DIST((LN(price!B42/Home!$F$21)+(rate!B42%-dividend!B42%+0.5*(vol!B42%)^2)*(ttm!B42/365))/((vol!B42%)*SQRT(ttm!B42/365)),TRUE)*EXP(-dividend!B42%*ttm!B42/365)</f>
        <v>0.57884854478322489</v>
      </c>
      <c r="I43">
        <f>delta!B42</f>
        <v>0.59599999999999997</v>
      </c>
      <c r="J43" s="2">
        <f>(D44-D42)/(price!B43-price!B41)</f>
        <v>0.33906309029089771</v>
      </c>
      <c r="K43" s="2">
        <f t="shared" si="1"/>
        <v>-0.23978545449232719</v>
      </c>
      <c r="L43" s="2">
        <f t="shared" si="2"/>
        <v>-53.729999999999563</v>
      </c>
      <c r="M43" s="2">
        <f t="shared" si="3"/>
        <v>-23.050000000000011</v>
      </c>
      <c r="N43" s="2">
        <f t="shared" si="4"/>
        <v>9.9590348982435088</v>
      </c>
      <c r="O43" s="2">
        <f t="shared" si="0"/>
        <v>6.4556962025319713</v>
      </c>
      <c r="P43" s="2">
        <f>price!B42*_xlfn.NORM.S.DIST((LN(price!B42/Home!$F$29)+(rate!J42%-dividend!B42%+0.5*(vol!J42%)^2)*(ttm!J42/365))/((vol!J42%)*SQRT(ttm!J42/365)),TRUE)*EXP(-dividend!J42%*ttm!J42/365)-Home!$F$29*_xlfn.NORM.S.DIST((LN(price!B42/Home!$F$29)+(rate!J42%-dividend!B42%-0.5*(vol!J42%)^2)*(ttm!J42/365))/((vol!J42%)*SQRT(ttm!J42/365)),TRUE)*EXP(-rate!J42%*ttm!J42/365)</f>
        <v>90.398230031410549</v>
      </c>
      <c r="Q43">
        <f>mid!J42</f>
        <v>89.8</v>
      </c>
      <c r="R43" s="1">
        <f>ttm!$J42</f>
        <v>80</v>
      </c>
      <c r="S43" s="1">
        <f>moneyness!$J42</f>
        <v>-191.25</v>
      </c>
      <c r="T43" s="6">
        <f>+_xlfn.NORM.S.DIST((LN(price!B42/Home!$F$29)+(rate!J42%-dividend!B42%+0.5*(vol!J42%)^2)*(ttm!J42/365))/((vol!J42%)*SQRT(ttm!J42/365)),TRUE)*EXP(-dividend!J42%*ttm!J42/365)</f>
        <v>0.35700956423303148</v>
      </c>
      <c r="U43" s="6">
        <f>delta!J42</f>
        <v>0.372</v>
      </c>
      <c r="V43" s="2">
        <f>(Q43-Q42)/(price!B43-price!B42)</f>
        <v>-18.48101265822871</v>
      </c>
      <c r="W43" s="2">
        <f t="shared" si="5"/>
        <v>-18.838022222461742</v>
      </c>
    </row>
    <row r="44" spans="1:23">
      <c r="A44" s="5">
        <v>45567</v>
      </c>
      <c r="B44" s="24">
        <f>price!B43</f>
        <v>5709.54</v>
      </c>
      <c r="C44" s="2">
        <f>price!B43*_xlfn.NORM.S.DIST((LN(price!B43/Home!$F$21)+(rate!B43%-dividend!B43%+0.5*(vol!B43%)^2)*(ttm!B43/365))/((vol!B43%)*SQRT(ttm!B43/365)),TRUE)*EXP(-dividend!B43%*ttm!B43/365)-Home!$F$21*_xlfn.NORM.S.DIST((LN(price!B43/Home!$F$21)+(rate!B43%-dividend!B43%-0.5*(vol!B43%)^2)*(ttm!B43/365))/((vol!B43%)*SQRT(ttm!B43/365)),TRUE)*EXP(-rate!B43%*ttm!B43/365)</f>
        <v>293.67719488868488</v>
      </c>
      <c r="D44" s="2">
        <f>mid!B43</f>
        <v>311.8</v>
      </c>
      <c r="E44" s="2">
        <f>ttm!$B43</f>
        <v>170</v>
      </c>
      <c r="F44" s="2">
        <f>moneyness!$B43</f>
        <v>9.5399999999999636</v>
      </c>
      <c r="G44" s="2">
        <f>vol!B43</f>
        <v>15.901999999999999</v>
      </c>
      <c r="H44" s="6">
        <f>_xlfn.NORM.S.DIST((LN(price!B43/Home!$F$21)+(rate!B43%-dividend!B43%+0.5*(vol!B43%)^2)*(ttm!B43/365))/((vol!B43%)*SQRT(ttm!B43/365)),TRUE)*EXP(-dividend!B43%*ttm!B43/365)</f>
        <v>0.57918478288843123</v>
      </c>
      <c r="I44">
        <f>delta!B43</f>
        <v>0.59699999999999998</v>
      </c>
      <c r="J44" s="2">
        <f>(D45-D43)/(price!B44-price!B42)</f>
        <v>0.73779795686716287</v>
      </c>
      <c r="K44" s="2">
        <f t="shared" si="1"/>
        <v>0.15861317397873165</v>
      </c>
      <c r="L44" s="2">
        <f t="shared" si="2"/>
        <v>0.78999999999996362</v>
      </c>
      <c r="M44" s="2">
        <f t="shared" si="3"/>
        <v>5.1000000000000227</v>
      </c>
      <c r="N44" s="2">
        <f t="shared" si="4"/>
        <v>4.6427096496212963</v>
      </c>
      <c r="O44" s="2">
        <f t="shared" si="0"/>
        <v>1.20833333333329</v>
      </c>
      <c r="P44" s="2">
        <f>price!B43*_xlfn.NORM.S.DIST((LN(price!B43/Home!$F$29)+(rate!J43%-dividend!B43%+0.5*(vol!J43%)^2)*(ttm!J43/365))/((vol!J43%)*SQRT(ttm!J43/365)),TRUE)*EXP(-dividend!J43%*ttm!J43/365)-Home!$F$29*_xlfn.NORM.S.DIST((LN(price!B43/Home!$F$29)+(rate!J43%-dividend!B43%-0.5*(vol!J43%)^2)*(ttm!J43/365))/((vol!J43%)*SQRT(ttm!J43/365)),TRUE)*EXP(-rate!J43%*ttm!J43/365)</f>
        <v>89.24698717479896</v>
      </c>
      <c r="Q44">
        <f>mid!J43</f>
        <v>91.35</v>
      </c>
      <c r="R44" s="1">
        <f>ttm!$J43</f>
        <v>79</v>
      </c>
      <c r="S44" s="1">
        <f>moneyness!$J43</f>
        <v>-190.46000000000004</v>
      </c>
      <c r="T44" s="6">
        <f>+_xlfn.NORM.S.DIST((LN(price!B43/Home!$F$29)+(rate!J43%-dividend!B43%+0.5*(vol!J43%)^2)*(ttm!J43/365))/((vol!J43%)*SQRT(ttm!J43/365)),TRUE)*EXP(-dividend!J43%*ttm!J43/365)</f>
        <v>0.35578380856637248</v>
      </c>
      <c r="U44" s="6">
        <f>delta!J43</f>
        <v>0.36899999999999999</v>
      </c>
      <c r="V44" s="2">
        <f>(Q44-Q43)/(price!B44-price!B43)</f>
        <v>-0.16145833333332693</v>
      </c>
      <c r="W44" s="2">
        <f t="shared" si="5"/>
        <v>-0.51724214189969941</v>
      </c>
    </row>
    <row r="45" spans="1:23">
      <c r="A45" s="5">
        <v>45568</v>
      </c>
      <c r="B45" s="24">
        <f>price!B44</f>
        <v>5699.94</v>
      </c>
      <c r="C45" s="2">
        <f>price!B44*_xlfn.NORM.S.DIST((LN(price!B44/Home!$F$21)+(rate!B44%-dividend!B44%+0.5*(vol!B44%)^2)*(ttm!B44/365))/((vol!B44%)*SQRT(ttm!B44/365)),TRUE)*EXP(-dividend!B44%*ttm!B44/365)-Home!$F$21*_xlfn.NORM.S.DIST((LN(price!B44/Home!$F$21)+(rate!B44%-dividend!B44%-0.5*(vol!B44%)^2)*(ttm!B44/365))/((vol!B44%)*SQRT(ttm!B44/365)),TRUE)*EXP(-rate!B44%*ttm!B44/365)</f>
        <v>292.16540705824445</v>
      </c>
      <c r="D45" s="2">
        <f>mid!B44</f>
        <v>300.2</v>
      </c>
      <c r="E45" s="2">
        <f>ttm!$B44</f>
        <v>169</v>
      </c>
      <c r="F45" s="2">
        <f>moneyness!$B44</f>
        <v>-6.0000000000400178E-2</v>
      </c>
      <c r="G45" s="2">
        <f>vol!B44</f>
        <v>16.216999999999999</v>
      </c>
      <c r="H45" s="6">
        <f>_xlfn.NORM.S.DIST((LN(price!B44/Home!$F$21)+(rate!B44%-dividend!B44%+0.5*(vol!B44%)^2)*(ttm!B44/365))/((vol!B44%)*SQRT(ttm!B44/365)),TRUE)*EXP(-dividend!B44%*ttm!B44/365)</f>
        <v>0.5725949360395558</v>
      </c>
      <c r="I45">
        <f>delta!B44</f>
        <v>0.58899999999999997</v>
      </c>
      <c r="J45" s="2">
        <f>(D46-D44)/(price!B45-price!B43)</f>
        <v>0.43221767397062605</v>
      </c>
      <c r="K45" s="2">
        <f t="shared" si="1"/>
        <v>-0.14037726206892975</v>
      </c>
      <c r="L45" s="2">
        <f t="shared" si="2"/>
        <v>-9.6000000000003638</v>
      </c>
      <c r="M45" s="2">
        <f t="shared" si="3"/>
        <v>-11.600000000000023</v>
      </c>
      <c r="N45" s="2">
        <f t="shared" si="4"/>
        <v>-6.0398260842708726</v>
      </c>
      <c r="O45" s="2">
        <f t="shared" si="0"/>
        <v>0.57793858791316155</v>
      </c>
      <c r="P45" s="2">
        <f>price!B44*_xlfn.NORM.S.DIST((LN(price!B44/Home!$F$29)+(rate!J44%-dividend!B44%+0.5*(vol!J44%)^2)*(ttm!J44/365))/((vol!J44%)*SQRT(ttm!J44/365)),TRUE)*EXP(-dividend!J44%*ttm!J44/365)-Home!$F$29*_xlfn.NORM.S.DIST((LN(price!B44/Home!$F$29)+(rate!J44%-dividend!B44%-0.5*(vol!J44%)^2)*(ttm!J44/365))/((vol!J44%)*SQRT(ttm!J44/365)),TRUE)*EXP(-rate!J44%*ttm!J44/365)</f>
        <v>87.613344615950382</v>
      </c>
      <c r="Q45">
        <f>mid!J44</f>
        <v>84.7</v>
      </c>
      <c r="R45" s="1">
        <f>ttm!$J44</f>
        <v>78</v>
      </c>
      <c r="S45" s="1">
        <f>moneyness!$J44</f>
        <v>-200.0600000000004</v>
      </c>
      <c r="T45" s="6">
        <f>+_xlfn.NORM.S.DIST((LN(price!B44/Home!$F$29)+(rate!J44%-dividend!B44%+0.5*(vol!J44%)^2)*(ttm!J44/365))/((vol!J44%)*SQRT(ttm!J44/365)),TRUE)*EXP(-dividend!J44%*ttm!J44/365)</f>
        <v>0.34791572046449309</v>
      </c>
      <c r="U45" s="6">
        <f>delta!J44</f>
        <v>0.35899999999999999</v>
      </c>
      <c r="V45" s="2">
        <f>(Q45-Q44)/(price!B45-price!B44)</f>
        <v>-0.13006062976725949</v>
      </c>
      <c r="W45" s="2">
        <f t="shared" si="5"/>
        <v>-0.47797635023175256</v>
      </c>
    </row>
    <row r="46" spans="1:23">
      <c r="A46" s="5">
        <v>45569</v>
      </c>
      <c r="B46" s="24">
        <f>price!B45</f>
        <v>5751.07</v>
      </c>
      <c r="C46" s="2">
        <f>price!B45*_xlfn.NORM.S.DIST((LN(price!B45/Home!$F$21)+(rate!B45%-dividend!B45%+0.5*(vol!B45%)^2)*(ttm!B45/365))/((vol!B45%)*SQRT(ttm!B45/365)),TRUE)*EXP(-dividend!B45%*ttm!B45/365)-Home!$F$21*_xlfn.NORM.S.DIST((LN(price!B45/Home!$F$21)+(rate!B45%-dividend!B45%-0.5*(vol!B45%)^2)*(ttm!B45/365))/((vol!B45%)*SQRT(ttm!B45/365)),TRUE)*EXP(-rate!B45%*ttm!B45/365)</f>
        <v>321.11439113529286</v>
      </c>
      <c r="D46" s="2">
        <f>mid!B45</f>
        <v>329.75</v>
      </c>
      <c r="E46" s="2">
        <f>ttm!$B45</f>
        <v>168</v>
      </c>
      <c r="F46" s="2">
        <f>moneyness!$B45</f>
        <v>51.069999999999709</v>
      </c>
      <c r="G46" s="2">
        <f>vol!B45</f>
        <v>16.059000000000001</v>
      </c>
      <c r="H46" s="6">
        <f>_xlfn.NORM.S.DIST((LN(price!B45/Home!$F$21)+(rate!B45%-dividend!B45%+0.5*(vol!B45%)^2)*(ttm!B45/365))/((vol!B45%)*SQRT(ttm!B45/365)),TRUE)*EXP(-dividend!B45%*ttm!B45/365)</f>
        <v>0.60678887159949835</v>
      </c>
      <c r="I46">
        <f>delta!B45</f>
        <v>0.62</v>
      </c>
      <c r="J46" s="2">
        <f>(D47-D45)/(price!B46-price!B44)</f>
        <v>-1.6875</v>
      </c>
      <c r="K46" s="2">
        <f t="shared" si="1"/>
        <v>-2.2942888715994982</v>
      </c>
      <c r="L46" s="2">
        <f t="shared" si="2"/>
        <v>51.130000000000109</v>
      </c>
      <c r="M46" s="2">
        <f t="shared" si="3"/>
        <v>29.550000000000011</v>
      </c>
      <c r="N46" s="2">
        <f t="shared" si="4"/>
        <v>0.27322092029746159</v>
      </c>
      <c r="O46" s="2">
        <f t="shared" si="0"/>
        <v>0.41356793034645323</v>
      </c>
      <c r="P46" s="2">
        <f>price!B45*_xlfn.NORM.S.DIST((LN(price!B45/Home!$F$29)+(rate!J45%-dividend!B45%+0.5*(vol!J45%)^2)*(ttm!J45/365))/((vol!J45%)*SQRT(ttm!J45/365)),TRUE)*EXP(-dividend!J45%*ttm!J45/365)-Home!$F$29*_xlfn.NORM.S.DIST((LN(price!B45/Home!$F$29)+(rate!J45%-dividend!B45%-0.5*(vol!J45%)^2)*(ttm!J45/365))/((vol!J45%)*SQRT(ttm!J45/365)),TRUE)*EXP(-rate!J45%*ttm!J45/365)</f>
        <v>104.73358543077848</v>
      </c>
      <c r="Q46">
        <f>mid!J45</f>
        <v>100.9</v>
      </c>
      <c r="R46" s="1">
        <f>ttm!$J45</f>
        <v>77</v>
      </c>
      <c r="S46" s="1">
        <f>moneyness!$J45</f>
        <v>-148.93000000000029</v>
      </c>
      <c r="T46" s="6">
        <f>+_xlfn.NORM.S.DIST((LN(price!B45/Home!$F$29)+(rate!J45%-dividend!B45%+0.5*(vol!J45%)^2)*(ttm!J45/365))/((vol!J45%)*SQRT(ttm!J45/365)),TRUE)*EXP(-dividend!J45%*ttm!J45/365)</f>
        <v>0.39875352247422258</v>
      </c>
      <c r="U46" s="6">
        <f>delta!J45</f>
        <v>0.40400000000000003</v>
      </c>
      <c r="V46" s="2">
        <f>(Q46-Q45)/(price!B46-price!B45)</f>
        <v>-0.29385089787774299</v>
      </c>
      <c r="W46" s="2">
        <f t="shared" si="5"/>
        <v>-0.69260442035196557</v>
      </c>
    </row>
    <row r="47" spans="1:23">
      <c r="A47" s="5">
        <v>45572</v>
      </c>
      <c r="B47" s="24">
        <f>price!B46</f>
        <v>5695.94</v>
      </c>
      <c r="C47" s="2">
        <f>price!B46*_xlfn.NORM.S.DIST((LN(price!B46/Home!$F$21)+(rate!B46%-dividend!B46%+0.5*(vol!B46%)^2)*(ttm!B46/365))/((vol!B46%)*SQRT(ttm!B46/365)),TRUE)*EXP(-dividend!B46%*ttm!B46/365)-Home!$F$21*_xlfn.NORM.S.DIST((LN(price!B46/Home!$F$21)+(rate!B46%-dividend!B46%-0.5*(vol!B46%)^2)*(ttm!B46/365))/((vol!B46%)*SQRT(ttm!B46/365)),TRUE)*EXP(-rate!B46%*ttm!B46/365)</f>
        <v>291.20774623353145</v>
      </c>
      <c r="D47" s="2">
        <f>mid!B46</f>
        <v>306.95</v>
      </c>
      <c r="E47" s="2">
        <f>ttm!$B46</f>
        <v>165</v>
      </c>
      <c r="F47" s="2">
        <f>moneyness!$B46</f>
        <v>-4.0600000000004002</v>
      </c>
      <c r="G47" s="2">
        <f>vol!B46</f>
        <v>16.395</v>
      </c>
      <c r="H47" s="6">
        <f>_xlfn.NORM.S.DIST((LN(price!B46/Home!$F$21)+(rate!B46%-dividend!B46%+0.5*(vol!B46%)^2)*(ttm!B46/365))/((vol!B46%)*SQRT(ttm!B46/365)),TRUE)*EXP(-dividend!B46%*ttm!B46/365)</f>
        <v>0.57207438045688253</v>
      </c>
      <c r="I47">
        <f>delta!B46</f>
        <v>0.59</v>
      </c>
      <c r="J47" s="2">
        <f>(D48-D46)/(price!B47-price!B45)</f>
        <v>69.166666666204975</v>
      </c>
      <c r="K47" s="2">
        <f t="shared" si="1"/>
        <v>68.594592285748092</v>
      </c>
      <c r="L47" s="2">
        <f t="shared" si="2"/>
        <v>-55.130000000000109</v>
      </c>
      <c r="M47" s="2">
        <f t="shared" si="3"/>
        <v>-22.800000000000011</v>
      </c>
      <c r="N47" s="2">
        <f t="shared" si="4"/>
        <v>10.652270491280397</v>
      </c>
      <c r="O47" s="2">
        <f t="shared" si="0"/>
        <v>0.48831310019930674</v>
      </c>
      <c r="P47" s="2">
        <f>price!B46*_xlfn.NORM.S.DIST((LN(price!B46/Home!$F$29)+(rate!J46%-dividend!B46%+0.5*(vol!J46%)^2)*(ttm!J46/365))/((vol!J46%)*SQRT(ttm!J46/365)),TRUE)*EXP(-dividend!J46%*ttm!J46/365)-Home!$F$29*_xlfn.NORM.S.DIST((LN(price!B46/Home!$F$29)+(rate!J46%-dividend!B46%-0.5*(vol!J46%)^2)*(ttm!J46/365))/((vol!J46%)*SQRT(ttm!J46/365)),TRUE)*EXP(-rate!J46%*ttm!J46/365)</f>
        <v>84.368258571545084</v>
      </c>
      <c r="Q47">
        <f>mid!J46</f>
        <v>86.2</v>
      </c>
      <c r="R47" s="1">
        <f>ttm!$J46</f>
        <v>74</v>
      </c>
      <c r="S47" s="1">
        <f>moneyness!$J46</f>
        <v>-204.0600000000004</v>
      </c>
      <c r="T47" s="6">
        <f>+_xlfn.NORM.S.DIST((LN(price!B46/Home!$F$29)+(rate!J46%-dividend!B46%+0.5*(vol!J46%)^2)*(ttm!J46/365))/((vol!J46%)*SQRT(ttm!J46/365)),TRUE)*EXP(-dividend!J46%*ttm!J46/365)</f>
        <v>0.34129667010486647</v>
      </c>
      <c r="U47" s="6">
        <f>delta!J46</f>
        <v>0.35599999999999998</v>
      </c>
      <c r="V47" s="2">
        <f>(Q47-Q46)/(price!B47-price!B46)</f>
        <v>-0.26635260010871292</v>
      </c>
      <c r="W47" s="2">
        <f t="shared" si="5"/>
        <v>-0.6076492702135794</v>
      </c>
    </row>
    <row r="48" spans="1:23">
      <c r="A48" s="5">
        <v>45573</v>
      </c>
      <c r="B48" s="24">
        <f>price!B47</f>
        <v>5751.13</v>
      </c>
      <c r="C48" s="2">
        <f>price!B47*_xlfn.NORM.S.DIST((LN(price!B47/Home!$F$21)+(rate!B47%-dividend!B47%+0.5*(vol!B47%)^2)*(ttm!B47/365))/((vol!B47%)*SQRT(ttm!B47/365)),TRUE)*EXP(-dividend!B47%*ttm!B47/365)-Home!$F$21*_xlfn.NORM.S.DIST((LN(price!B47/Home!$F$21)+(rate!B47%-dividend!B47%-0.5*(vol!B47%)^2)*(ttm!B47/365))/((vol!B47%)*SQRT(ttm!B47/365)),TRUE)*EXP(-rate!B47%*ttm!B47/365)</f>
        <v>321.90392169680536</v>
      </c>
      <c r="D48" s="2">
        <f>mid!B47</f>
        <v>333.9</v>
      </c>
      <c r="E48" s="2">
        <f>ttm!$B47</f>
        <v>164</v>
      </c>
      <c r="F48" s="2">
        <f>moneyness!$B47</f>
        <v>51.130000000000109</v>
      </c>
      <c r="G48" s="2">
        <f>vol!B47</f>
        <v>16.359000000000002</v>
      </c>
      <c r="H48" s="6">
        <f>_xlfn.NORM.S.DIST((LN(price!B47/Home!$F$21)+(rate!B47%-dividend!B47%+0.5*(vol!B47%)^2)*(ttm!B47/365))/((vol!B47%)*SQRT(ttm!B47/365)),TRUE)*EXP(-dividend!B47%*ttm!B47/365)</f>
        <v>0.6055679877427802</v>
      </c>
      <c r="I48">
        <f>delta!B47</f>
        <v>0.61899999999999999</v>
      </c>
      <c r="J48" s="2">
        <f>(D49-D47)/(price!B48-price!B46)</f>
        <v>0.52913631633714708</v>
      </c>
      <c r="K48" s="2">
        <f t="shared" si="1"/>
        <v>-7.6431671405633117E-2</v>
      </c>
      <c r="L48" s="2">
        <f t="shared" si="2"/>
        <v>55.190000000000509</v>
      </c>
      <c r="M48" s="2">
        <f t="shared" si="3"/>
        <v>26.949999999999989</v>
      </c>
      <c r="N48" s="2">
        <f t="shared" si="4"/>
        <v>-4.6227850574156477</v>
      </c>
      <c r="O48" s="2">
        <f t="shared" si="0"/>
        <v>0.5842092397946741</v>
      </c>
      <c r="P48" s="2">
        <f>price!B47*_xlfn.NORM.S.DIST((LN(price!B47/Home!$F$29)+(rate!J47%-dividend!B47%+0.5*(vol!J47%)^2)*(ttm!J47/365))/((vol!J47%)*SQRT(ttm!J47/365)),TRUE)*EXP(-dividend!J47%*ttm!J47/365)-Home!$F$29*_xlfn.NORM.S.DIST((LN(price!B47/Home!$F$29)+(rate!J47%-dividend!B47%-0.5*(vol!J47%)^2)*(ttm!J47/365))/((vol!J47%)*SQRT(ttm!J47/365)),TRUE)*EXP(-rate!J47%*ttm!J47/365)</f>
        <v>102.76500563493255</v>
      </c>
      <c r="Q48">
        <f>mid!J47</f>
        <v>101.5</v>
      </c>
      <c r="R48" s="1">
        <f>ttm!$J47</f>
        <v>73</v>
      </c>
      <c r="S48" s="1">
        <f>moneyness!$J47</f>
        <v>-148.86999999999989</v>
      </c>
      <c r="T48" s="6">
        <f>+_xlfn.NORM.S.DIST((LN(price!B47/Home!$F$29)+(rate!J47%-dividend!B47%+0.5*(vol!J47%)^2)*(ttm!J47/365))/((vol!J47%)*SQRT(ttm!J47/365)),TRUE)*EXP(-dividend!J47%*ttm!J47/365)</f>
        <v>0.39581318481628786</v>
      </c>
      <c r="U48" s="6">
        <f>delta!J47</f>
        <v>0.40300000000000002</v>
      </c>
      <c r="V48" s="2">
        <f>(Q48-Q47)/(price!B48-price!B47)</f>
        <v>0.37399168907357738</v>
      </c>
      <c r="W48" s="2">
        <f t="shared" si="5"/>
        <v>-2.1821495742710473E-2</v>
      </c>
    </row>
    <row r="49" spans="1:23">
      <c r="A49" s="5">
        <v>45574</v>
      </c>
      <c r="B49" s="24">
        <f>price!B48</f>
        <v>5792.04</v>
      </c>
      <c r="C49" s="2">
        <f>price!B48*_xlfn.NORM.S.DIST((LN(price!B48/Home!$F$21)+(rate!B48%-dividend!B48%+0.5*(vol!B48%)^2)*(ttm!B48/365))/((vol!B48%)*SQRT(ttm!B48/365)),TRUE)*EXP(-dividend!B48%*ttm!B48/365)-Home!$F$21*_xlfn.NORM.S.DIST((LN(price!B48/Home!$F$21)+(rate!B48%-dividend!B48%-0.5*(vol!B48%)^2)*(ttm!B48/365))/((vol!B48%)*SQRT(ttm!B48/365)),TRUE)*EXP(-rate!B48%*ttm!B48/365)</f>
        <v>347.31919104435201</v>
      </c>
      <c r="D49" s="2">
        <f>mid!B48</f>
        <v>357.8</v>
      </c>
      <c r="E49" s="2">
        <f>ttm!$B48</f>
        <v>163</v>
      </c>
      <c r="F49" s="2">
        <f>moneyness!$B48</f>
        <v>92.039999999999964</v>
      </c>
      <c r="G49" s="2">
        <f>vol!B48</f>
        <v>16.416</v>
      </c>
      <c r="H49" s="6">
        <f>_xlfn.NORM.S.DIST((LN(price!B48/Home!$F$21)+(rate!B48%-dividend!B48%+0.5*(vol!B48%)^2)*(ttm!B48/365))/((vol!B48%)*SQRT(ttm!B48/365)),TRUE)*EXP(-dividend!B48%*ttm!B48/365)</f>
        <v>0.63002430156954436</v>
      </c>
      <c r="I49">
        <f>delta!B48</f>
        <v>0.64200000000000002</v>
      </c>
      <c r="J49" s="2">
        <f>(D50-D48)/(price!B49-price!B47)</f>
        <v>0.6639004149377592</v>
      </c>
      <c r="K49" s="2">
        <f t="shared" si="1"/>
        <v>3.3876113368214833E-2</v>
      </c>
      <c r="L49" s="2">
        <f t="shared" si="2"/>
        <v>40.909999999999854</v>
      </c>
      <c r="M49" s="2">
        <f t="shared" si="3"/>
        <v>23.900000000000034</v>
      </c>
      <c r="N49" s="2">
        <f t="shared" si="4"/>
        <v>-0.87378637855701413</v>
      </c>
      <c r="O49" s="2">
        <f t="shared" si="0"/>
        <v>0.39199332777315049</v>
      </c>
      <c r="P49" s="2">
        <f>price!B48*_xlfn.NORM.S.DIST((LN(price!B48/Home!$F$29)+(rate!J48%-dividend!B48%+0.5*(vol!J48%)^2)*(ttm!J48/365))/((vol!J48%)*SQRT(ttm!J48/365)),TRUE)*EXP(-dividend!J48%*ttm!J48/365)-Home!$F$29*_xlfn.NORM.S.DIST((LN(price!B48/Home!$F$29)+(rate!J48%-dividend!B48%-0.5*(vol!J48%)^2)*(ttm!J48/365))/((vol!J48%)*SQRT(ttm!J48/365)),TRUE)*EXP(-rate!J48%*ttm!J48/365)</f>
        <v>120.11617078669633</v>
      </c>
      <c r="Q49">
        <f>mid!J48</f>
        <v>116.75</v>
      </c>
      <c r="R49" s="1">
        <f>ttm!$J48</f>
        <v>72</v>
      </c>
      <c r="S49" s="1">
        <f>moneyness!$J48</f>
        <v>-107.96000000000004</v>
      </c>
      <c r="T49" s="6">
        <f>+_xlfn.NORM.S.DIST((LN(price!B48/Home!$F$29)+(rate!J48%-dividend!B48%+0.5*(vol!J48%)^2)*(ttm!J48/365))/((vol!J48%)*SQRT(ttm!J48/365)),TRUE)*EXP(-dividend!J48%*ttm!J48/365)</f>
        <v>0.4397119014706361</v>
      </c>
      <c r="U49" s="6">
        <f>delta!J48</f>
        <v>0.44400000000000001</v>
      </c>
      <c r="V49" s="2">
        <f>(Q49-Q48)/(price!B49-price!B48)</f>
        <v>-1.2718932443703317</v>
      </c>
      <c r="W49" s="2">
        <f t="shared" si="5"/>
        <v>-1.7116051458409678</v>
      </c>
    </row>
    <row r="50" spans="1:23">
      <c r="A50" s="5">
        <v>45575</v>
      </c>
      <c r="B50" s="24">
        <f>price!B49</f>
        <v>5780.05</v>
      </c>
      <c r="C50" s="2">
        <f>price!B49*_xlfn.NORM.S.DIST((LN(price!B49/Home!$F$21)+(rate!B49%-dividend!B49%+0.5*(vol!B49%)^2)*(ttm!B49/365))/((vol!B49%)*SQRT(ttm!B49/365)),TRUE)*EXP(-dividend!B49%*ttm!B49/365)-Home!$F$21*_xlfn.NORM.S.DIST((LN(price!B49/Home!$F$21)+(rate!B49%-dividend!B49%-0.5*(vol!B49%)^2)*(ttm!B49/365))/((vol!B49%)*SQRT(ttm!B49/365)),TRUE)*EXP(-rate!B49%*ttm!B49/365)</f>
        <v>338.78083219810605</v>
      </c>
      <c r="D50" s="2">
        <f>mid!B49</f>
        <v>353.1</v>
      </c>
      <c r="E50" s="2">
        <f>ttm!$B49</f>
        <v>162</v>
      </c>
      <c r="F50" s="2">
        <f>moneyness!$B49</f>
        <v>80.050000000000182</v>
      </c>
      <c r="G50" s="2">
        <f>vol!B49</f>
        <v>16.422000000000001</v>
      </c>
      <c r="H50" s="6">
        <f>_xlfn.NORM.S.DIST((LN(price!B49/Home!$F$21)+(rate!B49%-dividend!B49%+0.5*(vol!B49%)^2)*(ttm!B49/365))/((vol!B49%)*SQRT(ttm!B49/365)),TRUE)*EXP(-dividend!B49%*ttm!B49/365)</f>
        <v>0.62275924436944974</v>
      </c>
      <c r="I50">
        <f>delta!B49</f>
        <v>0.63900000000000001</v>
      </c>
      <c r="J50" s="2">
        <f>(D51-D49)/(price!B50-price!B48)</f>
        <v>0.47846889952153565</v>
      </c>
      <c r="K50" s="2">
        <f t="shared" si="1"/>
        <v>-0.14429034484791409</v>
      </c>
      <c r="L50" s="2">
        <f t="shared" si="2"/>
        <v>-11.989999999999782</v>
      </c>
      <c r="M50" s="2">
        <f t="shared" si="3"/>
        <v>-4.6999999999999886</v>
      </c>
      <c r="N50" s="2">
        <f t="shared" si="4"/>
        <v>2.853991375818711</v>
      </c>
      <c r="O50" s="2">
        <f t="shared" si="0"/>
        <v>0.44882790165809561</v>
      </c>
      <c r="P50" s="2">
        <f>price!B49*_xlfn.NORM.S.DIST((LN(price!B49/Home!$F$29)+(rate!J49%-dividend!B49%+0.5*(vol!J49%)^2)*(ttm!J49/365))/((vol!J49%)*SQRT(ttm!J49/365)),TRUE)*EXP(-dividend!J49%*ttm!J49/365)-Home!$F$29*_xlfn.NORM.S.DIST((LN(price!B49/Home!$F$29)+(rate!J49%-dividend!B49%-0.5*(vol!J49%)^2)*(ttm!J49/365))/((vol!J49%)*SQRT(ttm!J49/365)),TRUE)*EXP(-rate!J49%*ttm!J49/365)</f>
        <v>113.43012666526465</v>
      </c>
      <c r="Q50">
        <f>mid!J49</f>
        <v>113.35</v>
      </c>
      <c r="R50" s="1">
        <f>ttm!$J49</f>
        <v>71</v>
      </c>
      <c r="S50" s="1">
        <f>moneyness!$J49</f>
        <v>-119.94999999999982</v>
      </c>
      <c r="T50" s="6">
        <f>+_xlfn.NORM.S.DIST((LN(price!B49/Home!$F$29)+(rate!J49%-dividend!B49%+0.5*(vol!J49%)^2)*(ttm!J49/365))/((vol!J49%)*SQRT(ttm!J49/365)),TRUE)*EXP(-dividend!J49%*ttm!J49/365)</f>
        <v>0.42522835930290614</v>
      </c>
      <c r="U50" s="6">
        <f>delta!J49</f>
        <v>0.436</v>
      </c>
      <c r="V50" s="2">
        <f>(Q50-Q49)/(price!B50-price!B49)</f>
        <v>-9.7198399085192913E-2</v>
      </c>
      <c r="W50" s="2">
        <f t="shared" si="5"/>
        <v>-0.52242675838809904</v>
      </c>
    </row>
    <row r="51" spans="1:23">
      <c r="A51" s="5">
        <v>45576</v>
      </c>
      <c r="B51" s="24">
        <f>price!B50</f>
        <v>5815.03</v>
      </c>
      <c r="C51" s="2">
        <f>price!B50*_xlfn.NORM.S.DIST((LN(price!B50/Home!$F$21)+(rate!B50%-dividend!B50%+0.5*(vol!B50%)^2)*(ttm!B50/365))/((vol!B50%)*SQRT(ttm!B50/365)),TRUE)*EXP(-dividend!B50%*ttm!B50/365)-Home!$F$21*_xlfn.NORM.S.DIST((LN(price!B50/Home!$F$21)+(rate!B50%-dividend!B50%-0.5*(vol!B50%)^2)*(ttm!B50/365))/((vol!B50%)*SQRT(ttm!B50/365)),TRUE)*EXP(-rate!B50%*ttm!B50/365)</f>
        <v>361.93843872072057</v>
      </c>
      <c r="D51" s="2">
        <f>mid!B50</f>
        <v>368.8</v>
      </c>
      <c r="E51" s="2">
        <f>ttm!$B50</f>
        <v>161</v>
      </c>
      <c r="F51" s="2">
        <f>moneyness!$B50</f>
        <v>115.02999999999975</v>
      </c>
      <c r="G51" s="2">
        <f>vol!B50</f>
        <v>16.561</v>
      </c>
      <c r="H51" s="6">
        <f>_xlfn.NORM.S.DIST((LN(price!B50/Home!$F$21)+(rate!B50%-dividend!B50%+0.5*(vol!B50%)^2)*(ttm!B50/365))/((vol!B50%)*SQRT(ttm!B50/365)),TRUE)*EXP(-dividend!B50%*ttm!B50/365)</f>
        <v>0.64257935647855857</v>
      </c>
      <c r="I51">
        <f>delta!B50</f>
        <v>0.65600000000000003</v>
      </c>
      <c r="J51" s="2">
        <f>(D52-D50)/(price!B51-price!B49)</f>
        <v>0.68045112781954675</v>
      </c>
      <c r="K51" s="2">
        <f t="shared" si="1"/>
        <v>3.7871771340988181E-2</v>
      </c>
      <c r="L51" s="2">
        <f t="shared" si="2"/>
        <v>34.979999999999563</v>
      </c>
      <c r="M51" s="2">
        <f t="shared" si="3"/>
        <v>15.699999999999989</v>
      </c>
      <c r="N51" s="2">
        <f t="shared" si="4"/>
        <v>-6.084118368043093</v>
      </c>
      <c r="O51" s="2">
        <f t="shared" si="0"/>
        <v>0.86122266845157147</v>
      </c>
      <c r="P51" s="2">
        <f>price!B50*_xlfn.NORM.S.DIST((LN(price!B50/Home!$F$29)+(rate!J50%-dividend!B50%+0.5*(vol!J50%)^2)*(ttm!J50/365))/((vol!J50%)*SQRT(ttm!J50/365)),TRUE)*EXP(-dividend!J50%*ttm!J50/365)-Home!$F$29*_xlfn.NORM.S.DIST((LN(price!B50/Home!$F$29)+(rate!J50%-dividend!B50%-0.5*(vol!J50%)^2)*(ttm!J50/365))/((vol!J50%)*SQRT(ttm!J50/365)),TRUE)*EXP(-rate!J50%*ttm!J50/365)</f>
        <v>130.15118089838415</v>
      </c>
      <c r="Q51">
        <f>mid!J50</f>
        <v>123.25</v>
      </c>
      <c r="R51" s="1">
        <f>ttm!$J50</f>
        <v>70</v>
      </c>
      <c r="S51" s="1">
        <f>moneyness!$J50</f>
        <v>-84.970000000000255</v>
      </c>
      <c r="T51" s="6">
        <f>+_xlfn.NORM.S.DIST((LN(price!B50/Home!$F$29)+(rate!J50%-dividend!B50%+0.5*(vol!J50%)^2)*(ttm!J50/365))/((vol!J50%)*SQRT(ttm!J50/365)),TRUE)*EXP(-dividend!J50%*ttm!J50/365)</f>
        <v>0.46361469508176745</v>
      </c>
      <c r="U51" s="6">
        <f>delta!J50</f>
        <v>0.46800000000000003</v>
      </c>
      <c r="V51" s="2">
        <f>(Q51-Q50)/(price!B51-price!B50)</f>
        <v>0.22088353413654327</v>
      </c>
      <c r="W51" s="2">
        <f t="shared" si="5"/>
        <v>-0.24273116094522418</v>
      </c>
    </row>
    <row r="52" spans="1:23">
      <c r="A52" s="5">
        <v>45579</v>
      </c>
      <c r="B52" s="24">
        <f>price!B51</f>
        <v>5859.85</v>
      </c>
      <c r="C52" s="2">
        <f>price!B51*_xlfn.NORM.S.DIST((LN(price!B51/Home!$F$21)+(rate!B51%-dividend!B51%+0.5*(vol!B51%)^2)*(ttm!B51/365))/((vol!B51%)*SQRT(ttm!B51/365)),TRUE)*EXP(-dividend!B51%*ttm!B51/365)-Home!$F$21*_xlfn.NORM.S.DIST((LN(price!B51/Home!$F$21)+(rate!B51%-dividend!B51%-0.5*(vol!B51%)^2)*(ttm!B51/365))/((vol!B51%)*SQRT(ttm!B51/365)),TRUE)*EXP(-rate!B51%*ttm!B51/365)</f>
        <v>386.94558935511168</v>
      </c>
      <c r="D52" s="2">
        <f>mid!B51</f>
        <v>407.4</v>
      </c>
      <c r="E52" s="2">
        <f>ttm!$B51</f>
        <v>158</v>
      </c>
      <c r="F52" s="2">
        <f>moneyness!$B51</f>
        <v>159.85000000000036</v>
      </c>
      <c r="G52" s="2">
        <f>vol!B51</f>
        <v>16.454000000000001</v>
      </c>
      <c r="H52" s="6">
        <f>_xlfn.NORM.S.DIST((LN(price!B51/Home!$F$21)+(rate!B51%-dividend!B51%+0.5*(vol!B51%)^2)*(ttm!B51/365))/((vol!B51%)*SQRT(ttm!B51/365)),TRUE)*EXP(-dividend!B51%*ttm!B51/365)</f>
        <v>0.66932794289919717</v>
      </c>
      <c r="I52">
        <f>delta!B51</f>
        <v>0.68600000000000005</v>
      </c>
      <c r="J52" s="2">
        <f>(D53-D51)/(price!B52-price!B50)</f>
        <v>11.086956521716383</v>
      </c>
      <c r="K52" s="2">
        <f t="shared" si="1"/>
        <v>10.417628578817185</v>
      </c>
      <c r="L52" s="2">
        <f t="shared" si="2"/>
        <v>44.820000000000618</v>
      </c>
      <c r="M52" s="2">
        <f t="shared" si="3"/>
        <v>38.599999999999966</v>
      </c>
      <c r="N52" s="2">
        <f t="shared" si="4"/>
        <v>9.799593242630575</v>
      </c>
      <c r="O52" s="2">
        <f t="shared" si="0"/>
        <v>0.80847723704866192</v>
      </c>
      <c r="P52" s="2">
        <f>price!B51*_xlfn.NORM.S.DIST((LN(price!B51/Home!$F$29)+(rate!J51%-dividend!B51%+0.5*(vol!J51%)^2)*(ttm!J51/365))/((vol!J51%)*SQRT(ttm!J51/365)),TRUE)*EXP(-dividend!J51%*ttm!J51/365)-Home!$F$29*_xlfn.NORM.S.DIST((LN(price!B51/Home!$F$29)+(rate!J51%-dividend!B51%-0.5*(vol!J51%)^2)*(ttm!J51/365))/((vol!J51%)*SQRT(ttm!J51/365)),TRUE)*EXP(-rate!J51%*ttm!J51/365)</f>
        <v>147.48658489827267</v>
      </c>
      <c r="Q52">
        <f>mid!J51</f>
        <v>151.30000000000001</v>
      </c>
      <c r="R52" s="1">
        <f>ttm!$J51</f>
        <v>67</v>
      </c>
      <c r="S52" s="1">
        <f>moneyness!$J51</f>
        <v>-40.149999999999636</v>
      </c>
      <c r="T52" s="6">
        <f>+_xlfn.NORM.S.DIST((LN(price!B51/Home!$F$29)+(rate!J51%-dividend!B51%+0.5*(vol!J51%)^2)*(ttm!J51/365))/((vol!J51%)*SQRT(ttm!J51/365)),TRUE)*EXP(-dividend!J51%*ttm!J51/365)</f>
        <v>0.51069399777945645</v>
      </c>
      <c r="U52" s="6">
        <f>delta!J51</f>
        <v>0.52200000000000002</v>
      </c>
      <c r="V52" s="2">
        <f>(Q52-Q51)/(price!B52-price!B51)</f>
        <v>-0.6290648127382803</v>
      </c>
      <c r="W52" s="2">
        <f t="shared" si="5"/>
        <v>-1.1397588105177368</v>
      </c>
    </row>
    <row r="53" spans="1:23">
      <c r="A53" s="5">
        <v>45580</v>
      </c>
      <c r="B53" s="24">
        <f>price!B52</f>
        <v>5815.26</v>
      </c>
      <c r="C53" s="2">
        <f>price!B52*_xlfn.NORM.S.DIST((LN(price!B52/Home!$F$21)+(rate!B52%-dividend!B52%+0.5*(vol!B52%)^2)*(ttm!B52/365))/((vol!B52%)*SQRT(ttm!B52/365)),TRUE)*EXP(-dividend!B52%*ttm!B52/365)-Home!$F$21*_xlfn.NORM.S.DIST((LN(price!B52/Home!$F$21)+(rate!B52%-dividend!B52%-0.5*(vol!B52%)^2)*(ttm!B52/365))/((vol!B52%)*SQRT(ttm!B52/365)),TRUE)*EXP(-rate!B52%*ttm!B52/365)</f>
        <v>356.93533536164068</v>
      </c>
      <c r="D53" s="2">
        <f>mid!B52</f>
        <v>371.35</v>
      </c>
      <c r="E53" s="2">
        <f>ttm!$B52</f>
        <v>157</v>
      </c>
      <c r="F53" s="2">
        <f>moneyness!$B52</f>
        <v>115.26000000000022</v>
      </c>
      <c r="G53" s="2">
        <f>vol!B52</f>
        <v>16.504999999999999</v>
      </c>
      <c r="H53" s="6">
        <f>_xlfn.NORM.S.DIST((LN(price!B52/Home!$F$21)+(rate!B52%-dividend!B52%+0.5*(vol!B52%)^2)*(ttm!B52/365))/((vol!B52%)*SQRT(ttm!B52/365)),TRUE)*EXP(-dividend!B52%*ttm!B52/365)</f>
        <v>0.64291711610184687</v>
      </c>
      <c r="I53">
        <f>delta!B52</f>
        <v>0.66</v>
      </c>
      <c r="J53" s="2">
        <f>(D54-D52)/(price!B53-price!B51)</f>
        <v>1.2744533947065499</v>
      </c>
      <c r="K53" s="2">
        <f t="shared" si="1"/>
        <v>0.63153627860470307</v>
      </c>
      <c r="L53" s="2">
        <f t="shared" si="2"/>
        <v>-44.590000000000146</v>
      </c>
      <c r="M53" s="2">
        <f t="shared" si="3"/>
        <v>-36.049999999999955</v>
      </c>
      <c r="N53" s="2">
        <f t="shared" si="4"/>
        <v>-6.2046670261246568</v>
      </c>
      <c r="O53" s="2">
        <f t="shared" si="0"/>
        <v>0.51084160235207487</v>
      </c>
      <c r="P53" s="2">
        <f>price!B52*_xlfn.NORM.S.DIST((LN(price!B52/Home!$F$29)+(rate!J52%-dividend!B52%+0.5*(vol!J52%)^2)*(ttm!J52/365))/((vol!J52%)*SQRT(ttm!J52/365)),TRUE)*EXP(-dividend!J52%*ttm!J52/365)-Home!$F$29*_xlfn.NORM.S.DIST((LN(price!B52/Home!$F$29)+(rate!J52%-dividend!B52%-0.5*(vol!J52%)^2)*(ttm!J52/365))/((vol!J52%)*SQRT(ttm!J52/365)),TRUE)*EXP(-rate!J52%*ttm!J52/365)</f>
        <v>124.39794154307492</v>
      </c>
      <c r="Q53">
        <f>mid!J52</f>
        <v>124.05</v>
      </c>
      <c r="R53" s="1">
        <f>ttm!$J52</f>
        <v>66</v>
      </c>
      <c r="S53" s="1">
        <f>moneyness!$J52</f>
        <v>-84.739999999999782</v>
      </c>
      <c r="T53" s="6">
        <f>+_xlfn.NORM.S.DIST((LN(price!B52/Home!$F$29)+(rate!J52%-dividend!B52%+0.5*(vol!J52%)^2)*(ttm!J52/365))/((vol!J52%)*SQRT(ttm!J52/365)),TRUE)*EXP(-dividend!J52%*ttm!J52/365)</f>
        <v>0.45913455607854592</v>
      </c>
      <c r="U53" s="6">
        <f>delta!J52</f>
        <v>0.47</v>
      </c>
      <c r="V53" s="2">
        <f>(Q53-Q52)/(price!B53-price!B52)</f>
        <v>-1.0014700477765519</v>
      </c>
      <c r="W53" s="2">
        <f t="shared" si="5"/>
        <v>-1.4606046038550979</v>
      </c>
    </row>
    <row r="54" spans="1:23">
      <c r="A54" s="5">
        <v>45581</v>
      </c>
      <c r="B54" s="24">
        <f>price!B53</f>
        <v>5842.47</v>
      </c>
      <c r="C54" s="2">
        <f>price!B53*_xlfn.NORM.S.DIST((LN(price!B53/Home!$F$21)+(rate!B53%-dividend!B53%+0.5*(vol!B53%)^2)*(ttm!B53/365))/((vol!B53%)*SQRT(ttm!B53/365)),TRUE)*EXP(-dividend!B53%*ttm!B53/365)-Home!$F$21*_xlfn.NORM.S.DIST((LN(price!B53/Home!$F$21)+(rate!B53%-dividend!B53%-0.5*(vol!B53%)^2)*(ttm!B53/365))/((vol!B53%)*SQRT(ttm!B53/365)),TRUE)*EXP(-rate!B53%*ttm!B53/365)</f>
        <v>373.87728904619917</v>
      </c>
      <c r="D54" s="2">
        <f>mid!B53</f>
        <v>385.25</v>
      </c>
      <c r="E54" s="2">
        <f>ttm!$B53</f>
        <v>156</v>
      </c>
      <c r="F54" s="2">
        <f>moneyness!$B53</f>
        <v>142.47000000000025</v>
      </c>
      <c r="G54" s="2">
        <f>vol!B53</f>
        <v>16.518000000000001</v>
      </c>
      <c r="H54" s="6">
        <f>_xlfn.NORM.S.DIST((LN(price!B53/Home!$F$21)+(rate!B53%-dividend!B53%+0.5*(vol!B53%)^2)*(ttm!B53/365))/((vol!B53%)*SQRT(ttm!B53/365)),TRUE)*EXP(-dividend!B53%*ttm!B53/365)</f>
        <v>0.6588054889268059</v>
      </c>
      <c r="I54">
        <f>delta!B53</f>
        <v>0.67500000000000004</v>
      </c>
      <c r="J54" s="2">
        <f>(D55-D53)/(price!B54-price!B52)</f>
        <v>0.47310186951545058</v>
      </c>
      <c r="K54" s="2">
        <f t="shared" si="1"/>
        <v>-0.18570361941135533</v>
      </c>
      <c r="L54" s="2">
        <f t="shared" si="2"/>
        <v>27.210000000000036</v>
      </c>
      <c r="M54" s="2">
        <f t="shared" si="3"/>
        <v>13.899999999999977</v>
      </c>
      <c r="N54" s="2">
        <f t="shared" si="4"/>
        <v>-3.5937747291313009</v>
      </c>
      <c r="O54" s="2">
        <f t="shared" si="0"/>
        <v>1.5</v>
      </c>
      <c r="P54" s="2">
        <f>price!B53*_xlfn.NORM.S.DIST((LN(price!B53/Home!$F$29)+(rate!J53%-dividend!B53%+0.5*(vol!J53%)^2)*(ttm!J53/365))/((vol!J53%)*SQRT(ttm!J53/365)),TRUE)*EXP(-dividend!J53%*ttm!J53/365)-Home!$F$29*_xlfn.NORM.S.DIST((LN(price!B53/Home!$F$29)+(rate!J53%-dividend!B53%-0.5*(vol!J53%)^2)*(ttm!J53/365))/((vol!J53%)*SQRT(ttm!J53/365)),TRUE)*EXP(-rate!J53%*ttm!J53/365)</f>
        <v>135.81078137326904</v>
      </c>
      <c r="Q54">
        <f>mid!J53</f>
        <v>133</v>
      </c>
      <c r="R54" s="1">
        <f>ttm!$J53</f>
        <v>65</v>
      </c>
      <c r="S54" s="1">
        <f>moneyness!$J53</f>
        <v>-57.529999999999745</v>
      </c>
      <c r="T54" s="6">
        <f>+_xlfn.NORM.S.DIST((LN(price!B53/Home!$F$29)+(rate!J53%-dividend!B53%+0.5*(vol!J53%)^2)*(ttm!J53/365))/((vol!J53%)*SQRT(ttm!J53/365)),TRUE)*EXP(-dividend!J53%*ttm!J53/365)</f>
        <v>0.48898208373723001</v>
      </c>
      <c r="U54" s="6">
        <f>delta!J53</f>
        <v>0.497</v>
      </c>
      <c r="V54" s="2">
        <f>(Q54-Q53)/(price!B54-price!B53)</f>
        <v>-8.9500000000000028</v>
      </c>
      <c r="W54" s="2">
        <f t="shared" si="5"/>
        <v>-9.4389820837372334</v>
      </c>
    </row>
    <row r="55" spans="1:23">
      <c r="A55" s="5">
        <v>45582</v>
      </c>
      <c r="B55" s="24">
        <f>price!B54</f>
        <v>5841.47</v>
      </c>
      <c r="C55" s="2">
        <f>price!B54*_xlfn.NORM.S.DIST((LN(price!B54/Home!$F$21)+(rate!B54%-dividend!B54%+0.5*(vol!B54%)^2)*(ttm!B54/365))/((vol!B54%)*SQRT(ttm!B54/365)),TRUE)*EXP(-dividend!B54%*ttm!B54/365)-Home!$F$21*_xlfn.NORM.S.DIST((LN(price!B54/Home!$F$21)+(rate!B54%-dividend!B54%-0.5*(vol!B54%)^2)*(ttm!B54/365))/((vol!B54%)*SQRT(ttm!B54/365)),TRUE)*EXP(-rate!B54%*ttm!B54/365)</f>
        <v>368.60109028344277</v>
      </c>
      <c r="D55" s="2">
        <f>mid!B54</f>
        <v>383.75</v>
      </c>
      <c r="E55" s="2">
        <f>ttm!$B54</f>
        <v>155</v>
      </c>
      <c r="F55" s="2">
        <f>moneyness!$B54</f>
        <v>141.47000000000025</v>
      </c>
      <c r="G55" s="2">
        <f>vol!B54</f>
        <v>16.231999999999999</v>
      </c>
      <c r="H55" s="6">
        <f>_xlfn.NORM.S.DIST((LN(price!B54/Home!$F$21)+(rate!B54%-dividend!B54%+0.5*(vol!B54%)^2)*(ttm!B54/365))/((vol!B54%)*SQRT(ttm!B54/365)),TRUE)*EXP(-dividend!B54%*ttm!B54/365)</f>
        <v>0.66066833220019938</v>
      </c>
      <c r="I55">
        <f>delta!B54</f>
        <v>0.67900000000000005</v>
      </c>
      <c r="J55" s="2">
        <f>(D56-D54)/(price!B55-price!B53)</f>
        <v>0.41666666666667007</v>
      </c>
      <c r="K55" s="2">
        <f t="shared" si="1"/>
        <v>-0.24400166553352931</v>
      </c>
      <c r="L55" s="2">
        <f t="shared" si="2"/>
        <v>-1</v>
      </c>
      <c r="M55" s="2">
        <f t="shared" si="3"/>
        <v>-1.5</v>
      </c>
      <c r="N55" s="2">
        <f t="shared" si="4"/>
        <v>-0.8411945110731941</v>
      </c>
      <c r="O55" s="2">
        <f t="shared" si="0"/>
        <v>0.4633620689655209</v>
      </c>
      <c r="P55" s="2">
        <f>price!B54*_xlfn.NORM.S.DIST((LN(price!B54/Home!$F$29)+(rate!J54%-dividend!B54%+0.5*(vol!J54%)^2)*(ttm!J54/365))/((vol!J54%)*SQRT(ttm!J54/365)),TRUE)*EXP(-dividend!J54%*ttm!J54/365)-Home!$F$29*_xlfn.NORM.S.DIST((LN(price!B54/Home!$F$29)+(rate!J54%-dividend!B54%-0.5*(vol!J54%)^2)*(ttm!J54/365))/((vol!J54%)*SQRT(ttm!J54/365)),TRUE)*EXP(-rate!J54%*ttm!J54/365)</f>
        <v>130.41729870523204</v>
      </c>
      <c r="Q55">
        <f>mid!J54</f>
        <v>129.5</v>
      </c>
      <c r="R55" s="1">
        <f>ttm!$J54</f>
        <v>64</v>
      </c>
      <c r="S55" s="1">
        <f>moneyness!$J54</f>
        <v>-58.529999999999745</v>
      </c>
      <c r="T55" s="6">
        <f>+_xlfn.NORM.S.DIST((LN(price!B54/Home!$F$29)+(rate!J54%-dividend!B54%+0.5*(vol!J54%)^2)*(ttm!J54/365))/((vol!J54%)*SQRT(ttm!J54/365)),TRUE)*EXP(-dividend!J54%*ttm!J54/365)</f>
        <v>0.48611091625473074</v>
      </c>
      <c r="U55" s="6">
        <f>delta!J54</f>
        <v>0.499</v>
      </c>
      <c r="V55" s="2">
        <f>(Q55-Q54)/(price!B55-price!B54)</f>
        <v>-0.15086206896551843</v>
      </c>
      <c r="W55" s="2">
        <f t="shared" si="5"/>
        <v>-0.63697298522024914</v>
      </c>
    </row>
    <row r="56" spans="1:23">
      <c r="A56" s="5">
        <v>45583</v>
      </c>
      <c r="B56" s="24">
        <f>price!B55</f>
        <v>5864.67</v>
      </c>
      <c r="C56" s="2">
        <f>price!B55*_xlfn.NORM.S.DIST((LN(price!B55/Home!$F$21)+(rate!B55%-dividend!B55%+0.5*(vol!B55%)^2)*(ttm!B55/365))/((vol!B55%)*SQRT(ttm!B55/365)),TRUE)*EXP(-dividend!B55%*ttm!B55/365)-Home!$F$21*_xlfn.NORM.S.DIST((LN(price!B55/Home!$F$21)+(rate!B55%-dividend!B55%-0.5*(vol!B55%)^2)*(ttm!B55/365))/((vol!B55%)*SQRT(ttm!B55/365)),TRUE)*EXP(-rate!B55%*ttm!B55/365)</f>
        <v>380.61472095924864</v>
      </c>
      <c r="D56" s="2">
        <f>mid!B55</f>
        <v>394.5</v>
      </c>
      <c r="E56" s="2">
        <f>ttm!$B55</f>
        <v>154</v>
      </c>
      <c r="F56" s="2">
        <f>moneyness!$B55</f>
        <v>164.67000000000007</v>
      </c>
      <c r="G56" s="2">
        <f>vol!B55</f>
        <v>16.061</v>
      </c>
      <c r="H56" s="6">
        <f>_xlfn.NORM.S.DIST((LN(price!B55/Home!$F$21)+(rate!B55%-dividend!B55%+0.5*(vol!B55%)^2)*(ttm!B55/365))/((vol!B55%)*SQRT(ttm!B55/365)),TRUE)*EXP(-dividend!B55%*ttm!B55/365)</f>
        <v>0.67551554293499105</v>
      </c>
      <c r="I56">
        <f>delta!B55</f>
        <v>0.69199999999999995</v>
      </c>
      <c r="J56" s="2">
        <f>(D57-D55)/(price!B56-price!B54)</f>
        <v>0.23980815347723147</v>
      </c>
      <c r="K56" s="2">
        <f t="shared" si="1"/>
        <v>-0.43570738945775955</v>
      </c>
      <c r="L56" s="2">
        <f t="shared" si="2"/>
        <v>23.199999999999818</v>
      </c>
      <c r="M56" s="2">
        <f t="shared" si="3"/>
        <v>10.75</v>
      </c>
      <c r="N56" s="2">
        <f t="shared" si="4"/>
        <v>-4.5775053070445058</v>
      </c>
      <c r="O56" s="2">
        <f t="shared" si="0"/>
        <v>0.72497661365758936</v>
      </c>
      <c r="P56" s="2">
        <f>price!B55*_xlfn.NORM.S.DIST((LN(price!B55/Home!$F$29)+(rate!J55%-dividend!B55%+0.5*(vol!J55%)^2)*(ttm!J55/365))/((vol!J55%)*SQRT(ttm!J55/365)),TRUE)*EXP(-dividend!J55%*ttm!J55/365)-Home!$F$29*_xlfn.NORM.S.DIST((LN(price!B55/Home!$F$29)+(rate!J55%-dividend!B55%-0.5*(vol!J55%)^2)*(ttm!J55/365))/((vol!J55%)*SQRT(ttm!J55/365)),TRUE)*EXP(-rate!J55%*ttm!J55/365)</f>
        <v>139.68770234580506</v>
      </c>
      <c r="Q56">
        <f>mid!J55</f>
        <v>137.1</v>
      </c>
      <c r="R56" s="1">
        <f>ttm!$J55</f>
        <v>63</v>
      </c>
      <c r="S56" s="1">
        <f>moneyness!$J55</f>
        <v>-35.329999999999927</v>
      </c>
      <c r="T56" s="6">
        <f>+_xlfn.NORM.S.DIST((LN(price!B55/Home!$F$29)+(rate!J55%-dividend!B55%+0.5*(vol!J55%)^2)*(ttm!J55/365))/((vol!J55%)*SQRT(ttm!J55/365)),TRUE)*EXP(-dividend!J55%*ttm!J55/365)</f>
        <v>0.51261529971619402</v>
      </c>
      <c r="U56" s="6">
        <f>delta!J55</f>
        <v>0.52100000000000002</v>
      </c>
      <c r="V56" s="2">
        <f>(Q56-Q55)/(price!B56-price!B55)</f>
        <v>-0.71094480823195816</v>
      </c>
      <c r="W56" s="2">
        <f t="shared" si="5"/>
        <v>-1.2235601079481522</v>
      </c>
    </row>
    <row r="57" spans="1:23">
      <c r="A57" s="5">
        <v>45586</v>
      </c>
      <c r="B57" s="24">
        <f>price!B56</f>
        <v>5853.98</v>
      </c>
      <c r="C57" s="2">
        <f>price!B56*_xlfn.NORM.S.DIST((LN(price!B56/Home!$F$21)+(rate!B56%-dividend!B56%+0.5*(vol!B56%)^2)*(ttm!B56/365))/((vol!B56%)*SQRT(ttm!B56/365)),TRUE)*EXP(-dividend!B56%*ttm!B56/365)-Home!$F$21*_xlfn.NORM.S.DIST((LN(price!B56/Home!$F$21)+(rate!B56%-dividend!B56%-0.5*(vol!B56%)^2)*(ttm!B56/365))/((vol!B56%)*SQRT(ttm!B56/365)),TRUE)*EXP(-rate!B56%*ttm!B56/365)</f>
        <v>370.0541774660328</v>
      </c>
      <c r="D57" s="2">
        <f>mid!B56</f>
        <v>386.75</v>
      </c>
      <c r="E57" s="2">
        <f>ttm!$B56</f>
        <v>151</v>
      </c>
      <c r="F57" s="2">
        <f>moneyness!$B56</f>
        <v>153.97999999999956</v>
      </c>
      <c r="G57" s="2">
        <f>vol!B56</f>
        <v>16.026</v>
      </c>
      <c r="H57" s="6">
        <f>_xlfn.NORM.S.DIST((LN(price!B56/Home!$F$21)+(rate!B56%-dividend!B56%+0.5*(vol!B56%)^2)*(ttm!B56/365))/((vol!B56%)*SQRT(ttm!B56/365)),TRUE)*EXP(-dividend!B56%*ttm!B56/365)</f>
        <v>0.67004729798607132</v>
      </c>
      <c r="I57">
        <f>delta!B56</f>
        <v>0.68700000000000006</v>
      </c>
      <c r="J57" s="2">
        <f>(D58-D56)/(price!B57-price!B55)</f>
        <v>1.3400148478099236</v>
      </c>
      <c r="K57" s="2">
        <f t="shared" si="1"/>
        <v>0.66996754982385232</v>
      </c>
      <c r="L57" s="2">
        <f t="shared" si="2"/>
        <v>-10.690000000000509</v>
      </c>
      <c r="M57" s="2">
        <f t="shared" si="3"/>
        <v>-7.75</v>
      </c>
      <c r="N57" s="2">
        <f t="shared" si="4"/>
        <v>-0.52873884602460119</v>
      </c>
      <c r="O57" s="2">
        <f t="shared" si="0"/>
        <v>3.7050359712233649</v>
      </c>
      <c r="P57" s="2">
        <f>price!B56*_xlfn.NORM.S.DIST((LN(price!B56/Home!$F$29)+(rate!J56%-dividend!B56%+0.5*(vol!J56%)^2)*(ttm!J56/365))/((vol!J56%)*SQRT(ttm!J56/365)),TRUE)*EXP(-dividend!J56%*ttm!J56/365)-Home!$F$29*_xlfn.NORM.S.DIST((LN(price!B56/Home!$F$29)+(rate!J56%-dividend!B56%-0.5*(vol!J56%)^2)*(ttm!J56/365))/((vol!J56%)*SQRT(ttm!J56/365)),TRUE)*EXP(-rate!J56%*ttm!J56/365)</f>
        <v>129.56874273196445</v>
      </c>
      <c r="Q57">
        <f>mid!J56</f>
        <v>130.75</v>
      </c>
      <c r="R57" s="1">
        <f>ttm!$J56</f>
        <v>60</v>
      </c>
      <c r="S57" s="1">
        <f>moneyness!$J56</f>
        <v>-46.020000000000437</v>
      </c>
      <c r="T57" s="6">
        <f>+_xlfn.NORM.S.DIST((LN(price!B56/Home!$F$29)+(rate!J56%-dividend!B56%+0.5*(vol!J56%)^2)*(ttm!J56/365))/((vol!J56%)*SQRT(ttm!J56/365)),TRUE)*EXP(-dividend!J56%*ttm!J56/365)</f>
        <v>0.49708278702985775</v>
      </c>
      <c r="U57" s="6">
        <f>delta!J56</f>
        <v>0.50800000000000001</v>
      </c>
      <c r="V57" s="2">
        <f>(Q57-Q56)/(price!B57-price!B56)</f>
        <v>2.284172661870711</v>
      </c>
      <c r="W57" s="2">
        <f t="shared" si="5"/>
        <v>1.7870898748408532</v>
      </c>
    </row>
    <row r="58" spans="1:23">
      <c r="A58" s="5">
        <v>45587</v>
      </c>
      <c r="B58" s="24">
        <f>price!B57</f>
        <v>5851.2</v>
      </c>
      <c r="C58" s="2">
        <f>price!B57*_xlfn.NORM.S.DIST((LN(price!B57/Home!$F$21)+(rate!B57%-dividend!B57%+0.5*(vol!B57%)^2)*(ttm!B57/365))/((vol!B57%)*SQRT(ttm!B57/365)),TRUE)*EXP(-dividend!B57%*ttm!B57/365)-Home!$F$21*_xlfn.NORM.S.DIST((LN(price!B57/Home!$F$21)+(rate!B57%-dividend!B57%-0.5*(vol!B57%)^2)*(ttm!B57/365))/((vol!B57%)*SQRT(ttm!B57/365)),TRUE)*EXP(-rate!B57%*ttm!B57/365)</f>
        <v>365.97577725951533</v>
      </c>
      <c r="D58" s="2">
        <f>mid!B57</f>
        <v>376.45</v>
      </c>
      <c r="E58" s="2">
        <f>ttm!$B57</f>
        <v>150</v>
      </c>
      <c r="F58" s="2">
        <f>moneyness!$B57</f>
        <v>151.19999999999982</v>
      </c>
      <c r="G58" s="2">
        <f>vol!B57</f>
        <v>15.943</v>
      </c>
      <c r="H58" s="6">
        <f>_xlfn.NORM.S.DIST((LN(price!B57/Home!$F$21)+(rate!B57%-dividend!B57%+0.5*(vol!B57%)^2)*(ttm!B57/365))/((vol!B57%)*SQRT(ttm!B57/365)),TRUE)*EXP(-dividend!B57%*ttm!B57/365)</f>
        <v>0.66907950703955155</v>
      </c>
      <c r="I58">
        <f>delta!B57</f>
        <v>0.68500000000000005</v>
      </c>
      <c r="J58" s="2">
        <f>(D59-D57)/(price!B58-price!B56)</f>
        <v>0.68599717114569236</v>
      </c>
      <c r="K58" s="2">
        <f t="shared" si="1"/>
        <v>1.6917664106140817E-2</v>
      </c>
      <c r="L58" s="2">
        <f t="shared" si="2"/>
        <v>-2.7799999999997453</v>
      </c>
      <c r="M58" s="2">
        <f t="shared" si="3"/>
        <v>-10.300000000000011</v>
      </c>
      <c r="N58" s="2">
        <f t="shared" si="4"/>
        <v>-8.4372685115989032</v>
      </c>
      <c r="O58" s="2">
        <f t="shared" si="0"/>
        <v>0.52993677947192519</v>
      </c>
      <c r="P58" s="2">
        <f>price!B57*_xlfn.NORM.S.DIST((LN(price!B57/Home!$F$29)+(rate!J57%-dividend!B57%+0.5*(vol!J57%)^2)*(ttm!J57/365))/((vol!J57%)*SQRT(ttm!J57/365)),TRUE)*EXP(-dividend!J57%*ttm!J57/365)-Home!$F$29*_xlfn.NORM.S.DIST((LN(price!B57/Home!$F$29)+(rate!J57%-dividend!B57%-0.5*(vol!J57%)^2)*(ttm!J57/365))/((vol!J57%)*SQRT(ttm!J57/365)),TRUE)*EXP(-rate!J57%*ttm!J57/365)</f>
        <v>126.53730057169696</v>
      </c>
      <c r="Q58">
        <f>mid!J57</f>
        <v>123.05</v>
      </c>
      <c r="R58" s="1">
        <f>ttm!$J57</f>
        <v>59</v>
      </c>
      <c r="S58" s="1">
        <f>moneyness!$J57</f>
        <v>-48.800000000000182</v>
      </c>
      <c r="T58" s="6">
        <f>+_xlfn.NORM.S.DIST((LN(price!B57/Home!$F$29)+(rate!J57%-dividend!B57%+0.5*(vol!J57%)^2)*(ttm!J57/365))/((vol!J57%)*SQRT(ttm!J57/365)),TRUE)*EXP(-dividend!J57%*ttm!J57/365)</f>
        <v>0.49261731904681916</v>
      </c>
      <c r="U58" s="6">
        <f>delta!J57</f>
        <v>0.502</v>
      </c>
      <c r="V58" s="2">
        <f>(Q58-Q57)/(price!B58-price!B57)</f>
        <v>0.14317590182223949</v>
      </c>
      <c r="W58" s="2">
        <f t="shared" si="5"/>
        <v>-0.34944141722457966</v>
      </c>
    </row>
    <row r="59" spans="1:23">
      <c r="A59" s="5">
        <v>45588</v>
      </c>
      <c r="B59" s="24">
        <f>price!B58</f>
        <v>5797.42</v>
      </c>
      <c r="C59" s="2">
        <f>price!B58*_xlfn.NORM.S.DIST((LN(price!B58/Home!$F$21)+(rate!B58%-dividend!B58%+0.5*(vol!B58%)^2)*(ttm!B58/365))/((vol!B58%)*SQRT(ttm!B58/365)),TRUE)*EXP(-dividend!B58%*ttm!B58/365)-Home!$F$21*_xlfn.NORM.S.DIST((LN(price!B58/Home!$F$21)+(rate!B58%-dividend!B58%-0.5*(vol!B58%)^2)*(ttm!B58/365))/((vol!B58%)*SQRT(ttm!B58/365)),TRUE)*EXP(-rate!B58%*ttm!B58/365)</f>
        <v>331.42814280511266</v>
      </c>
      <c r="D59" s="2">
        <f>mid!B58</f>
        <v>347.95</v>
      </c>
      <c r="E59" s="2">
        <f>ttm!$B58</f>
        <v>149</v>
      </c>
      <c r="F59" s="2">
        <f>moneyness!$B58</f>
        <v>97.420000000000073</v>
      </c>
      <c r="G59" s="2">
        <f>vol!B58</f>
        <v>16.07</v>
      </c>
      <c r="H59" s="6">
        <f>_xlfn.NORM.S.DIST((LN(price!B58/Home!$F$21)+(rate!B58%-dividend!B58%+0.5*(vol!B58%)^2)*(ttm!B58/365))/((vol!B58%)*SQRT(ttm!B58/365)),TRUE)*EXP(-dividend!B58%*ttm!B58/365)</f>
        <v>0.63508776963083002</v>
      </c>
      <c r="I59">
        <f>delta!B58</f>
        <v>0.65400000000000003</v>
      </c>
      <c r="J59" s="2">
        <f>(D60-D58)/(price!B59-price!B57)</f>
        <v>0.51523947750362686</v>
      </c>
      <c r="K59" s="2">
        <f t="shared" si="1"/>
        <v>-0.11984829212720316</v>
      </c>
      <c r="L59" s="2">
        <f t="shared" si="2"/>
        <v>-53.779999999999745</v>
      </c>
      <c r="M59" s="2">
        <f t="shared" si="3"/>
        <v>-28.5</v>
      </c>
      <c r="N59" s="2">
        <f t="shared" si="4"/>
        <v>7.4830958885869094</v>
      </c>
      <c r="O59" s="2">
        <f t="shared" si="0"/>
        <v>0.57877813504824926</v>
      </c>
      <c r="P59" s="2">
        <f>price!B58*_xlfn.NORM.S.DIST((LN(price!B58/Home!$F$29)+(rate!J58%-dividend!B58%+0.5*(vol!J58%)^2)*(ttm!J58/365))/((vol!J58%)*SQRT(ttm!J58/365)),TRUE)*EXP(-dividend!J58%*ttm!J58/365)-Home!$F$29*_xlfn.NORM.S.DIST((LN(price!B58/Home!$F$29)+(rate!J58%-dividend!B58%-0.5*(vol!J58%)^2)*(ttm!J58/365))/((vol!J58%)*SQRT(ttm!J58/365)),TRUE)*EXP(-rate!J58%*ttm!J58/365)</f>
        <v>101.75603933760021</v>
      </c>
      <c r="Q59">
        <f>mid!J58</f>
        <v>103.5</v>
      </c>
      <c r="R59" s="1">
        <f>ttm!$J58</f>
        <v>58</v>
      </c>
      <c r="S59" s="1">
        <f>moneyness!$J58</f>
        <v>-102.57999999999993</v>
      </c>
      <c r="T59" s="6">
        <f>+_xlfn.NORM.S.DIST((LN(price!B58/Home!$F$29)+(rate!J58%-dividend!B58%+0.5*(vol!J58%)^2)*(ttm!J58/365))/((vol!J58%)*SQRT(ttm!J58/365)),TRUE)*EXP(-dividend!J58%*ttm!J58/365)</f>
        <v>0.42570675581444084</v>
      </c>
      <c r="U59" s="6">
        <f>delta!J58</f>
        <v>0.441</v>
      </c>
      <c r="V59" s="2">
        <f>(Q59-Q58)/(price!B59-price!B58)</f>
        <v>-1.5715434083601789</v>
      </c>
      <c r="W59" s="2">
        <f t="shared" si="5"/>
        <v>-1.9972501641746199</v>
      </c>
    </row>
    <row r="60" spans="1:23">
      <c r="A60" s="5">
        <v>45589</v>
      </c>
      <c r="B60" s="24">
        <f>price!B59</f>
        <v>5809.86</v>
      </c>
      <c r="C60" s="2">
        <f>price!B59*_xlfn.NORM.S.DIST((LN(price!B59/Home!$F$21)+(rate!B59%-dividend!B59%+0.5*(vol!B59%)^2)*(ttm!B59/365))/((vol!B59%)*SQRT(ttm!B59/365)),TRUE)*EXP(-dividend!B59%*ttm!B59/365)-Home!$F$21*_xlfn.NORM.S.DIST((LN(price!B59/Home!$F$21)+(rate!B59%-dividend!B59%-0.5*(vol!B59%)^2)*(ttm!B59/365))/((vol!B59%)*SQRT(ttm!B59/365)),TRUE)*EXP(-rate!B59%*ttm!B59/365)</f>
        <v>339.7951062484758</v>
      </c>
      <c r="D60" s="2">
        <f>mid!B59</f>
        <v>355.15</v>
      </c>
      <c r="E60" s="2">
        <f>ttm!$B59</f>
        <v>148</v>
      </c>
      <c r="F60" s="2">
        <f>moneyness!$B59</f>
        <v>109.85999999999967</v>
      </c>
      <c r="G60" s="2">
        <f>vol!B59</f>
        <v>16.190999999999999</v>
      </c>
      <c r="H60" s="6">
        <f>_xlfn.NORM.S.DIST((LN(price!B59/Home!$F$21)+(rate!B59%-dividend!B59%+0.5*(vol!B59%)^2)*(ttm!B59/365))/((vol!B59%)*SQRT(ttm!B59/365)),TRUE)*EXP(-dividend!B59%*ttm!B59/365)</f>
        <v>0.64191082227739549</v>
      </c>
      <c r="I60">
        <f>delta!B59</f>
        <v>0.66200000000000003</v>
      </c>
      <c r="J60" s="2">
        <f>(D61-D59)/(price!B60-price!B58)</f>
        <v>0.38317757009346659</v>
      </c>
      <c r="K60" s="2">
        <f t="shared" si="1"/>
        <v>-0.2587332521839289</v>
      </c>
      <c r="L60" s="2">
        <f t="shared" si="2"/>
        <v>12.4399999999996</v>
      </c>
      <c r="M60" s="2">
        <f t="shared" si="3"/>
        <v>7.1999999999999886</v>
      </c>
      <c r="N60" s="2">
        <f t="shared" si="4"/>
        <v>-0.7004918542072831</v>
      </c>
      <c r="O60" s="2">
        <f t="shared" si="0"/>
        <v>1.7816091954025028</v>
      </c>
      <c r="P60" s="2">
        <f>price!B59*_xlfn.NORM.S.DIST((LN(price!B59/Home!$F$29)+(rate!J59%-dividend!B59%+0.5*(vol!J59%)^2)*(ttm!J59/365))/((vol!J59%)*SQRT(ttm!J59/365)),TRUE)*EXP(-dividend!J59%*ttm!J59/365)-Home!$F$29*_xlfn.NORM.S.DIST((LN(price!B59/Home!$F$29)+(rate!J59%-dividend!B59%-0.5*(vol!J59%)^2)*(ttm!J59/365))/((vol!J59%)*SQRT(ttm!J59/365)),TRUE)*EXP(-rate!J59%*ttm!J59/365)</f>
        <v>106.41910114090433</v>
      </c>
      <c r="Q60">
        <f>mid!J59</f>
        <v>107.1</v>
      </c>
      <c r="R60" s="1">
        <f>ttm!$J59</f>
        <v>57</v>
      </c>
      <c r="S60" s="1">
        <f>moneyness!$J59</f>
        <v>-90.140000000000327</v>
      </c>
      <c r="T60" s="6">
        <f>+_xlfn.NORM.S.DIST((LN(price!B59/Home!$F$29)+(rate!J59%-dividend!B59%+0.5*(vol!J59%)^2)*(ttm!J59/365))/((vol!J59%)*SQRT(ttm!J59/365)),TRUE)*EXP(-dividend!J59%*ttm!J59/365)</f>
        <v>0.43978132634401351</v>
      </c>
      <c r="U60" s="6">
        <f>delta!J59</f>
        <v>0.45500000000000002</v>
      </c>
      <c r="V60" s="2">
        <f>(Q60-Q59)/(price!B60-price!B59)</f>
        <v>-2.0689655172416357</v>
      </c>
      <c r="W60" s="2">
        <f t="shared" si="5"/>
        <v>-2.5087468435856493</v>
      </c>
    </row>
    <row r="61" spans="1:23">
      <c r="A61" s="5">
        <v>45590</v>
      </c>
      <c r="B61" s="24">
        <f>price!B60</f>
        <v>5808.12</v>
      </c>
      <c r="C61" s="2">
        <f>price!B60*_xlfn.NORM.S.DIST((LN(price!B60/Home!$F$21)+(rate!B60%-dividend!B60%+0.5*(vol!B60%)^2)*(ttm!B60/365))/((vol!B60%)*SQRT(ttm!B60/365)),TRUE)*EXP(-dividend!B60%*ttm!B60/365)-Home!$F$21*_xlfn.NORM.S.DIST((LN(price!B60/Home!$F$21)+(rate!B60%-dividend!B60%-0.5*(vol!B60%)^2)*(ttm!B60/365))/((vol!B60%)*SQRT(ttm!B60/365)),TRUE)*EXP(-rate!B60%*ttm!B60/365)</f>
        <v>343.2564572177298</v>
      </c>
      <c r="D61" s="2">
        <f>mid!B60</f>
        <v>352.05</v>
      </c>
      <c r="E61" s="2">
        <f>ttm!$B60</f>
        <v>147</v>
      </c>
      <c r="F61" s="2">
        <f>moneyness!$B60</f>
        <v>108.11999999999989</v>
      </c>
      <c r="G61" s="2">
        <f>vol!B60</f>
        <v>16.606000000000002</v>
      </c>
      <c r="H61" s="6">
        <f>_xlfn.NORM.S.DIST((LN(price!B60/Home!$F$21)+(rate!B60%-dividend!B60%+0.5*(vol!B60%)^2)*(ttm!B60/365))/((vol!B60%)*SQRT(ttm!B60/365)),TRUE)*EXP(-dividend!B60%*ttm!B60/365)</f>
        <v>0.63834705151722637</v>
      </c>
      <c r="I61">
        <f>delta!B60</f>
        <v>0.65300000000000002</v>
      </c>
      <c r="J61" s="2">
        <f>(D62-D60)/(price!B61-price!B59)</f>
        <v>0.62957540263539835</v>
      </c>
      <c r="K61" s="2">
        <f t="shared" si="1"/>
        <v>-8.7716488818280203E-3</v>
      </c>
      <c r="L61" s="2">
        <f t="shared" si="2"/>
        <v>-1.7399999999997817</v>
      </c>
      <c r="M61" s="2">
        <f t="shared" si="3"/>
        <v>-3.0999999999999659</v>
      </c>
      <c r="N61" s="2">
        <f t="shared" si="4"/>
        <v>-1.9830751692374378</v>
      </c>
      <c r="O61" s="2">
        <f t="shared" si="0"/>
        <v>0.75974025974023207</v>
      </c>
      <c r="P61" s="2">
        <f>price!B60*_xlfn.NORM.S.DIST((LN(price!B60/Home!$F$29)+(rate!J60%-dividend!B60%+0.5*(vol!J60%)^2)*(ttm!J60/365))/((vol!J60%)*SQRT(ttm!J60/365)),TRUE)*EXP(-dividend!J60%*ttm!J60/365)-Home!$F$29*_xlfn.NORM.S.DIST((LN(price!B60/Home!$F$29)+(rate!J60%-dividend!B60%-0.5*(vol!J60%)^2)*(ttm!J60/365))/((vol!J60%)*SQRT(ttm!J60/365)),TRUE)*EXP(-rate!J60%*ttm!J60/365)</f>
        <v>108.81434361087895</v>
      </c>
      <c r="Q61">
        <f>mid!J60</f>
        <v>103.45</v>
      </c>
      <c r="R61" s="1">
        <f>ttm!$J60</f>
        <v>56</v>
      </c>
      <c r="S61" s="1">
        <f>moneyness!$J60</f>
        <v>-91.880000000000109</v>
      </c>
      <c r="T61" s="6">
        <f>+_xlfn.NORM.S.DIST((LN(price!B60/Home!$F$29)+(rate!J60%-dividend!B60%+0.5*(vol!J60%)^2)*(ttm!J60/365))/((vol!J60%)*SQRT(ttm!J60/365)),TRUE)*EXP(-dividend!J60%*ttm!J60/365)</f>
        <v>0.43916609433137255</v>
      </c>
      <c r="U61" s="6">
        <f>delta!J60</f>
        <v>0.443</v>
      </c>
      <c r="V61" s="2">
        <f>(Q61-Q60)/(price!B61-price!B60)</f>
        <v>-0.23701298701297807</v>
      </c>
      <c r="W61" s="2">
        <f t="shared" si="5"/>
        <v>-0.67617908134435067</v>
      </c>
    </row>
    <row r="62" spans="1:23">
      <c r="A62" s="5">
        <v>45593</v>
      </c>
      <c r="B62" s="24">
        <f>price!B61</f>
        <v>5823.52</v>
      </c>
      <c r="C62" s="2">
        <f>price!B61*_xlfn.NORM.S.DIST((LN(price!B61/Home!$F$21)+(rate!B61%-dividend!B61%+0.5*(vol!B61%)^2)*(ttm!B61/365))/((vol!B61%)*SQRT(ttm!B61/365)),TRUE)*EXP(-dividend!B61%*ttm!B61/365)-Home!$F$21*_xlfn.NORM.S.DIST((LN(price!B61/Home!$F$21)+(rate!B61%-dividend!B61%-0.5*(vol!B61%)^2)*(ttm!B61/365))/((vol!B61%)*SQRT(ttm!B61/365)),TRUE)*EXP(-rate!B61%*ttm!B61/365)</f>
        <v>346.87740773272662</v>
      </c>
      <c r="D62" s="2">
        <f>mid!B61</f>
        <v>363.75</v>
      </c>
      <c r="E62" s="2">
        <f>ttm!$B61</f>
        <v>144</v>
      </c>
      <c r="F62" s="2">
        <f>moneyness!$B61</f>
        <v>123.52000000000044</v>
      </c>
      <c r="G62" s="2">
        <f>vol!B61</f>
        <v>16.379000000000001</v>
      </c>
      <c r="H62" s="6">
        <f>_xlfn.NORM.S.DIST((LN(price!B61/Home!$F$21)+(rate!B61%-dividend!B61%+0.5*(vol!B61%)^2)*(ttm!B61/365))/((vol!B61%)*SQRT(ttm!B61/365)),TRUE)*EXP(-dividend!B61%*ttm!B61/365)</f>
        <v>0.6492663793531267</v>
      </c>
      <c r="I62">
        <f>delta!B61</f>
        <v>0.66800000000000004</v>
      </c>
      <c r="J62" s="2">
        <f>(D63-D61)/(price!B62-price!B60)</f>
        <v>0.83467741935483208</v>
      </c>
      <c r="K62" s="2">
        <f t="shared" si="1"/>
        <v>0.18541104000170539</v>
      </c>
      <c r="L62" s="2">
        <f t="shared" si="2"/>
        <v>15.400000000000546</v>
      </c>
      <c r="M62" s="2">
        <f t="shared" si="3"/>
        <v>11.699999999999989</v>
      </c>
      <c r="N62" s="2">
        <f t="shared" si="4"/>
        <v>1.8694554066343549</v>
      </c>
      <c r="O62" s="2">
        <f t="shared" si="0"/>
        <v>0.95744680851067532</v>
      </c>
      <c r="P62" s="2">
        <f>price!B61*_xlfn.NORM.S.DIST((LN(price!B61/Home!$F$29)+(rate!J61%-dividend!B61%+0.5*(vol!J61%)^2)*(ttm!J61/365))/((vol!J61%)*SQRT(ttm!J61/365)),TRUE)*EXP(-dividend!J61%*ttm!J61/365)-Home!$F$29*_xlfn.NORM.S.DIST((LN(price!B61/Home!$F$29)+(rate!J61%-dividend!B61%-0.5*(vol!J61%)^2)*(ttm!J61/365))/((vol!J61%)*SQRT(ttm!J61/365)),TRUE)*EXP(-rate!J61%*ttm!J61/365)</f>
        <v>109.34597658332223</v>
      </c>
      <c r="Q62">
        <f>mid!J61</f>
        <v>111.85</v>
      </c>
      <c r="R62" s="1">
        <f>ttm!$J61</f>
        <v>53</v>
      </c>
      <c r="S62" s="1">
        <f>moneyness!$J61</f>
        <v>-76.479999999999563</v>
      </c>
      <c r="T62" s="6">
        <f>+_xlfn.NORM.S.DIST((LN(price!B61/Home!$F$29)+(rate!J61%-dividend!B61%+0.5*(vol!J61%)^2)*(ttm!J61/365))/((vol!J61%)*SQRT(ttm!J61/365)),TRUE)*EXP(-dividend!J61%*ttm!J61/365)</f>
        <v>0.45270610113286402</v>
      </c>
      <c r="U62" s="6">
        <f>delta!J61</f>
        <v>0.46700000000000003</v>
      </c>
      <c r="V62" s="2">
        <f>(Q62-Q61)/(price!B62-price!B61)</f>
        <v>0.89361702127662945</v>
      </c>
      <c r="W62" s="2">
        <f t="shared" si="5"/>
        <v>0.44091092014376543</v>
      </c>
    </row>
    <row r="63" spans="1:23">
      <c r="A63" s="5">
        <v>45594</v>
      </c>
      <c r="B63" s="24">
        <f>price!B62</f>
        <v>5832.92</v>
      </c>
      <c r="C63" s="2">
        <f>price!B62*_xlfn.NORM.S.DIST((LN(price!B62/Home!$F$21)+(rate!B62%-dividend!B62%+0.5*(vol!B62%)^2)*(ttm!B62/365))/((vol!B62%)*SQRT(ttm!B62/365)),TRUE)*EXP(-dividend!B62%*ttm!B62/365)-Home!$F$21*_xlfn.NORM.S.DIST((LN(price!B62/Home!$F$21)+(rate!B62%-dividend!B62%-0.5*(vol!B62%)^2)*(ttm!B62/365))/((vol!B62%)*SQRT(ttm!B62/365)),TRUE)*EXP(-rate!B62%*ttm!B62/365)</f>
        <v>352.37898957424295</v>
      </c>
      <c r="D63" s="2">
        <f>mid!B62</f>
        <v>372.75</v>
      </c>
      <c r="E63" s="2">
        <f>ttm!$B62</f>
        <v>143</v>
      </c>
      <c r="F63" s="2">
        <f>moneyness!$B62</f>
        <v>132.92000000000007</v>
      </c>
      <c r="G63" s="2">
        <f>vol!B62</f>
        <v>16.419</v>
      </c>
      <c r="H63" s="6">
        <f>_xlfn.NORM.S.DIST((LN(price!B62/Home!$F$21)+(rate!B62%-dividend!B62%+0.5*(vol!B62%)^2)*(ttm!B62/365))/((vol!B62%)*SQRT(ttm!B62/365)),TRUE)*EXP(-dividend!B62%*ttm!B62/365)</f>
        <v>0.65472908652405692</v>
      </c>
      <c r="I63">
        <f>delta!B62</f>
        <v>0.67600000000000005</v>
      </c>
      <c r="J63" s="2">
        <f>(D64-D62)/(price!B63-price!B61)</f>
        <v>1.2436548223349795</v>
      </c>
      <c r="K63" s="2">
        <f t="shared" si="1"/>
        <v>0.58892573581092256</v>
      </c>
      <c r="L63" s="2">
        <f t="shared" si="2"/>
        <v>9.3999999999996362</v>
      </c>
      <c r="M63" s="2">
        <f t="shared" si="3"/>
        <v>9</v>
      </c>
      <c r="N63" s="2">
        <f t="shared" si="4"/>
        <v>2.8968960340808456</v>
      </c>
      <c r="O63" s="2">
        <f t="shared" si="0"/>
        <v>1.1038961038961039</v>
      </c>
      <c r="P63" s="2">
        <f>price!B62*_xlfn.NORM.S.DIST((LN(price!B62/Home!$F$29)+(rate!J62%-dividend!B62%+0.5*(vol!J62%)^2)*(ttm!J62/365))/((vol!J62%)*SQRT(ttm!J62/365)),TRUE)*EXP(-dividend!J62%*ttm!J62/365)-Home!$F$29*_xlfn.NORM.S.DIST((LN(price!B62/Home!$F$29)+(rate!J62%-dividend!B62%-0.5*(vol!J62%)^2)*(ttm!J62/365))/((vol!J62%)*SQRT(ttm!J62/365)),TRUE)*EXP(-rate!J62%*ttm!J62/365)</f>
        <v>113.10963716303013</v>
      </c>
      <c r="Q63">
        <f>mid!J62</f>
        <v>116.45</v>
      </c>
      <c r="R63" s="1">
        <f>ttm!$J62</f>
        <v>52</v>
      </c>
      <c r="S63" s="1">
        <f>moneyness!$J62</f>
        <v>-67.079999999999927</v>
      </c>
      <c r="T63" s="6">
        <f>+_xlfn.NORM.S.DIST((LN(price!B62/Home!$F$29)+(rate!J62%-dividend!B62%+0.5*(vol!J62%)^2)*(ttm!J62/365))/((vol!J62%)*SQRT(ttm!J62/365)),TRUE)*EXP(-dividend!J62%*ttm!J62/365)</f>
        <v>0.4634804803126592</v>
      </c>
      <c r="U63" s="6">
        <f>delta!J62</f>
        <v>0.48299999999999998</v>
      </c>
      <c r="V63" s="2">
        <f>(Q63-Q62)/(price!B63-price!B62)</f>
        <v>-0.2389610389610394</v>
      </c>
      <c r="W63" s="2">
        <f t="shared" si="5"/>
        <v>-0.70244151927369858</v>
      </c>
    </row>
    <row r="64" spans="1:23">
      <c r="A64" s="5">
        <v>45595</v>
      </c>
      <c r="B64" s="24">
        <f>price!B63</f>
        <v>5813.67</v>
      </c>
      <c r="C64" s="2">
        <f>price!B63*_xlfn.NORM.S.DIST((LN(price!B63/Home!$F$21)+(rate!B63%-dividend!B63%+0.5*(vol!B63%)^2)*(ttm!B63/365))/((vol!B63%)*SQRT(ttm!B63/365)),TRUE)*EXP(-dividend!B63%*ttm!B63/365)-Home!$F$21*_xlfn.NORM.S.DIST((LN(price!B63/Home!$F$21)+(rate!B63%-dividend!B63%-0.5*(vol!B63%)^2)*(ttm!B63/365))/((vol!B63%)*SQRT(ttm!B63/365)),TRUE)*EXP(-rate!B63%*ttm!B63/365)</f>
        <v>339.93649491142924</v>
      </c>
      <c r="D64" s="2">
        <f>mid!B63</f>
        <v>351.5</v>
      </c>
      <c r="E64" s="2">
        <f>ttm!$B63</f>
        <v>142</v>
      </c>
      <c r="F64" s="2">
        <f>moneyness!$B63</f>
        <v>113.67000000000007</v>
      </c>
      <c r="G64" s="2">
        <f>vol!B63</f>
        <v>16.489000000000001</v>
      </c>
      <c r="H64" s="6">
        <f>_xlfn.NORM.S.DIST((LN(price!B63/Home!$F$21)+(rate!B63%-dividend!B63%+0.5*(vol!B63%)^2)*(ttm!B63/365))/((vol!B63%)*SQRT(ttm!B63/365)),TRUE)*EXP(-dividend!B63%*ttm!B63/365)</f>
        <v>0.64270937180837651</v>
      </c>
      <c r="I64">
        <f>delta!B63</f>
        <v>0.66600000000000004</v>
      </c>
      <c r="J64" s="2">
        <f>(D65-D63)/(price!B64-price!B62)</f>
        <v>0.67976778849925323</v>
      </c>
      <c r="K64" s="2">
        <f t="shared" si="1"/>
        <v>3.7058416690876728E-2</v>
      </c>
      <c r="L64" s="2">
        <f t="shared" si="2"/>
        <v>-19.25</v>
      </c>
      <c r="M64" s="2">
        <f t="shared" si="3"/>
        <v>-21.25</v>
      </c>
      <c r="N64" s="2">
        <f t="shared" si="4"/>
        <v>-8.6464650844119042</v>
      </c>
      <c r="O64" s="2">
        <f t="shared" si="0"/>
        <v>0.60432452411753668</v>
      </c>
      <c r="P64" s="2">
        <f>price!B63*_xlfn.NORM.S.DIST((LN(price!B63/Home!$F$29)+(rate!J63%-dividend!B63%+0.5*(vol!J63%)^2)*(ttm!J63/365))/((vol!J63%)*SQRT(ttm!J63/365)),TRUE)*EXP(-dividend!J63%*ttm!J63/365)-Home!$F$29*_xlfn.NORM.S.DIST((LN(price!B63/Home!$F$29)+(rate!J63%-dividend!B63%-0.5*(vol!J63%)^2)*(ttm!J63/365))/((vol!J63%)*SQRT(ttm!J63/365)),TRUE)*EXP(-rate!J63%*ttm!J63/365)</f>
        <v>102.87409233986273</v>
      </c>
      <c r="Q64">
        <f>mid!J63</f>
        <v>102.75</v>
      </c>
      <c r="R64" s="1">
        <f>ttm!$J63</f>
        <v>51</v>
      </c>
      <c r="S64" s="1">
        <f>moneyness!$J63</f>
        <v>-86.329999999999927</v>
      </c>
      <c r="T64" s="6">
        <f>+_xlfn.NORM.S.DIST((LN(price!B63/Home!$F$29)+(rate!J63%-dividend!B63%+0.5*(vol!J63%)^2)*(ttm!J63/365))/((vol!J63%)*SQRT(ttm!J63/365)),TRUE)*EXP(-dividend!J63%*ttm!J63/365)</f>
        <v>0.43796013362053177</v>
      </c>
      <c r="U64" s="6">
        <f>delta!J63</f>
        <v>0.45900000000000002</v>
      </c>
      <c r="V64" s="2">
        <f>(Q64-Q63)/(price!B64-price!B63)</f>
        <v>0.12659397523563085</v>
      </c>
      <c r="W64" s="2">
        <f t="shared" si="5"/>
        <v>-0.31136615838490089</v>
      </c>
    </row>
    <row r="65" spans="1:23">
      <c r="A65" s="5">
        <v>45596</v>
      </c>
      <c r="B65" s="24">
        <f>price!B64</f>
        <v>5705.45</v>
      </c>
      <c r="C65" s="2">
        <f>price!B64*_xlfn.NORM.S.DIST((LN(price!B64/Home!$F$21)+(rate!B64%-dividend!B64%+0.5*(vol!B64%)^2)*(ttm!B64/365))/((vol!B64%)*SQRT(ttm!B64/365)),TRUE)*EXP(-dividend!B64%*ttm!B64/365)-Home!$F$21*_xlfn.NORM.S.DIST((LN(price!B64/Home!$F$21)+(rate!B64%-dividend!B64%-0.5*(vol!B64%)^2)*(ttm!B64/365))/((vol!B64%)*SQRT(ttm!B64/365)),TRUE)*EXP(-rate!B64%*ttm!B64/365)</f>
        <v>275.56999965479417</v>
      </c>
      <c r="D65" s="2">
        <f>mid!B64</f>
        <v>286.10000000000002</v>
      </c>
      <c r="E65" s="2">
        <f>ttm!$B64</f>
        <v>141</v>
      </c>
      <c r="F65" s="2">
        <f>moneyness!$B64</f>
        <v>5.4499999999998181</v>
      </c>
      <c r="G65" s="2">
        <f>vol!B64</f>
        <v>16.707999999999998</v>
      </c>
      <c r="H65" s="6">
        <f>_xlfn.NORM.S.DIST((LN(price!B64/Home!$F$21)+(rate!B64%-dividend!B64%+0.5*(vol!B64%)^2)*(ttm!B64/365))/((vol!B64%)*SQRT(ttm!B64/365)),TRUE)*EXP(-dividend!B64%*ttm!B64/365)</f>
        <v>0.5718460838555306</v>
      </c>
      <c r="I65">
        <f>delta!B64</f>
        <v>0.59599999999999997</v>
      </c>
      <c r="J65" s="2">
        <f>(D66-D64)/(price!B65-price!B63)</f>
        <v>0.65924354895722936</v>
      </c>
      <c r="K65" s="2">
        <f t="shared" si="1"/>
        <v>8.7397465101698768E-2</v>
      </c>
      <c r="L65" s="2">
        <f t="shared" si="2"/>
        <v>-108.22000000000025</v>
      </c>
      <c r="M65" s="2">
        <f t="shared" si="3"/>
        <v>-65.399999999999977</v>
      </c>
      <c r="N65" s="2">
        <f t="shared" si="4"/>
        <v>4.1540082171026853</v>
      </c>
      <c r="O65" s="2">
        <f t="shared" si="0"/>
        <v>0.40471092077087117</v>
      </c>
      <c r="P65" s="2">
        <f>price!B64*_xlfn.NORM.S.DIST((LN(price!B64/Home!$F$29)+(rate!J64%-dividend!B64%+0.5*(vol!J64%)^2)*(ttm!J64/365))/((vol!J64%)*SQRT(ttm!J64/365)),TRUE)*EXP(-dividend!J64%*ttm!J64/365)-Home!$F$29*_xlfn.NORM.S.DIST((LN(price!B64/Home!$F$29)+(rate!J64%-dividend!B64%-0.5*(vol!J64%)^2)*(ttm!J64/365))/((vol!J64%)*SQRT(ttm!J64/365)),TRUE)*EXP(-rate!J64%*ttm!J64/365)</f>
        <v>64.48692508087106</v>
      </c>
      <c r="Q65">
        <f>mid!J64</f>
        <v>64</v>
      </c>
      <c r="R65" s="1">
        <f>ttm!$J64</f>
        <v>50</v>
      </c>
      <c r="S65" s="1">
        <f>moneyness!$J64</f>
        <v>-194.55000000000018</v>
      </c>
      <c r="T65" s="6">
        <f>+_xlfn.NORM.S.DIST((LN(price!B64/Home!$F$29)+(rate!J64%-dividend!B64%+0.5*(vol!J64%)^2)*(ttm!J64/365))/((vol!J64%)*SQRT(ttm!J64/365)),TRUE)*EXP(-dividend!J64%*ttm!J64/365)</f>
        <v>0.31123281578422657</v>
      </c>
      <c r="U65" s="6">
        <f>delta!J64</f>
        <v>0.33100000000000002</v>
      </c>
      <c r="V65" s="2">
        <f>(Q65-Q64)/(price!B65-price!B64)</f>
        <v>-1.6595289079228863</v>
      </c>
      <c r="W65" s="2">
        <f t="shared" si="5"/>
        <v>-1.9707617237071129</v>
      </c>
    </row>
    <row r="66" spans="1:23">
      <c r="A66" s="5">
        <v>45597</v>
      </c>
      <c r="B66" s="24">
        <f>price!B65</f>
        <v>5728.8</v>
      </c>
      <c r="C66" s="2">
        <f>price!B65*_xlfn.NORM.S.DIST((LN(price!B65/Home!$F$21)+(rate!B65%-dividend!B65%+0.5*(vol!B65%)^2)*(ttm!B65/365))/((vol!B65%)*SQRT(ttm!B65/365)),TRUE)*EXP(-dividend!B65%*ttm!B65/365)-Home!$F$21*_xlfn.NORM.S.DIST((LN(price!B65/Home!$F$21)+(rate!B65%-dividend!B65%-0.5*(vol!B65%)^2)*(ttm!B65/365))/((vol!B65%)*SQRT(ttm!B65/365)),TRUE)*EXP(-rate!B65%*ttm!B65/365)</f>
        <v>286.23222398869393</v>
      </c>
      <c r="D66" s="2">
        <f>mid!B65</f>
        <v>295.55</v>
      </c>
      <c r="E66" s="2">
        <f>ttm!$B65</f>
        <v>140</v>
      </c>
      <c r="F66" s="2">
        <f>moneyness!$B65</f>
        <v>28.800000000000182</v>
      </c>
      <c r="G66" s="2">
        <f>vol!B65</f>
        <v>16.585000000000001</v>
      </c>
      <c r="H66" s="6">
        <f>_xlfn.NORM.S.DIST((LN(price!B65/Home!$F$21)+(rate!B65%-dividend!B65%+0.5*(vol!B65%)^2)*(ttm!B65/365))/((vol!B65%)*SQRT(ttm!B65/365)),TRUE)*EXP(-dividend!B65%*ttm!B65/365)</f>
        <v>0.58721727050255956</v>
      </c>
      <c r="I66">
        <f>delta!B65</f>
        <v>0.60199999999999998</v>
      </c>
      <c r="J66" s="2">
        <f>(D67-D65)/(price!B66-price!B64)</f>
        <v>-0.43508287292819464</v>
      </c>
      <c r="K66" s="2">
        <f t="shared" si="1"/>
        <v>-1.0223001434307541</v>
      </c>
      <c r="L66" s="2">
        <f t="shared" si="2"/>
        <v>23.350000000000364</v>
      </c>
      <c r="M66" s="2">
        <f t="shared" si="3"/>
        <v>9.4499999999999886</v>
      </c>
      <c r="N66" s="2">
        <f t="shared" si="4"/>
        <v>-3.9026060580268584</v>
      </c>
      <c r="O66" s="2">
        <f t="shared" si="0"/>
        <v>0.78212290502790616</v>
      </c>
      <c r="P66" s="2">
        <f>price!B65*_xlfn.NORM.S.DIST((LN(price!B65/Home!$F$29)+(rate!J65%-dividend!B65%+0.5*(vol!J65%)^2)*(ttm!J65/365))/((vol!J65%)*SQRT(ttm!J65/365)),TRUE)*EXP(-dividend!J65%*ttm!J65/365)-Home!$F$29*_xlfn.NORM.S.DIST((LN(price!B65/Home!$F$29)+(rate!J65%-dividend!B65%-0.5*(vol!J65%)^2)*(ttm!J65/365))/((vol!J65%)*SQRT(ttm!J65/365)),TRUE)*EXP(-rate!J65%*ttm!J65/365)</f>
        <v>69.594298634575125</v>
      </c>
      <c r="Q66">
        <f>mid!J65</f>
        <v>68</v>
      </c>
      <c r="R66" s="1">
        <f>ttm!$J65</f>
        <v>49</v>
      </c>
      <c r="S66" s="1">
        <f>moneyness!$J65</f>
        <v>-171.19999999999982</v>
      </c>
      <c r="T66" s="6">
        <f>+_xlfn.NORM.S.DIST((LN(price!B65/Home!$F$29)+(rate!J65%-dividend!B65%+0.5*(vol!J65%)^2)*(ttm!J65/365))/((vol!J65%)*SQRT(ttm!J65/365)),TRUE)*EXP(-dividend!J65%*ttm!J65/365)</f>
        <v>0.33334263276686482</v>
      </c>
      <c r="U66" s="6">
        <f>delta!J65</f>
        <v>0.33800000000000002</v>
      </c>
      <c r="V66" s="2">
        <f>(Q66-Q65)/(price!B66-price!B65)</f>
        <v>-0.24829298572314434</v>
      </c>
      <c r="W66" s="2">
        <f t="shared" si="5"/>
        <v>-0.58163561849000911</v>
      </c>
    </row>
    <row r="67" spans="1:23">
      <c r="A67" s="5">
        <v>45600</v>
      </c>
      <c r="B67" s="24">
        <f>price!B66</f>
        <v>5712.69</v>
      </c>
      <c r="C67" s="2">
        <f>price!B66*_xlfn.NORM.S.DIST((LN(price!B66/Home!$F$21)+(rate!B66%-dividend!B66%+0.5*(vol!B66%)^2)*(ttm!B66/365))/((vol!B66%)*SQRT(ttm!B66/365)),TRUE)*EXP(-dividend!B66%*ttm!B66/365)-Home!$F$21*_xlfn.NORM.S.DIST((LN(price!B66/Home!$F$21)+(rate!B66%-dividend!B66%-0.5*(vol!B66%)^2)*(ttm!B66/365))/((vol!B66%)*SQRT(ttm!B66/365)),TRUE)*EXP(-rate!B66%*ttm!B66/365)</f>
        <v>267.0048722838992</v>
      </c>
      <c r="D67" s="2">
        <f>mid!B66</f>
        <v>282.95</v>
      </c>
      <c r="E67" s="2">
        <f>ttm!$B66</f>
        <v>137</v>
      </c>
      <c r="F67" s="2">
        <f>moneyness!$B66</f>
        <v>12.6899999999996</v>
      </c>
      <c r="G67" s="2">
        <f>vol!B66</f>
        <v>16.117000000000001</v>
      </c>
      <c r="H67" s="6">
        <f>_xlfn.NORM.S.DIST((LN(price!B66/Home!$F$21)+(rate!B66%-dividend!B66%+0.5*(vol!B66%)^2)*(ttm!B66/365))/((vol!B66%)*SQRT(ttm!B66/365)),TRUE)*EXP(-dividend!B66%*ttm!B66/365)</f>
        <v>0.57683812430617942</v>
      </c>
      <c r="I67">
        <f>delta!B66</f>
        <v>0.59399999999999997</v>
      </c>
      <c r="J67" s="2">
        <f>(D68-D66)/(price!B67-price!B65)</f>
        <v>0.5263157894736834</v>
      </c>
      <c r="K67" s="2">
        <f t="shared" si="1"/>
        <v>-5.0522334832496019E-2</v>
      </c>
      <c r="L67" s="2">
        <f t="shared" si="2"/>
        <v>-16.110000000000582</v>
      </c>
      <c r="M67" s="2">
        <f t="shared" si="3"/>
        <v>-12.600000000000023</v>
      </c>
      <c r="N67" s="2">
        <f t="shared" si="4"/>
        <v>-3.1399297722034465</v>
      </c>
      <c r="O67" s="2">
        <f t="shared" si="0"/>
        <v>0.5851291565577228</v>
      </c>
      <c r="P67" s="2">
        <f>price!B66*_xlfn.NORM.S.DIST((LN(price!B66/Home!$F$29)+(rate!J66%-dividend!B66%+0.5*(vol!J66%)^2)*(ttm!J66/365))/((vol!J66%)*SQRT(ttm!J66/365)),TRUE)*EXP(-dividend!J66%*ttm!J66/365)-Home!$F$29*_xlfn.NORM.S.DIST((LN(price!B66/Home!$F$29)+(rate!J66%-dividend!B66%-0.5*(vol!J66%)^2)*(ttm!J66/365))/((vol!J66%)*SQRT(ttm!J66/365)),TRUE)*EXP(-rate!J66%*ttm!J66/365)</f>
        <v>56.944524606233472</v>
      </c>
      <c r="Q67">
        <f>mid!J66</f>
        <v>59.5</v>
      </c>
      <c r="R67" s="1">
        <f>ttm!$J66</f>
        <v>46</v>
      </c>
      <c r="S67" s="1">
        <f>moneyness!$J66</f>
        <v>-187.3100000000004</v>
      </c>
      <c r="T67" s="6">
        <f>+_xlfn.NORM.S.DIST((LN(price!B66/Home!$F$29)+(rate!J66%-dividend!B66%+0.5*(vol!J66%)^2)*(ttm!J66/365))/((vol!J66%)*SQRT(ttm!J66/365)),TRUE)*EXP(-dividend!J66%*ttm!J66/365)</f>
        <v>0.30074955073294785</v>
      </c>
      <c r="U67" s="6">
        <f>delta!J66</f>
        <v>0.311</v>
      </c>
      <c r="V67" s="2">
        <f>(Q67-Q66)/(price!B67-price!B66)</f>
        <v>-0.12130726416440595</v>
      </c>
      <c r="W67" s="2">
        <f t="shared" si="5"/>
        <v>-0.4220568148973538</v>
      </c>
    </row>
    <row r="68" spans="1:23">
      <c r="A68" s="5">
        <v>45601</v>
      </c>
      <c r="B68" s="24">
        <f>price!B67</f>
        <v>5782.76</v>
      </c>
      <c r="C68" s="2">
        <f>price!B67*_xlfn.NORM.S.DIST((LN(price!B67/Home!$F$21)+(rate!B67%-dividend!B67%+0.5*(vol!B67%)^2)*(ttm!B67/365))/((vol!B67%)*SQRT(ttm!B67/365)),TRUE)*EXP(-dividend!B67%*ttm!B67/365)-Home!$F$21*_xlfn.NORM.S.DIST((LN(price!B67/Home!$F$21)+(rate!B67%-dividend!B67%-0.5*(vol!B67%)^2)*(ttm!B67/365))/((vol!B67%)*SQRT(ttm!B67/365)),TRUE)*EXP(-rate!B67%*ttm!B67/365)</f>
        <v>305.99051600837174</v>
      </c>
      <c r="D68" s="2">
        <f>mid!B67</f>
        <v>323.95</v>
      </c>
      <c r="E68" s="2">
        <f>ttm!$B67</f>
        <v>136</v>
      </c>
      <c r="F68" s="2">
        <f>moneyness!$B67</f>
        <v>82.760000000000218</v>
      </c>
      <c r="G68" s="2">
        <f>vol!B67</f>
        <v>15.941000000000001</v>
      </c>
      <c r="H68" s="6">
        <f>_xlfn.NORM.S.DIST((LN(price!B67/Home!$F$21)+(rate!B67%-dividend!B67%+0.5*(vol!B67%)^2)*(ttm!B67/365))/((vol!B67%)*SQRT(ttm!B67/365)),TRUE)*EXP(-dividend!B67%*ttm!B67/365)</f>
        <v>0.62545988916861761</v>
      </c>
      <c r="I68">
        <f>delta!B67</f>
        <v>0.64400000000000002</v>
      </c>
      <c r="J68" s="2">
        <f>(D69-D67)/(price!B68-price!B66)</f>
        <v>0.64686850011555241</v>
      </c>
      <c r="K68" s="2">
        <f t="shared" si="1"/>
        <v>2.1408610946934803E-2</v>
      </c>
      <c r="L68" s="2">
        <f t="shared" si="2"/>
        <v>70.070000000000618</v>
      </c>
      <c r="M68" s="2">
        <f t="shared" si="3"/>
        <v>41</v>
      </c>
      <c r="N68" s="2">
        <f t="shared" si="4"/>
        <v>0.58095262986564933</v>
      </c>
      <c r="O68" s="2">
        <f t="shared" ref="O68:O87" si="6">M69/L69</f>
        <v>0.67644243915778068</v>
      </c>
      <c r="P68" s="2">
        <f>price!B67*_xlfn.NORM.S.DIST((LN(price!B67/Home!$F$29)+(rate!J67%-dividend!B67%+0.5*(vol!J67%)^2)*(ttm!J67/365))/((vol!J67%)*SQRT(ttm!J67/365)),TRUE)*EXP(-dividend!J67%*ttm!J67/365)-Home!$F$29*_xlfn.NORM.S.DIST((LN(price!B67/Home!$F$29)+(rate!J67%-dividend!B67%-0.5*(vol!J67%)^2)*(ttm!J67/365))/((vol!J67%)*SQRT(ttm!J67/365)),TRUE)*EXP(-rate!J67%*ttm!J67/365)</f>
        <v>78.524988520698571</v>
      </c>
      <c r="Q68">
        <f>mid!J67</f>
        <v>82.35</v>
      </c>
      <c r="R68" s="1">
        <f>ttm!$J67</f>
        <v>45</v>
      </c>
      <c r="S68" s="1">
        <f>moneyness!$J67</f>
        <v>-117.23999999999978</v>
      </c>
      <c r="T68" s="6">
        <f>+_xlfn.NORM.S.DIST((LN(price!B67/Home!$F$29)+(rate!J67%-dividend!B67%+0.5*(vol!J67%)^2)*(ttm!J67/365))/((vol!J67%)*SQRT(ttm!J67/365)),TRUE)*EXP(-dividend!J67%*ttm!J67/365)</f>
        <v>0.3844660823023805</v>
      </c>
      <c r="U68" s="6">
        <f>delta!J67</f>
        <v>0.39600000000000002</v>
      </c>
      <c r="V68" s="2">
        <f>(Q68-Q67)/(price!B68-price!B67)</f>
        <v>0.15620727372162999</v>
      </c>
      <c r="W68" s="2">
        <f t="shared" si="5"/>
        <v>-0.22825880858075051</v>
      </c>
    </row>
    <row r="69" spans="1:23">
      <c r="A69" s="5">
        <v>45602</v>
      </c>
      <c r="B69" s="24">
        <f>price!B68</f>
        <v>5929.04</v>
      </c>
      <c r="C69" s="2">
        <f>price!B68*_xlfn.NORM.S.DIST((LN(price!B68/Home!$F$21)+(rate!B68%-dividend!B68%+0.5*(vol!B68%)^2)*(ttm!B68/365))/((vol!B68%)*SQRT(ttm!B68/365)),TRUE)*EXP(-dividend!B68%*ttm!B68/365)-Home!$F$21*_xlfn.NORM.S.DIST((LN(price!B68/Home!$F$21)+(rate!B68%-dividend!B68%-0.5*(vol!B68%)^2)*(ttm!B68/365))/((vol!B68%)*SQRT(ttm!B68/365)),TRUE)*EXP(-rate!B68%*ttm!B68/365)</f>
        <v>402.64503053206408</v>
      </c>
      <c r="D69" s="2">
        <f>mid!B68</f>
        <v>422.9</v>
      </c>
      <c r="E69" s="2">
        <f>ttm!$B68</f>
        <v>135</v>
      </c>
      <c r="F69" s="2">
        <f>moneyness!$B68</f>
        <v>229.03999999999996</v>
      </c>
      <c r="G69" s="2">
        <f>vol!B68</f>
        <v>15.840999999999999</v>
      </c>
      <c r="H69" s="6">
        <f>_xlfn.NORM.S.DIST((LN(price!B68/Home!$F$21)+(rate!B68%-dividend!B68%+0.5*(vol!B68%)^2)*(ttm!B68/365))/((vol!B68%)*SQRT(ttm!B68/365)),TRUE)*EXP(-dividend!B68%*ttm!B68/365)</f>
        <v>0.71898150340690925</v>
      </c>
      <c r="I69">
        <f>delta!B68</f>
        <v>0.73599999999999999</v>
      </c>
      <c r="J69" s="2">
        <f>(D70-D68)/(price!B69-price!B67)</f>
        <v>0.6698539455710828</v>
      </c>
      <c r="K69" s="2">
        <f t="shared" ref="K69:K87" si="7">J69-H69</f>
        <v>-4.9127557835826452E-2</v>
      </c>
      <c r="L69" s="2">
        <f t="shared" ref="L69:L87" si="8">B69-B68</f>
        <v>146.27999999999975</v>
      </c>
      <c r="M69" s="2">
        <f t="shared" ref="M69:M87" si="9">D69-D68</f>
        <v>98.949999999999989</v>
      </c>
      <c r="N69" s="2">
        <f t="shared" ref="N69:N87" si="10">M69-H68*L69</f>
        <v>7.4577274124147692</v>
      </c>
      <c r="O69" s="2">
        <f t="shared" si="6"/>
        <v>0.64798002723558223</v>
      </c>
      <c r="P69" s="2">
        <f>price!B68*_xlfn.NORM.S.DIST((LN(price!B68/Home!$F$29)+(rate!J68%-dividend!B68%+0.5*(vol!J68%)^2)*(ttm!J68/365))/((vol!J68%)*SQRT(ttm!J68/365)),TRUE)*EXP(-dividend!J68%*ttm!J68/365)-Home!$F$29*_xlfn.NORM.S.DIST((LN(price!B68/Home!$F$29)+(rate!J68%-dividend!B68%-0.5*(vol!J68%)^2)*(ttm!J68/365))/((vol!J68%)*SQRT(ttm!J68/365)),TRUE)*EXP(-rate!J68%*ttm!J68/365)</f>
        <v>141.75431145306266</v>
      </c>
      <c r="Q69">
        <f>mid!J68</f>
        <v>144.94999999999999</v>
      </c>
      <c r="R69" s="1">
        <f>ttm!$J68</f>
        <v>44</v>
      </c>
      <c r="S69" s="1">
        <f>moneyness!$J68</f>
        <v>29.039999999999964</v>
      </c>
      <c r="T69" s="6">
        <f>+_xlfn.NORM.S.DIST((LN(price!B68/Home!$F$29)+(rate!J68%-dividend!B68%+0.5*(vol!J68%)^2)*(ttm!J68/365))/((vol!J68%)*SQRT(ttm!J68/365)),TRUE)*EXP(-dividend!J68%*ttm!J68/365)</f>
        <v>0.58823060803911043</v>
      </c>
      <c r="U69" s="6">
        <f>delta!J68</f>
        <v>0.59699999999999998</v>
      </c>
      <c r="V69" s="2">
        <f>(Q69-Q68)/(price!B69-price!B68)</f>
        <v>1.4207898320471952</v>
      </c>
      <c r="W69" s="2">
        <f t="shared" ref="W69:W87" si="11">V69-T69</f>
        <v>0.8325592240080848</v>
      </c>
    </row>
    <row r="70" spans="1:23">
      <c r="A70" s="5">
        <v>45603</v>
      </c>
      <c r="B70" s="24">
        <f>price!B69</f>
        <v>5973.1</v>
      </c>
      <c r="C70" s="2">
        <f>price!B69*_xlfn.NORM.S.DIST((LN(price!B69/Home!$F$21)+(rate!B69%-dividend!B69%+0.5*(vol!B69%)^2)*(ttm!B69/365))/((vol!B69%)*SQRT(ttm!B69/365)),TRUE)*EXP(-dividend!B69%*ttm!B69/365)-Home!$F$21*_xlfn.NORM.S.DIST((LN(price!B69/Home!$F$21)+(rate!B69%-dividend!B69%-0.5*(vol!B69%)^2)*(ttm!B69/365))/((vol!B69%)*SQRT(ttm!B69/365)),TRUE)*EXP(-rate!B69%*ttm!B69/365)</f>
        <v>432.64216303011744</v>
      </c>
      <c r="D70" s="2">
        <f>mid!B69</f>
        <v>451.45</v>
      </c>
      <c r="E70" s="2">
        <f>ttm!$B69</f>
        <v>134</v>
      </c>
      <c r="F70" s="2">
        <f>moneyness!$B69</f>
        <v>273.10000000000036</v>
      </c>
      <c r="G70" s="2">
        <f>vol!B69</f>
        <v>15.752000000000001</v>
      </c>
      <c r="H70" s="6">
        <f>_xlfn.NORM.S.DIST((LN(price!B69/Home!$F$21)+(rate!B69%-dividend!B69%+0.5*(vol!B69%)^2)*(ttm!B69/365))/((vol!B69%)*SQRT(ttm!B69/365)),TRUE)*EXP(-dividend!B69%*ttm!B69/365)</f>
        <v>0.74529128456538907</v>
      </c>
      <c r="I70">
        <f>delta!B69</f>
        <v>0.76200000000000001</v>
      </c>
      <c r="J70" s="2">
        <f>(D71-D69)/(price!B70-price!B68)</f>
        <v>0.64661654135338342</v>
      </c>
      <c r="K70" s="2">
        <f t="shared" si="7"/>
        <v>-9.8674743212005644E-2</v>
      </c>
      <c r="L70" s="2">
        <f t="shared" si="8"/>
        <v>44.0600000000004</v>
      </c>
      <c r="M70" s="2">
        <f t="shared" si="9"/>
        <v>28.550000000000011</v>
      </c>
      <c r="N70" s="2">
        <f t="shared" si="10"/>
        <v>-3.1283250401086988</v>
      </c>
      <c r="O70" s="2">
        <f t="shared" si="6"/>
        <v>0.64393939393940491</v>
      </c>
      <c r="P70" s="2">
        <f>price!B69*_xlfn.NORM.S.DIST((LN(price!B69/Home!$F$29)+(rate!J69%-dividend!B69%+0.5*(vol!J69%)^2)*(ttm!J69/365))/((vol!J69%)*SQRT(ttm!J69/365)),TRUE)*EXP(-dividend!J69%*ttm!J69/365)-Home!$F$29*_xlfn.NORM.S.DIST((LN(price!B69/Home!$F$29)+(rate!J69%-dividend!B69%-0.5*(vol!J69%)^2)*(ttm!J69/365))/((vol!J69%)*SQRT(ttm!J69/365)),TRUE)*EXP(-rate!J69%*ttm!J69/365)</f>
        <v>166.70689821500673</v>
      </c>
      <c r="Q70">
        <f>mid!J69</f>
        <v>168.05</v>
      </c>
      <c r="R70" s="1">
        <f>ttm!$J69</f>
        <v>43</v>
      </c>
      <c r="S70" s="1">
        <f>moneyness!$J69</f>
        <v>73.100000000000364</v>
      </c>
      <c r="T70" s="6">
        <f>+_xlfn.NORM.S.DIST((LN(price!B69/Home!$F$29)+(rate!J69%-dividend!B69%+0.5*(vol!J69%)^2)*(ttm!J69/365))/((vol!J69%)*SQRT(ttm!J69/365)),TRUE)*EXP(-dividend!J69%*ttm!J69/365)</f>
        <v>0.6521156625848995</v>
      </c>
      <c r="U70" s="6">
        <f>delta!J69</f>
        <v>0.65900000000000003</v>
      </c>
      <c r="V70" s="2">
        <f>(Q70-Q69)/(price!B70-price!B69)</f>
        <v>1.0294117647059018</v>
      </c>
      <c r="W70" s="2">
        <f t="shared" si="11"/>
        <v>0.37729610212100229</v>
      </c>
    </row>
    <row r="71" spans="1:23">
      <c r="A71" s="5">
        <v>45604</v>
      </c>
      <c r="B71" s="24">
        <f>price!B70</f>
        <v>5995.54</v>
      </c>
      <c r="C71" s="2">
        <f>price!B70*_xlfn.NORM.S.DIST((LN(price!B70/Home!$F$21)+(rate!B70%-dividend!B70%+0.5*(vol!B70%)^2)*(ttm!B70/365))/((vol!B70%)*SQRT(ttm!B70/365)),TRUE)*EXP(-dividend!B70%*ttm!B70/365)-Home!$F$21*_xlfn.NORM.S.DIST((LN(price!B70/Home!$F$21)+(rate!B70%-dividend!B70%-0.5*(vol!B70%)^2)*(ttm!B70/365))/((vol!B70%)*SQRT(ttm!B70/365)),TRUE)*EXP(-rate!B70%*ttm!B70/365)</f>
        <v>451.94954062415218</v>
      </c>
      <c r="D71" s="2">
        <f>mid!B70</f>
        <v>465.9</v>
      </c>
      <c r="E71" s="2">
        <f>ttm!$B70</f>
        <v>133</v>
      </c>
      <c r="F71" s="2">
        <f>moneyness!$B70</f>
        <v>295.53999999999996</v>
      </c>
      <c r="G71" s="2">
        <f>vol!B70</f>
        <v>16.027999999999999</v>
      </c>
      <c r="H71" s="6">
        <f>_xlfn.NORM.S.DIST((LN(price!B70/Home!$F$21)+(rate!B70%-dividend!B70%+0.5*(vol!B70%)^2)*(ttm!B70/365))/((vol!B70%)*SQRT(ttm!B70/365)),TRUE)*EXP(-dividend!B70%*ttm!B70/365)</f>
        <v>0.75504368302569624</v>
      </c>
      <c r="I71">
        <f>delta!B70</f>
        <v>0.77200000000000002</v>
      </c>
      <c r="J71" s="2">
        <f>(D72-D70)/(price!B71-price!B69)</f>
        <v>0.60707964601770037</v>
      </c>
      <c r="K71" s="2">
        <f t="shared" si="7"/>
        <v>-0.14796403700799587</v>
      </c>
      <c r="L71" s="2">
        <f t="shared" si="8"/>
        <v>22.4399999999996</v>
      </c>
      <c r="M71" s="2">
        <f t="shared" si="9"/>
        <v>14.449999999999989</v>
      </c>
      <c r="N71" s="2">
        <f t="shared" si="10"/>
        <v>-2.2743364256470429</v>
      </c>
      <c r="O71" s="2">
        <f t="shared" si="6"/>
        <v>0.46471600688465742</v>
      </c>
      <c r="P71" s="2">
        <f>price!B70*_xlfn.NORM.S.DIST((LN(price!B70/Home!$F$29)+(rate!J70%-dividend!B70%+0.5*(vol!J70%)^2)*(ttm!J70/365))/((vol!J70%)*SQRT(ttm!J70/365)),TRUE)*EXP(-dividend!J70%*ttm!J70/365)-Home!$F$29*_xlfn.NORM.S.DIST((LN(price!B70/Home!$F$29)+(rate!J70%-dividend!B70%-0.5*(vol!J70%)^2)*(ttm!J70/365))/((vol!J70%)*SQRT(ttm!J70/365)),TRUE)*EXP(-rate!J70%*ttm!J70/365)</f>
        <v>182.43852235860913</v>
      </c>
      <c r="Q71">
        <f>mid!J70</f>
        <v>178.9</v>
      </c>
      <c r="R71" s="1">
        <f>ttm!$J70</f>
        <v>42</v>
      </c>
      <c r="S71" s="1">
        <f>moneyness!$J70</f>
        <v>95.539999999999964</v>
      </c>
      <c r="T71" s="6">
        <f>+_xlfn.NORM.S.DIST((LN(price!B70/Home!$F$29)+(rate!J70%-dividend!B70%+0.5*(vol!J70%)^2)*(ttm!J70/365))/((vol!J70%)*SQRT(ttm!J70/365)),TRUE)*EXP(-dividend!J70%*ttm!J70/365)</f>
        <v>0.68060720027756849</v>
      </c>
      <c r="U71" s="6">
        <f>delta!J70</f>
        <v>0.68899999999999995</v>
      </c>
      <c r="V71" s="2">
        <f>(Q71-Q70)/(price!B71-price!B70)</f>
        <v>1.8674698795179427</v>
      </c>
      <c r="W71" s="2">
        <f t="shared" si="11"/>
        <v>1.1868626792403743</v>
      </c>
    </row>
    <row r="72" spans="1:23">
      <c r="A72" s="5">
        <v>45607</v>
      </c>
      <c r="B72" s="24">
        <f>price!B71</f>
        <v>6001.35</v>
      </c>
      <c r="C72" s="2">
        <f>price!B71*_xlfn.NORM.S.DIST((LN(price!B71/Home!$F$21)+(rate!B71%-dividend!B71%+0.5*(vol!B71%)^2)*(ttm!B71/365))/((vol!B71%)*SQRT(ttm!B71/365)),TRUE)*EXP(-dividend!B71%*ttm!B71/365)-Home!$F$21*_xlfn.NORM.S.DIST((LN(price!B71/Home!$F$21)+(rate!B71%-dividend!B71%-0.5*(vol!B71%)^2)*(ttm!B71/365))/((vol!B71%)*SQRT(ttm!B71/365)),TRUE)*EXP(-rate!B71%*ttm!B71/365)</f>
        <v>452.68467630349915</v>
      </c>
      <c r="D72" s="2">
        <f>mid!B71</f>
        <v>468.6</v>
      </c>
      <c r="E72" s="2">
        <f>ttm!$B71</f>
        <v>130</v>
      </c>
      <c r="F72" s="2">
        <f>moneyness!$B71</f>
        <v>301.35000000000036</v>
      </c>
      <c r="G72" s="2">
        <f>vol!B71</f>
        <v>15.984</v>
      </c>
      <c r="H72" s="6">
        <f>_xlfn.NORM.S.DIST((LN(price!B71/Home!$F$21)+(rate!B71%-dividend!B71%+0.5*(vol!B71%)^2)*(ttm!B71/365))/((vol!B71%)*SQRT(ttm!B71/365)),TRUE)*EXP(-dividend!B71%*ttm!B71/365)</f>
        <v>0.75997923245985011</v>
      </c>
      <c r="I72">
        <f>delta!B71</f>
        <v>0.77700000000000002</v>
      </c>
      <c r="J72" s="2">
        <f>(D73-D71)/(price!B72-price!B70)</f>
        <v>0.91341991341989515</v>
      </c>
      <c r="K72" s="2">
        <f t="shared" si="7"/>
        <v>0.15344068096004504</v>
      </c>
      <c r="L72" s="2">
        <f t="shared" si="8"/>
        <v>5.8100000000004002</v>
      </c>
      <c r="M72" s="2">
        <f t="shared" si="9"/>
        <v>2.7000000000000455</v>
      </c>
      <c r="N72" s="2">
        <f t="shared" si="10"/>
        <v>-1.6868037983795521</v>
      </c>
      <c r="O72" s="2">
        <f t="shared" si="6"/>
        <v>0.7632488479262417</v>
      </c>
      <c r="P72" s="2">
        <f>price!B71*_xlfn.NORM.S.DIST((LN(price!B71/Home!$F$29)+(rate!J71%-dividend!B71%+0.5*(vol!J71%)^2)*(ttm!J71/365))/((vol!J71%)*SQRT(ttm!J71/365)),TRUE)*EXP(-dividend!J71%*ttm!J71/365)-Home!$F$29*_xlfn.NORM.S.DIST((LN(price!B71/Home!$F$29)+(rate!J71%-dividend!B71%-0.5*(vol!J71%)^2)*(ttm!J71/365))/((vol!J71%)*SQRT(ttm!J71/365)),TRUE)*EXP(-rate!J71%*ttm!J71/365)</f>
        <v>181.09283812463855</v>
      </c>
      <c r="Q72">
        <f>mid!J71</f>
        <v>180.15</v>
      </c>
      <c r="R72" s="1">
        <f>ttm!$J71</f>
        <v>39</v>
      </c>
      <c r="S72" s="1">
        <f>moneyness!$J71</f>
        <v>101.35000000000036</v>
      </c>
      <c r="T72" s="6">
        <f>+_xlfn.NORM.S.DIST((LN(price!B71/Home!$F$29)+(rate!J71%-dividend!B71%+0.5*(vol!J71%)^2)*(ttm!J71/365))/((vol!J71%)*SQRT(ttm!J71/365)),TRUE)*EXP(-dividend!J71%*ttm!J71/365)</f>
        <v>0.69250754881323062</v>
      </c>
      <c r="U72" s="6">
        <f>delta!J71</f>
        <v>0.7</v>
      </c>
      <c r="V72" s="2">
        <f>(Q72-Q71)/(price!B72-price!B71)</f>
        <v>-7.2004608294928454E-2</v>
      </c>
      <c r="W72" s="2">
        <f t="shared" si="11"/>
        <v>-0.76451215710815912</v>
      </c>
    </row>
    <row r="73" spans="1:23">
      <c r="A73" s="5">
        <v>45608</v>
      </c>
      <c r="B73" s="24">
        <f>price!B72</f>
        <v>5983.99</v>
      </c>
      <c r="C73" s="2">
        <f>price!B72*_xlfn.NORM.S.DIST((LN(price!B72/Home!$F$21)+(rate!B72%-dividend!B72%+0.5*(vol!B72%)^2)*(ttm!B72/365))/((vol!B72%)*SQRT(ttm!B72/365)),TRUE)*EXP(-dividend!B72%*ttm!B72/365)-Home!$F$21*_xlfn.NORM.S.DIST((LN(price!B72/Home!$F$21)+(rate!B72%-dividend!B72%-0.5*(vol!B72%)^2)*(ttm!B72/365))/((vol!B72%)*SQRT(ttm!B72/365)),TRUE)*EXP(-rate!B72%*ttm!B72/365)</f>
        <v>436.46463536982719</v>
      </c>
      <c r="D73" s="2">
        <f>mid!B72</f>
        <v>455.35</v>
      </c>
      <c r="E73" s="2">
        <f>ttm!$B72</f>
        <v>129</v>
      </c>
      <c r="F73" s="2">
        <f>moneyness!$B72</f>
        <v>283.98999999999978</v>
      </c>
      <c r="G73" s="2">
        <f>vol!B72</f>
        <v>15.792999999999999</v>
      </c>
      <c r="H73" s="6">
        <f>_xlfn.NORM.S.DIST((LN(price!B72/Home!$F$21)+(rate!B72%-dividend!B72%+0.5*(vol!B72%)^2)*(ttm!B72/365))/((vol!B72%)*SQRT(ttm!B72/365)),TRUE)*EXP(-dividend!B72%*ttm!B72/365)</f>
        <v>0.75328716111405991</v>
      </c>
      <c r="I73">
        <f>delta!B72</f>
        <v>0.77300000000000002</v>
      </c>
      <c r="J73" s="2">
        <f>(D74-D72)/(price!B73-price!B71)</f>
        <v>0.63243581715716102</v>
      </c>
      <c r="K73" s="2">
        <f t="shared" si="7"/>
        <v>-0.12085134395689889</v>
      </c>
      <c r="L73" s="2">
        <f t="shared" si="8"/>
        <v>-17.360000000000582</v>
      </c>
      <c r="M73" s="2">
        <f t="shared" si="9"/>
        <v>-13.25</v>
      </c>
      <c r="N73" s="2">
        <f t="shared" si="10"/>
        <v>-5.6760524496560549E-2</v>
      </c>
      <c r="O73" s="2">
        <f t="shared" si="6"/>
        <v>2.2661870503591621</v>
      </c>
      <c r="P73" s="2">
        <f>price!B72*_xlfn.NORM.S.DIST((LN(price!B72/Home!$F$29)+(rate!J72%-dividend!B72%+0.5*(vol!J72%)^2)*(ttm!J72/365))/((vol!J72%)*SQRT(ttm!J72/365)),TRUE)*EXP(-dividend!J72%*ttm!J72/365)-Home!$F$29*_xlfn.NORM.S.DIST((LN(price!B72/Home!$F$29)+(rate!J72%-dividend!B72%-0.5*(vol!J72%)^2)*(ttm!J72/365))/((vol!J72%)*SQRT(ttm!J72/365)),TRUE)*EXP(-rate!J72%*ttm!J72/365)</f>
        <v>165.39868891659353</v>
      </c>
      <c r="Q73">
        <f>mid!J72</f>
        <v>166.15</v>
      </c>
      <c r="R73" s="1">
        <f>ttm!$J72</f>
        <v>38</v>
      </c>
      <c r="S73" s="1">
        <f>moneyness!$J72</f>
        <v>83.989999999999782</v>
      </c>
      <c r="T73" s="6">
        <f>+_xlfn.NORM.S.DIST((LN(price!B72/Home!$F$29)+(rate!J72%-dividend!B72%+0.5*(vol!J72%)^2)*(ttm!J72/365))/((vol!J72%)*SQRT(ttm!J72/365)),TRUE)*EXP(-dividend!J72%*ttm!J72/365)</f>
        <v>0.67279849809474623</v>
      </c>
      <c r="U73" s="6">
        <f>delta!J72</f>
        <v>0.68600000000000005</v>
      </c>
      <c r="V73" s="2">
        <f>(Q73-Q72)/(price!B73-price!B72)</f>
        <v>-10.071942446040794</v>
      </c>
      <c r="W73" s="2">
        <f t="shared" si="11"/>
        <v>-10.74474094413554</v>
      </c>
    </row>
    <row r="74" spans="1:23">
      <c r="A74" s="5">
        <v>45609</v>
      </c>
      <c r="B74" s="24">
        <f>price!B73</f>
        <v>5985.38</v>
      </c>
      <c r="C74" s="2">
        <f>price!B73*_xlfn.NORM.S.DIST((LN(price!B73/Home!$F$21)+(rate!B73%-dividend!B73%+0.5*(vol!B73%)^2)*(ttm!B73/365))/((vol!B73%)*SQRT(ttm!B73/365)),TRUE)*EXP(-dividend!B73%*ttm!B73/365)-Home!$F$21*_xlfn.NORM.S.DIST((LN(price!B73/Home!$F$21)+(rate!B73%-dividend!B73%-0.5*(vol!B73%)^2)*(ttm!B73/365))/((vol!B73%)*SQRT(ttm!B73/365)),TRUE)*EXP(-rate!B73%*ttm!B73/365)</f>
        <v>435.7273321473308</v>
      </c>
      <c r="D74" s="2">
        <f>mid!B73</f>
        <v>458.5</v>
      </c>
      <c r="E74" s="2">
        <f>ttm!$B73</f>
        <v>128</v>
      </c>
      <c r="F74" s="2">
        <f>moneyness!$B73</f>
        <v>285.38000000000011</v>
      </c>
      <c r="G74" s="2">
        <f>vol!B73</f>
        <v>15.775</v>
      </c>
      <c r="H74" s="6">
        <f>_xlfn.NORM.S.DIST((LN(price!B73/Home!$F$21)+(rate!B73%-dividend!B73%+0.5*(vol!B73%)^2)*(ttm!B73/365))/((vol!B73%)*SQRT(ttm!B73/365)),TRUE)*EXP(-dividend!B73%*ttm!B73/365)</f>
        <v>0.7542824314069182</v>
      </c>
      <c r="I74">
        <f>delta!B73</f>
        <v>0.77700000000000002</v>
      </c>
      <c r="J74" s="2">
        <f>(D75-D73)/(price!B74-price!B72)</f>
        <v>0.95060310166571793</v>
      </c>
      <c r="K74" s="2">
        <f t="shared" si="7"/>
        <v>0.19632067025879973</v>
      </c>
      <c r="L74" s="2">
        <f t="shared" si="8"/>
        <v>1.3900000000003274</v>
      </c>
      <c r="M74" s="2">
        <f t="shared" si="9"/>
        <v>3.1499999999999773</v>
      </c>
      <c r="N74" s="2">
        <f t="shared" si="10"/>
        <v>2.1029308460511871</v>
      </c>
      <c r="O74" s="2">
        <f t="shared" si="6"/>
        <v>1.0011046672189994</v>
      </c>
      <c r="P74" s="2">
        <f>price!B73*_xlfn.NORM.S.DIST((LN(price!B73/Home!$F$29)+(rate!J73%-dividend!B73%+0.5*(vol!J73%)^2)*(ttm!J73/365))/((vol!J73%)*SQRT(ttm!J73/365)),TRUE)*EXP(-dividend!J73%*ttm!J73/365)-Home!$F$29*_xlfn.NORM.S.DIST((LN(price!B73/Home!$F$29)+(rate!J73%-dividend!B73%-0.5*(vol!J73%)^2)*(ttm!J73/365))/((vol!J73%)*SQRT(ttm!J73/365)),TRUE)*EXP(-rate!J73%*ttm!J73/365)</f>
        <v>162.05114791203914</v>
      </c>
      <c r="Q74">
        <f>mid!J73</f>
        <v>166.75</v>
      </c>
      <c r="R74" s="1">
        <f>ttm!$J73</f>
        <v>37</v>
      </c>
      <c r="S74" s="1">
        <f>moneyness!$J73</f>
        <v>85.380000000000109</v>
      </c>
      <c r="T74" s="6">
        <f>+_xlfn.NORM.S.DIST((LN(price!B73/Home!$F$29)+(rate!J73%-dividend!B73%+0.5*(vol!J73%)^2)*(ttm!J73/365))/((vol!J73%)*SQRT(ttm!J73/365)),TRUE)*EXP(-dividend!J73%*ttm!J73/365)</f>
        <v>0.68006741406595883</v>
      </c>
      <c r="U74" s="6">
        <f>delta!J73</f>
        <v>0.69599999999999995</v>
      </c>
      <c r="V74" s="2">
        <f>(Q74-Q73)/(price!B74-price!B73)</f>
        <v>-1.6570008285003969E-2</v>
      </c>
      <c r="W74" s="2">
        <f t="shared" si="11"/>
        <v>-0.69663742235096282</v>
      </c>
    </row>
    <row r="75" spans="1:23">
      <c r="A75" s="5">
        <v>45610</v>
      </c>
      <c r="B75" s="24">
        <f>price!B74</f>
        <v>5949.17</v>
      </c>
      <c r="C75" s="2">
        <f>price!B74*_xlfn.NORM.S.DIST((LN(price!B74/Home!$F$21)+(rate!B74%-dividend!B74%+0.5*(vol!B74%)^2)*(ttm!B74/365))/((vol!B74%)*SQRT(ttm!B74/365)),TRUE)*EXP(-dividend!B74%*ttm!B74/365)-Home!$F$21*_xlfn.NORM.S.DIST((LN(price!B74/Home!$F$21)+(rate!B74%-dividend!B74%-0.5*(vol!B74%)^2)*(ttm!B74/365))/((vol!B74%)*SQRT(ttm!B74/365)),TRUE)*EXP(-rate!B74%*ttm!B74/365)</f>
        <v>404.872557796808</v>
      </c>
      <c r="D75" s="2">
        <f>mid!B74</f>
        <v>422.25</v>
      </c>
      <c r="E75" s="2">
        <f>ttm!$B74</f>
        <v>127</v>
      </c>
      <c r="F75" s="2">
        <f>moneyness!$B74</f>
        <v>249.17000000000007</v>
      </c>
      <c r="G75" s="2">
        <f>vol!B74</f>
        <v>15.484999999999999</v>
      </c>
      <c r="H75" s="6">
        <f>_xlfn.NORM.S.DIST((LN(price!B74/Home!$F$21)+(rate!B74%-dividend!B74%+0.5*(vol!B74%)^2)*(ttm!B74/365))/((vol!B74%)*SQRT(ttm!B74/365)),TRUE)*EXP(-dividend!B74%*ttm!B74/365)</f>
        <v>0.73768505326497391</v>
      </c>
      <c r="I75">
        <f>delta!B74</f>
        <v>0.75800000000000001</v>
      </c>
      <c r="J75" s="2">
        <f>(D76-D74)/(price!B75-price!B73)</f>
        <v>0.76768909027535603</v>
      </c>
      <c r="K75" s="2">
        <f t="shared" si="7"/>
        <v>3.0004037010382123E-2</v>
      </c>
      <c r="L75" s="2">
        <f t="shared" si="8"/>
        <v>-36.210000000000036</v>
      </c>
      <c r="M75" s="2">
        <f t="shared" si="9"/>
        <v>-36.25</v>
      </c>
      <c r="N75" s="2">
        <f t="shared" si="10"/>
        <v>-8.9374331587554643</v>
      </c>
      <c r="O75" s="2">
        <f t="shared" si="6"/>
        <v>0.66008911521323876</v>
      </c>
      <c r="P75" s="2">
        <f>price!B74*_xlfn.NORM.S.DIST((LN(price!B74/Home!$F$29)+(rate!J74%-dividend!B74%+0.5*(vol!J74%)^2)*(ttm!J74/365))/((vol!J74%)*SQRT(ttm!J74/365)),TRUE)*EXP(-dividend!J74%*ttm!J74/365)-Home!$F$29*_xlfn.NORM.S.DIST((LN(price!B74/Home!$F$29)+(rate!J74%-dividend!B74%-0.5*(vol!J74%)^2)*(ttm!J74/365))/((vol!J74%)*SQRT(ttm!J74/365)),TRUE)*EXP(-rate!J74%*ttm!J74/365)</f>
        <v>133.822803082679</v>
      </c>
      <c r="Q75">
        <f>mid!J74</f>
        <v>132.85</v>
      </c>
      <c r="R75" s="1">
        <f>ttm!$J74</f>
        <v>36</v>
      </c>
      <c r="S75" s="1">
        <f>moneyness!$J74</f>
        <v>49.170000000000073</v>
      </c>
      <c r="T75" s="6">
        <f>+_xlfn.NORM.S.DIST((LN(price!B74/Home!$F$29)+(rate!J74%-dividend!B74%+0.5*(vol!J74%)^2)*(ttm!J74/365))/((vol!J74%)*SQRT(ttm!J74/365)),TRUE)*EXP(-dividend!J74%*ttm!J74/365)</f>
        <v>0.62800283559400583</v>
      </c>
      <c r="U75" s="6">
        <f>delta!J74</f>
        <v>0.63900000000000001</v>
      </c>
      <c r="V75" s="2">
        <f>(Q75-Q74)/(price!B75-price!B74)</f>
        <v>0.43157224697644719</v>
      </c>
      <c r="W75" s="2">
        <f t="shared" si="11"/>
        <v>-0.19643058861755863</v>
      </c>
    </row>
    <row r="76" spans="1:23">
      <c r="A76" s="5">
        <v>45611</v>
      </c>
      <c r="B76" s="24">
        <f>price!B75</f>
        <v>5870.62</v>
      </c>
      <c r="C76" s="2">
        <f>price!B75*_xlfn.NORM.S.DIST((LN(price!B75/Home!$F$21)+(rate!B75%-dividend!B75%+0.5*(vol!B75%)^2)*(ttm!B75/365))/((vol!B75%)*SQRT(ttm!B75/365)),TRUE)*EXP(-dividend!B75%*ttm!B75/365)-Home!$F$21*_xlfn.NORM.S.DIST((LN(price!B75/Home!$F$21)+(rate!B75%-dividend!B75%-0.5*(vol!B75%)^2)*(ttm!B75/365))/((vol!B75%)*SQRT(ttm!B75/365)),TRUE)*EXP(-rate!B75%*ttm!B75/365)</f>
        <v>351.55206434762249</v>
      </c>
      <c r="D76" s="2">
        <f>mid!B75</f>
        <v>370.4</v>
      </c>
      <c r="E76" s="2">
        <f>ttm!$B75</f>
        <v>126</v>
      </c>
      <c r="F76" s="2">
        <f>moneyness!$B75</f>
        <v>170.61999999999989</v>
      </c>
      <c r="G76" s="2">
        <f>vol!B75</f>
        <v>15.824999999999999</v>
      </c>
      <c r="H76" s="6">
        <f>_xlfn.NORM.S.DIST((LN(price!B75/Home!$F$21)+(rate!B75%-dividend!B75%+0.5*(vol!B75%)^2)*(ttm!B75/365))/((vol!B75%)*SQRT(ttm!B75/365)),TRUE)*EXP(-dividend!B75%*ttm!B75/365)</f>
        <v>0.68549883446309468</v>
      </c>
      <c r="I76">
        <f>delta!B75</f>
        <v>0.71</v>
      </c>
      <c r="J76" s="2">
        <f>(D77-D75)/(price!B76-price!B74)</f>
        <v>0.78127812781277828</v>
      </c>
      <c r="K76" s="2">
        <f t="shared" si="7"/>
        <v>9.5779293349683603E-2</v>
      </c>
      <c r="L76" s="2">
        <f t="shared" si="8"/>
        <v>-78.550000000000182</v>
      </c>
      <c r="M76" s="2">
        <f t="shared" si="9"/>
        <v>-51.850000000000023</v>
      </c>
      <c r="N76" s="2">
        <f t="shared" si="10"/>
        <v>6.0951609339638111</v>
      </c>
      <c r="O76" s="2">
        <f t="shared" si="6"/>
        <v>0.36739130434782807</v>
      </c>
      <c r="P76" s="2">
        <f>price!B75*_xlfn.NORM.S.DIST((LN(price!B75/Home!$F$29)+(rate!J75%-dividend!B75%+0.5*(vol!J75%)^2)*(ttm!J75/365))/((vol!J75%)*SQRT(ttm!J75/365)),TRUE)*EXP(-dividend!J75%*ttm!J75/365)-Home!$F$29*_xlfn.NORM.S.DIST((LN(price!B75/Home!$F$29)+(rate!J75%-dividend!B75%-0.5*(vol!J75%)^2)*(ttm!J75/365))/((vol!J75%)*SQRT(ttm!J75/365)),TRUE)*EXP(-rate!J75%*ttm!J75/365)</f>
        <v>91.213614131378563</v>
      </c>
      <c r="Q76">
        <f>mid!J75</f>
        <v>92.15</v>
      </c>
      <c r="R76" s="1">
        <f>ttm!$J75</f>
        <v>35</v>
      </c>
      <c r="S76" s="1">
        <f>moneyness!$J75</f>
        <v>-29.380000000000109</v>
      </c>
      <c r="T76" s="6">
        <f>+_xlfn.NORM.S.DIST((LN(price!B75/Home!$F$29)+(rate!J75%-dividend!B75%+0.5*(vol!J75%)^2)*(ttm!J75/365))/((vol!J75%)*SQRT(ttm!J75/365)),TRUE)*EXP(-dividend!J75%*ttm!J75/365)</f>
        <v>0.49118771180805298</v>
      </c>
      <c r="U76" s="6">
        <f>delta!J75</f>
        <v>0.51</v>
      </c>
      <c r="V76" s="2">
        <f>(Q76-Q75)/(price!B76-price!B75)</f>
        <v>-1.7695652173913039</v>
      </c>
      <c r="W76" s="2">
        <f t="shared" si="11"/>
        <v>-2.2607529291993567</v>
      </c>
    </row>
    <row r="77" spans="1:23">
      <c r="A77" s="5">
        <v>45614</v>
      </c>
      <c r="B77" s="24">
        <f>price!B76</f>
        <v>5893.62</v>
      </c>
      <c r="C77" s="2">
        <f>price!B76*_xlfn.NORM.S.DIST((LN(price!B76/Home!$F$21)+(rate!B76%-dividend!B76%+0.5*(vol!B76%)^2)*(ttm!B76/365))/((vol!B76%)*SQRT(ttm!B76/365)),TRUE)*EXP(-dividend!B76%*ttm!B76/365)-Home!$F$21*_xlfn.NORM.S.DIST((LN(price!B76/Home!$F$21)+(rate!B76%-dividend!B76%-0.5*(vol!B76%)^2)*(ttm!B76/365))/((vol!B76%)*SQRT(ttm!B76/365)),TRUE)*EXP(-rate!B76%*ttm!B76/365)</f>
        <v>361.79087603492826</v>
      </c>
      <c r="D77" s="2">
        <f>mid!B76</f>
        <v>378.85</v>
      </c>
      <c r="E77" s="2">
        <f>ttm!$B76</f>
        <v>123</v>
      </c>
      <c r="F77" s="2">
        <f>moneyness!$B76</f>
        <v>193.61999999999989</v>
      </c>
      <c r="G77" s="2">
        <f>vol!B76</f>
        <v>15.616</v>
      </c>
      <c r="H77" s="6">
        <f>_xlfn.NORM.S.DIST((LN(price!B76/Home!$F$21)+(rate!B76%-dividend!B76%+0.5*(vol!B76%)^2)*(ttm!B76/365))/((vol!B76%)*SQRT(ttm!B76/365)),TRUE)*EXP(-dividend!B76%*ttm!B76/365)</f>
        <v>0.70309281598557072</v>
      </c>
      <c r="I77">
        <f>delta!B76</f>
        <v>0.72499999999999998</v>
      </c>
      <c r="J77" s="2">
        <f>(D78-D76)/(price!B77-price!B75)</f>
        <v>0.55867126833477598</v>
      </c>
      <c r="K77" s="2">
        <f t="shared" si="7"/>
        <v>-0.14442154765079473</v>
      </c>
      <c r="L77" s="2">
        <f t="shared" si="8"/>
        <v>23</v>
      </c>
      <c r="M77" s="2">
        <f t="shared" si="9"/>
        <v>8.4500000000000455</v>
      </c>
      <c r="N77" s="2">
        <f t="shared" si="10"/>
        <v>-7.3164731926511326</v>
      </c>
      <c r="O77" s="2">
        <f t="shared" si="6"/>
        <v>0.74700342465754421</v>
      </c>
      <c r="P77" s="2">
        <f>price!B76*_xlfn.NORM.S.DIST((LN(price!B76/Home!$F$29)+(rate!J76%-dividend!B76%+0.5*(vol!J76%)^2)*(ttm!J76/365))/((vol!J76%)*SQRT(ttm!J76/365)),TRUE)*EXP(-dividend!J76%*ttm!J76/365)-Home!$F$29*_xlfn.NORM.S.DIST((LN(price!B76/Home!$F$29)+(rate!J76%-dividend!B76%-0.5*(vol!J76%)^2)*(ttm!J76/365))/((vol!J76%)*SQRT(ttm!J76/365)),TRUE)*EXP(-rate!J76%*ttm!J76/365)</f>
        <v>96.596830009950281</v>
      </c>
      <c r="Q77">
        <f>mid!J76</f>
        <v>98.25</v>
      </c>
      <c r="R77" s="1">
        <f>ttm!$J76</f>
        <v>32</v>
      </c>
      <c r="S77" s="1">
        <f>moneyness!$J76</f>
        <v>-6.3800000000001091</v>
      </c>
      <c r="T77" s="6">
        <f>+_xlfn.NORM.S.DIST((LN(price!B76/Home!$F$29)+(rate!J76%-dividend!B76%+0.5*(vol!J76%)^2)*(ttm!J76/365))/((vol!J76%)*SQRT(ttm!J76/365)),TRUE)*EXP(-dividend!J76%*ttm!J76/365)</f>
        <v>0.5286270621982424</v>
      </c>
      <c r="U77" s="6">
        <f>delta!J76</f>
        <v>0.54600000000000004</v>
      </c>
      <c r="V77" s="2">
        <f>(Q77-Q76)/(price!B77-price!B76)</f>
        <v>0.26113013698630477</v>
      </c>
      <c r="W77" s="2">
        <f t="shared" si="11"/>
        <v>-0.26749692521193763</v>
      </c>
    </row>
    <row r="78" spans="1:23">
      <c r="A78" s="5">
        <v>45615</v>
      </c>
      <c r="B78" s="24">
        <f>price!B77</f>
        <v>5916.98</v>
      </c>
      <c r="C78" s="2">
        <f>price!B77*_xlfn.NORM.S.DIST((LN(price!B77/Home!$F$21)+(rate!B77%-dividend!B77%+0.5*(vol!B77%)^2)*(ttm!B77/365))/((vol!B77%)*SQRT(ttm!B77/365)),TRUE)*EXP(-dividend!B77%*ttm!B77/365)-Home!$F$21*_xlfn.NORM.S.DIST((LN(price!B77/Home!$F$21)+(rate!B77%-dividend!B77%-0.5*(vol!B77%)^2)*(ttm!B77/365))/((vol!B77%)*SQRT(ttm!B77/365)),TRUE)*EXP(-rate!B77%*ttm!B77/365)</f>
        <v>382.40923188567695</v>
      </c>
      <c r="D78" s="2">
        <f>mid!B77</f>
        <v>396.3</v>
      </c>
      <c r="E78" s="2">
        <f>ttm!$B77</f>
        <v>122</v>
      </c>
      <c r="F78" s="2">
        <f>moneyness!$B77</f>
        <v>216.97999999999956</v>
      </c>
      <c r="G78" s="2">
        <f>vol!B77</f>
        <v>16.053999999999998</v>
      </c>
      <c r="H78" s="6">
        <f>_xlfn.NORM.S.DIST((LN(price!B77/Home!$F$21)+(rate!B77%-dividend!B77%+0.5*(vol!B77%)^2)*(ttm!B77/365))/((vol!B77%)*SQRT(ttm!B77/365)),TRUE)*EXP(-dividend!B77%*ttm!B77/365)</f>
        <v>0.71376714402959174</v>
      </c>
      <c r="I78">
        <f>delta!B77</f>
        <v>0.73299999999999998</v>
      </c>
      <c r="J78" s="2">
        <f>(D79-D77)/(price!B78-price!B76)</f>
        <v>0.8812260536398544</v>
      </c>
      <c r="K78" s="2">
        <f t="shared" si="7"/>
        <v>0.16745890961026266</v>
      </c>
      <c r="L78" s="2">
        <f t="shared" si="8"/>
        <v>23.359999999999673</v>
      </c>
      <c r="M78" s="2">
        <f t="shared" si="9"/>
        <v>17.449999999999989</v>
      </c>
      <c r="N78" s="2">
        <f t="shared" si="10"/>
        <v>1.0257518185772874</v>
      </c>
      <c r="O78" s="2">
        <f t="shared" si="6"/>
        <v>24.999999999979011</v>
      </c>
      <c r="P78" s="2">
        <f>price!B77*_xlfn.NORM.S.DIST((LN(price!B77/Home!$F$29)+(rate!J77%-dividend!B77%+0.5*(vol!J77%)^2)*(ttm!J77/365))/((vol!J77%)*SQRT(ttm!J77/365)),TRUE)*EXP(-dividend!J77%*ttm!J77/365)-Home!$F$29*_xlfn.NORM.S.DIST((LN(price!B77/Home!$F$29)+(rate!J77%-dividend!B77%-0.5*(vol!J77%)^2)*(ttm!J77/365))/((vol!J77%)*SQRT(ttm!J77/365)),TRUE)*EXP(-rate!J77%*ttm!J77/365)</f>
        <v>112.62315959522084</v>
      </c>
      <c r="Q78">
        <f>mid!J77</f>
        <v>111.55</v>
      </c>
      <c r="R78" s="1">
        <f>ttm!$J77</f>
        <v>31</v>
      </c>
      <c r="S78" s="1">
        <f>moneyness!$J77</f>
        <v>16.979999999999563</v>
      </c>
      <c r="T78" s="6">
        <f>+_xlfn.NORM.S.DIST((LN(price!B77/Home!$F$29)+(rate!J77%-dividend!B77%+0.5*(vol!J77%)^2)*(ttm!J77/365))/((vol!J77%)*SQRT(ttm!J77/365)),TRUE)*EXP(-dividend!J77%*ttm!J77/365)</f>
        <v>0.56777741442614571</v>
      </c>
      <c r="U78" s="6">
        <f>delta!J77</f>
        <v>0.57999999999999996</v>
      </c>
      <c r="V78" s="2">
        <f>(Q78-Q77)/(price!B78-price!B77)</f>
        <v>102.3076923076064</v>
      </c>
      <c r="W78" s="2">
        <f t="shared" si="11"/>
        <v>101.73991489318026</v>
      </c>
    </row>
    <row r="79" spans="1:23">
      <c r="A79" s="5">
        <v>45616</v>
      </c>
      <c r="B79" s="24">
        <f>price!B78</f>
        <v>5917.11</v>
      </c>
      <c r="C79" s="2">
        <f>price!B78*_xlfn.NORM.S.DIST((LN(price!B78/Home!$F$21)+(rate!B78%-dividend!B78%+0.5*(vol!B78%)^2)*(ttm!B78/365))/((vol!B78%)*SQRT(ttm!B78/365)),TRUE)*EXP(-dividend!B78%*ttm!B78/365)-Home!$F$21*_xlfn.NORM.S.DIST((LN(price!B78/Home!$F$21)+(rate!B78%-dividend!B78%-0.5*(vol!B78%)^2)*(ttm!B78/365))/((vol!B78%)*SQRT(ttm!B78/365)),TRUE)*EXP(-rate!B78%*ttm!B78/365)</f>
        <v>385.97322032940292</v>
      </c>
      <c r="D79" s="2">
        <f>mid!B78</f>
        <v>399.55</v>
      </c>
      <c r="E79" s="2">
        <f>ttm!$B78</f>
        <v>121</v>
      </c>
      <c r="F79" s="2">
        <f>moneyness!$B78</f>
        <v>217.10999999999967</v>
      </c>
      <c r="G79" s="2">
        <f>vol!B78</f>
        <v>16.446000000000002</v>
      </c>
      <c r="H79" s="6">
        <f>_xlfn.NORM.S.DIST((LN(price!B78/Home!$F$21)+(rate!B78%-dividend!B78%+0.5*(vol!B78%)^2)*(ttm!B78/365))/((vol!B78%)*SQRT(ttm!B78/365)),TRUE)*EXP(-dividend!B78%*ttm!B78/365)</f>
        <v>0.71038571152229457</v>
      </c>
      <c r="I79">
        <f>delta!B78</f>
        <v>0.73</v>
      </c>
      <c r="J79" s="2">
        <f>(D80-D78)/(price!B79-price!B77)</f>
        <v>0.78474629687991193</v>
      </c>
      <c r="K79" s="2">
        <f t="shared" si="7"/>
        <v>7.4360585357617359E-2</v>
      </c>
      <c r="L79" s="2">
        <f t="shared" si="8"/>
        <v>0.13000000000010914</v>
      </c>
      <c r="M79" s="2">
        <f t="shared" si="9"/>
        <v>3.25</v>
      </c>
      <c r="N79" s="2">
        <f t="shared" si="10"/>
        <v>3.157210271276075</v>
      </c>
      <c r="O79" s="2">
        <f t="shared" si="6"/>
        <v>0.68512658227847245</v>
      </c>
      <c r="P79" s="2">
        <f>price!B78*_xlfn.NORM.S.DIST((LN(price!B78/Home!$F$29)+(rate!J78%-dividend!B78%+0.5*(vol!J78%)^2)*(ttm!J78/365))/((vol!J78%)*SQRT(ttm!J78/365)),TRUE)*EXP(-dividend!J78%*ttm!J78/365)-Home!$F$29*_xlfn.NORM.S.DIST((LN(price!B78/Home!$F$29)+(rate!J78%-dividend!B78%-0.5*(vol!J78%)^2)*(ttm!J78/365))/((vol!J78%)*SQRT(ttm!J78/365)),TRUE)*EXP(-rate!J78%*ttm!J78/365)</f>
        <v>115.31399084996065</v>
      </c>
      <c r="Q79">
        <f>mid!J78</f>
        <v>113.85</v>
      </c>
      <c r="R79" s="1">
        <f>ttm!$J78</f>
        <v>30</v>
      </c>
      <c r="S79" s="1">
        <f>moneyness!$J78</f>
        <v>17.109999999999673</v>
      </c>
      <c r="T79" s="6">
        <f>+_xlfn.NORM.S.DIST((LN(price!B78/Home!$F$29)+(rate!J78%-dividend!B78%+0.5*(vol!J78%)^2)*(ttm!J78/365))/((vol!J78%)*SQRT(ttm!J78/365)),TRUE)*EXP(-dividend!J78%*ttm!J78/365)</f>
        <v>0.56540640733106895</v>
      </c>
      <c r="U79" s="6">
        <f>delta!J78</f>
        <v>0.57799999999999996</v>
      </c>
      <c r="V79" s="2">
        <f>(Q79-Q78)/(price!B79-price!B78)</f>
        <v>7.2784810126581348E-2</v>
      </c>
      <c r="W79" s="2">
        <f t="shared" si="11"/>
        <v>-0.49262159720448762</v>
      </c>
    </row>
    <row r="80" spans="1:23">
      <c r="A80" s="5">
        <v>45617</v>
      </c>
      <c r="B80" s="24">
        <f>price!B79</f>
        <v>5948.71</v>
      </c>
      <c r="C80" s="2">
        <f>price!B79*_xlfn.NORM.S.DIST((LN(price!B79/Home!$F$21)+(rate!B79%-dividend!B79%+0.5*(vol!B79%)^2)*(ttm!B79/365))/((vol!B79%)*SQRT(ttm!B79/365)),TRUE)*EXP(-dividend!B79%*ttm!B79/365)-Home!$F$21*_xlfn.NORM.S.DIST((LN(price!B79/Home!$F$21)+(rate!B79%-dividend!B79%-0.5*(vol!B79%)^2)*(ttm!B79/365))/((vol!B79%)*SQRT(ttm!B79/365)),TRUE)*EXP(-rate!B79%*ttm!B79/365)</f>
        <v>408.93556699848477</v>
      </c>
      <c r="D80" s="2">
        <f>mid!B79</f>
        <v>421.2</v>
      </c>
      <c r="E80" s="2">
        <f>ttm!$B79</f>
        <v>120</v>
      </c>
      <c r="F80" s="2">
        <f>moneyness!$B79</f>
        <v>248.71000000000004</v>
      </c>
      <c r="G80" s="2">
        <f>vol!B79</f>
        <v>16.556999999999999</v>
      </c>
      <c r="H80" s="6">
        <f>_xlfn.NORM.S.DIST((LN(price!B79/Home!$F$21)+(rate!B79%-dividend!B79%+0.5*(vol!B79%)^2)*(ttm!B79/365))/((vol!B79%)*SQRT(ttm!B79/365)),TRUE)*EXP(-dividend!B79%*ttm!B79/365)</f>
        <v>0.72848836774840309</v>
      </c>
      <c r="I80">
        <f>delta!B79</f>
        <v>0.748</v>
      </c>
      <c r="J80" s="2">
        <f>(D81-D79)/(price!B80-price!B78)</f>
        <v>0.68734443806240952</v>
      </c>
      <c r="K80" s="2">
        <f t="shared" si="7"/>
        <v>-4.1143929685993563E-2</v>
      </c>
      <c r="L80" s="2">
        <f t="shared" si="8"/>
        <v>31.600000000000364</v>
      </c>
      <c r="M80" s="2">
        <f t="shared" si="9"/>
        <v>21.649999999999977</v>
      </c>
      <c r="N80" s="2">
        <f t="shared" si="10"/>
        <v>-0.79818848410478793</v>
      </c>
      <c r="O80" s="2">
        <f t="shared" si="6"/>
        <v>0.69074163839068947</v>
      </c>
      <c r="P80" s="2">
        <f>price!B79*_xlfn.NORM.S.DIST((LN(price!B79/Home!$F$29)+(rate!J79%-dividend!B79%+0.5*(vol!J79%)^2)*(ttm!J79/365))/((vol!J79%)*SQRT(ttm!J79/365)),TRUE)*EXP(-dividend!J79%*ttm!J79/365)-Home!$F$29*_xlfn.NORM.S.DIST((LN(price!B79/Home!$F$29)+(rate!J79%-dividend!B79%-0.5*(vol!J79%)^2)*(ttm!J79/365))/((vol!J79%)*SQRT(ttm!J79/365)),TRUE)*EXP(-rate!J79%*ttm!J79/365)</f>
        <v>132.69955411033106</v>
      </c>
      <c r="Q80">
        <f>mid!J79</f>
        <v>129.80000000000001</v>
      </c>
      <c r="R80" s="1">
        <f>ttm!$J79</f>
        <v>29</v>
      </c>
      <c r="S80" s="1">
        <f>moneyness!$J79</f>
        <v>48.710000000000036</v>
      </c>
      <c r="T80" s="6">
        <f>+_xlfn.NORM.S.DIST((LN(price!B79/Home!$F$29)+(rate!J79%-dividend!B79%+0.5*(vol!J79%)^2)*(ttm!J79/365))/((vol!J79%)*SQRT(ttm!J79/365)),TRUE)*EXP(-dividend!J79%*ttm!J79/365)</f>
        <v>0.61763572806738942</v>
      </c>
      <c r="U80" s="6">
        <f>delta!J79</f>
        <v>0.63</v>
      </c>
      <c r="V80" s="2">
        <f>(Q80-Q79)/(price!B80-price!B79)</f>
        <v>0.77314590402326377</v>
      </c>
      <c r="W80" s="2">
        <f t="shared" si="11"/>
        <v>0.15551017595587435</v>
      </c>
    </row>
    <row r="81" spans="1:23">
      <c r="A81" s="5">
        <v>45618</v>
      </c>
      <c r="B81" s="24">
        <f>price!B80</f>
        <v>5969.34</v>
      </c>
      <c r="C81" s="2">
        <f>price!B80*_xlfn.NORM.S.DIST((LN(price!B80/Home!$F$21)+(rate!B80%-dividend!B80%+0.5*(vol!B80%)^2)*(ttm!B80/365))/((vol!B80%)*SQRT(ttm!B80/365)),TRUE)*EXP(-dividend!B80%*ttm!B80/365)-Home!$F$21*_xlfn.NORM.S.DIST((LN(price!B80/Home!$F$21)+(rate!B80%-dividend!B80%-0.5*(vol!B80%)^2)*(ttm!B80/365))/((vol!B80%)*SQRT(ttm!B80/365)),TRUE)*EXP(-rate!B80%*ttm!B80/365)</f>
        <v>420.00950729326814</v>
      </c>
      <c r="D81" s="2">
        <f>mid!B80</f>
        <v>435.45</v>
      </c>
      <c r="E81" s="2">
        <f>ttm!$B80</f>
        <v>119</v>
      </c>
      <c r="F81" s="2">
        <f>moneyness!$B80</f>
        <v>269.34000000000015</v>
      </c>
      <c r="G81" s="2">
        <f>vol!B80</f>
        <v>16.273</v>
      </c>
      <c r="H81" s="6">
        <f>_xlfn.NORM.S.DIST((LN(price!B80/Home!$F$21)+(rate!B80%-dividend!B80%+0.5*(vol!B80%)^2)*(ttm!B80/365))/((vol!B80%)*SQRT(ttm!B80/365)),TRUE)*EXP(-dividend!B80%*ttm!B80/365)</f>
        <v>0.74403181987929767</v>
      </c>
      <c r="I81">
        <f>delta!B80</f>
        <v>0.76100000000000001</v>
      </c>
      <c r="J81" s="2">
        <f>(D82-D80)/(price!B81-price!B79)</f>
        <v>0.70615623383342252</v>
      </c>
      <c r="K81" s="2">
        <f t="shared" si="7"/>
        <v>-3.7875586045875154E-2</v>
      </c>
      <c r="L81" s="2">
        <f t="shared" si="8"/>
        <v>20.630000000000109</v>
      </c>
      <c r="M81" s="2">
        <f t="shared" si="9"/>
        <v>14.25</v>
      </c>
      <c r="N81" s="2">
        <f t="shared" si="10"/>
        <v>-0.77871502664963543</v>
      </c>
      <c r="O81" s="2">
        <f t="shared" si="6"/>
        <v>0.72379367720466981</v>
      </c>
      <c r="P81" s="2">
        <f>price!B80*_xlfn.NORM.S.DIST((LN(price!B80/Home!$F$29)+(rate!J80%-dividend!B80%+0.5*(vol!J80%)^2)*(ttm!J80/365))/((vol!J80%)*SQRT(ttm!J80/365)),TRUE)*EXP(-dividend!J80%*ttm!J80/365)-Home!$F$29*_xlfn.NORM.S.DIST((LN(price!B80/Home!$F$29)+(rate!J80%-dividend!B80%-0.5*(vol!J80%)^2)*(ttm!J80/365))/((vol!J80%)*SQRT(ttm!J80/365)),TRUE)*EXP(-rate!J80%*ttm!J80/365)</f>
        <v>139.02296848082233</v>
      </c>
      <c r="Q81">
        <f>mid!J80</f>
        <v>137.15</v>
      </c>
      <c r="R81" s="1">
        <f>ttm!$J80</f>
        <v>28</v>
      </c>
      <c r="S81" s="1">
        <f>moneyness!$J80</f>
        <v>69.340000000000146</v>
      </c>
      <c r="T81" s="6">
        <f>+_xlfn.NORM.S.DIST((LN(price!B80/Home!$F$29)+(rate!J80%-dividend!B80%+0.5*(vol!J80%)^2)*(ttm!J80/365))/((vol!J80%)*SQRT(ttm!J80/365)),TRUE)*EXP(-dividend!J80%*ttm!J80/365)</f>
        <v>0.66035505615596657</v>
      </c>
      <c r="U81" s="6">
        <f>delta!J80</f>
        <v>0.66700000000000004</v>
      </c>
      <c r="V81" s="2">
        <f>(Q81-Q80)/(price!B81-price!B80)</f>
        <v>0.40765391014975588</v>
      </c>
      <c r="W81" s="2">
        <f t="shared" si="11"/>
        <v>-0.25270114600621069</v>
      </c>
    </row>
    <row r="82" spans="1:23">
      <c r="A82" s="5">
        <v>45621</v>
      </c>
      <c r="B82" s="24">
        <f>price!B81</f>
        <v>5987.37</v>
      </c>
      <c r="C82" s="2">
        <f>price!B81*_xlfn.NORM.S.DIST((LN(price!B81/Home!$F$21)+(rate!B81%-dividend!B81%+0.5*(vol!B81%)^2)*(ttm!B81/365))/((vol!B81%)*SQRT(ttm!B81/365)),TRUE)*EXP(-dividend!B81%*ttm!B81/365)-Home!$F$21*_xlfn.NORM.S.DIST((LN(price!B81/Home!$F$21)+(rate!B81%-dividend!B81%-0.5*(vol!B81%)^2)*(ttm!B81/365))/((vol!B81%)*SQRT(ttm!B81/365)),TRUE)*EXP(-rate!B81%*ttm!B81/365)</f>
        <v>426.59879028449268</v>
      </c>
      <c r="D82" s="2">
        <f>mid!B81</f>
        <v>448.5</v>
      </c>
      <c r="E82" s="2">
        <f>ttm!$B81</f>
        <v>116</v>
      </c>
      <c r="F82" s="2">
        <f>moneyness!$B81</f>
        <v>287.36999999999989</v>
      </c>
      <c r="G82" s="2">
        <f>vol!B81</f>
        <v>15.946</v>
      </c>
      <c r="H82" s="6">
        <f>_xlfn.NORM.S.DIST((LN(price!B81/Home!$F$21)+(rate!B81%-dividend!B81%+0.5*(vol!B81%)^2)*(ttm!B81/365))/((vol!B81%)*SQRT(ttm!B81/365)),TRUE)*EXP(-dividend!B81%*ttm!B81/365)</f>
        <v>0.75950695002912749</v>
      </c>
      <c r="I82">
        <f>delta!B81</f>
        <v>0.77700000000000002</v>
      </c>
      <c r="J82" s="2">
        <f>(D83-D81)/(price!B82-price!B80)</f>
        <v>0.67986230636833112</v>
      </c>
      <c r="K82" s="2">
        <f t="shared" si="7"/>
        <v>-7.9644643660796377E-2</v>
      </c>
      <c r="L82" s="2">
        <f t="shared" si="8"/>
        <v>18.029999999999745</v>
      </c>
      <c r="M82" s="2">
        <f t="shared" si="9"/>
        <v>13.050000000000011</v>
      </c>
      <c r="N82" s="2">
        <f t="shared" si="10"/>
        <v>-0.36489371242353563</v>
      </c>
      <c r="O82" s="2">
        <f t="shared" si="6"/>
        <v>0.65674255691768413</v>
      </c>
      <c r="P82" s="2">
        <f>price!B81*_xlfn.NORM.S.DIST((LN(price!B81/Home!$F$29)+(rate!J81%-dividend!B81%+0.5*(vol!J81%)^2)*(ttm!J81/365))/((vol!J81%)*SQRT(ttm!J81/365)),TRUE)*EXP(-dividend!J81%*ttm!J81/365)-Home!$F$29*_xlfn.NORM.S.DIST((LN(price!B81/Home!$F$29)+(rate!J81%-dividend!B81%-0.5*(vol!J81%)^2)*(ttm!J81/365))/((vol!J81%)*SQRT(ttm!J81/365)),TRUE)*EXP(-rate!J81%*ttm!J81/365)</f>
        <v>141.92708749541544</v>
      </c>
      <c r="Q82">
        <f>mid!J81</f>
        <v>147.44999999999999</v>
      </c>
      <c r="R82" s="1">
        <f>ttm!$J81</f>
        <v>25</v>
      </c>
      <c r="S82" s="1">
        <f>moneyness!$J81</f>
        <v>87.369999999999891</v>
      </c>
      <c r="T82" s="6">
        <f>+_xlfn.NORM.S.DIST((LN(price!B81/Home!$F$29)+(rate!J81%-dividend!B81%+0.5*(vol!J81%)^2)*(ttm!J81/365))/((vol!J81%)*SQRT(ttm!J81/365)),TRUE)*EXP(-dividend!J81%*ttm!J81/365)</f>
        <v>0.70568346777612312</v>
      </c>
      <c r="U82" s="6">
        <f>delta!J81</f>
        <v>0.71199999999999997</v>
      </c>
      <c r="V82" s="2">
        <f>(Q82-Q81)/(price!B82-price!B81)</f>
        <v>0.30064214827787267</v>
      </c>
      <c r="W82" s="2">
        <f t="shared" si="11"/>
        <v>-0.40504131949825045</v>
      </c>
    </row>
    <row r="83" spans="1:23">
      <c r="A83" s="5">
        <v>45622</v>
      </c>
      <c r="B83" s="24">
        <f>price!B82</f>
        <v>6021.63</v>
      </c>
      <c r="C83" s="2">
        <f>price!B82*_xlfn.NORM.S.DIST((LN(price!B82/Home!$F$21)+(rate!B82%-dividend!B82%+0.5*(vol!B82%)^2)*(ttm!B82/365))/((vol!B82%)*SQRT(ttm!B82/365)),TRUE)*EXP(-dividend!B82%*ttm!B82/365)-Home!$F$21*_xlfn.NORM.S.DIST((LN(price!B82/Home!$F$21)+(rate!B82%-dividend!B82%-0.5*(vol!B82%)^2)*(ttm!B82/365))/((vol!B82%)*SQRT(ttm!B82/365)),TRUE)*EXP(-rate!B82%*ttm!B82/365)</f>
        <v>452.11660668716831</v>
      </c>
      <c r="D83" s="2">
        <f>mid!B82</f>
        <v>471</v>
      </c>
      <c r="E83" s="2">
        <f>ttm!$B82</f>
        <v>115</v>
      </c>
      <c r="F83" s="2">
        <f>moneyness!$B82</f>
        <v>321.63000000000011</v>
      </c>
      <c r="G83" s="2">
        <f>vol!B82</f>
        <v>15.992000000000001</v>
      </c>
      <c r="H83" s="6">
        <f>_xlfn.NORM.S.DIST((LN(price!B82/Home!$F$21)+(rate!B82%-dividend!B82%+0.5*(vol!B82%)^2)*(ttm!B82/365))/((vol!B82%)*SQRT(ttm!B82/365)),TRUE)*EXP(-dividend!B82%*ttm!B82/365)</f>
        <v>0.77844407414396322</v>
      </c>
      <c r="I83">
        <f>delta!B82</f>
        <v>0.79700000000000004</v>
      </c>
      <c r="J83" s="2">
        <f>(D84-D82)/(price!B83-price!B81)</f>
        <v>-0.16710642040457305</v>
      </c>
      <c r="K83" s="2">
        <f t="shared" si="7"/>
        <v>-0.94555049454853624</v>
      </c>
      <c r="L83" s="2">
        <f t="shared" si="8"/>
        <v>34.260000000000218</v>
      </c>
      <c r="M83" s="2">
        <f t="shared" si="9"/>
        <v>22.5</v>
      </c>
      <c r="N83" s="2">
        <f t="shared" si="10"/>
        <v>-3.5207081079980753</v>
      </c>
      <c r="O83" s="2">
        <f t="shared" si="6"/>
        <v>1.0659676714722424</v>
      </c>
      <c r="P83" s="2">
        <f>price!B82*_xlfn.NORM.S.DIST((LN(price!B82/Home!$F$29)+(rate!J82%-dividend!B82%+0.5*(vol!J82%)^2)*(ttm!J82/365))/((vol!J82%)*SQRT(ttm!J82/365)),TRUE)*EXP(-dividend!J82%*ttm!J82/365)-Home!$F$29*_xlfn.NORM.S.DIST((LN(price!B82/Home!$F$29)+(rate!J82%-dividend!B82%-0.5*(vol!J82%)^2)*(ttm!J82/365))/((vol!J82%)*SQRT(ttm!J82/365)),TRUE)*EXP(-rate!J82%*ttm!J82/365)</f>
        <v>166.37938267354366</v>
      </c>
      <c r="Q83">
        <f>mid!J82</f>
        <v>168.4</v>
      </c>
      <c r="R83" s="1">
        <f>ttm!$J82</f>
        <v>24</v>
      </c>
      <c r="S83" s="1">
        <f>moneyness!$J82</f>
        <v>121.63000000000011</v>
      </c>
      <c r="T83" s="6">
        <f>+_xlfn.NORM.S.DIST((LN(price!B82/Home!$F$29)+(rate!J82%-dividend!B82%+0.5*(vol!J82%)^2)*(ttm!J82/365))/((vol!J82%)*SQRT(ttm!J82/365)),TRUE)*EXP(-dividend!J82%*ttm!J82/365)</f>
        <v>0.76323324018446226</v>
      </c>
      <c r="U83" s="6">
        <f>delta!J82</f>
        <v>0.77100000000000002</v>
      </c>
      <c r="V83" s="2">
        <f>(Q83-Q82)/(price!B83-price!B82)</f>
        <v>-0.91524683267801299</v>
      </c>
      <c r="W83" s="2">
        <f t="shared" si="11"/>
        <v>-1.6784800728624751</v>
      </c>
    </row>
    <row r="84" spans="1:23">
      <c r="A84" s="5">
        <v>45623</v>
      </c>
      <c r="B84" s="24">
        <f>price!B83</f>
        <v>5998.74</v>
      </c>
      <c r="C84" s="2">
        <f>price!B83*_xlfn.NORM.S.DIST((LN(price!B83/Home!$F$21)+(rate!B83%-dividend!B83%+0.5*(vol!B83%)^2)*(ttm!B83/365))/((vol!B83%)*SQRT(ttm!B83/365)),TRUE)*EXP(-dividend!B83%*ttm!B83/365)-Home!$F$21*_xlfn.NORM.S.DIST((LN(price!B83/Home!$F$21)+(rate!B83%-dividend!B83%-0.5*(vol!B83%)^2)*(ttm!B83/365))/((vol!B83%)*SQRT(ttm!B83/365)),TRUE)*EXP(-rate!B83%*ttm!B83/365)</f>
        <v>431.20344192342327</v>
      </c>
      <c r="D84" s="2">
        <f>mid!B83</f>
        <v>446.6</v>
      </c>
      <c r="E84" s="2">
        <f>ttm!$B83</f>
        <v>114</v>
      </c>
      <c r="F84" s="2">
        <f>moneyness!$B83</f>
        <v>298.73999999999978</v>
      </c>
      <c r="G84" s="2">
        <f>vol!B83</f>
        <v>15.802</v>
      </c>
      <c r="H84" s="6">
        <f>_xlfn.NORM.S.DIST((LN(price!B83/Home!$F$21)+(rate!B83%-dividend!B83%+0.5*(vol!B83%)^2)*(ttm!B83/365))/((vol!B83%)*SQRT(ttm!B83/365)),TRUE)*EXP(-dividend!B83%*ttm!B83/365)</f>
        <v>0.76850518855873251</v>
      </c>
      <c r="I84">
        <f>delta!B83</f>
        <v>0.78700000000000003</v>
      </c>
      <c r="J84" s="2">
        <f>(D85-D83)/(price!B84-price!B82)</f>
        <v>0.47441860465116492</v>
      </c>
      <c r="K84" s="2">
        <f t="shared" si="7"/>
        <v>-0.29408658390756759</v>
      </c>
      <c r="L84" s="2">
        <f t="shared" si="8"/>
        <v>-22.890000000000327</v>
      </c>
      <c r="M84" s="2">
        <f t="shared" si="9"/>
        <v>-24.399999999999977</v>
      </c>
      <c r="N84" s="2">
        <f t="shared" si="10"/>
        <v>-6.5814151428444028</v>
      </c>
      <c r="O84" s="2">
        <f t="shared" si="6"/>
        <v>0.87693222354339218</v>
      </c>
      <c r="P84" s="2">
        <f>price!B83*_xlfn.NORM.S.DIST((LN(price!B83/Home!$F$29)+(rate!J83%-dividend!B83%+0.5*(vol!J83%)^2)*(ttm!J83/365))/((vol!J83%)*SQRT(ttm!J83/365)),TRUE)*EXP(-dividend!J83%*ttm!J83/365)-Home!$F$29*_xlfn.NORM.S.DIST((LN(price!B83/Home!$F$29)+(rate!J83%-dividend!B83%-0.5*(vol!J83%)^2)*(ttm!J83/365))/((vol!J83%)*SQRT(ttm!J83/365)),TRUE)*EXP(-rate!J83%*ttm!J83/365)</f>
        <v>145.95346022721424</v>
      </c>
      <c r="Q84">
        <f>mid!J83</f>
        <v>145</v>
      </c>
      <c r="R84" s="1">
        <f>ttm!$J83</f>
        <v>23</v>
      </c>
      <c r="S84" s="1">
        <f>moneyness!$J83</f>
        <v>98.739999999999782</v>
      </c>
      <c r="T84" s="6">
        <f>+_xlfn.NORM.S.DIST((LN(price!B83/Home!$F$29)+(rate!J83%-dividend!B83%+0.5*(vol!J83%)^2)*(ttm!J83/365))/((vol!J83%)*SQRT(ttm!J83/365)),TRUE)*EXP(-dividend!J83%*ttm!J83/365)</f>
        <v>0.7324107757409789</v>
      </c>
      <c r="U84" s="6">
        <f>delta!J83</f>
        <v>0.74199999999999999</v>
      </c>
      <c r="V84" s="2">
        <f>(Q84-Q83)/(price!B84-price!B83)</f>
        <v>-0.6956004756242502</v>
      </c>
      <c r="W84" s="2">
        <f t="shared" si="11"/>
        <v>-1.4280112513652292</v>
      </c>
    </row>
    <row r="85" spans="1:23">
      <c r="A85" s="5">
        <v>45625</v>
      </c>
      <c r="B85" s="24">
        <f>price!B84</f>
        <v>6032.38</v>
      </c>
      <c r="C85" s="2">
        <f>price!B84*_xlfn.NORM.S.DIST((LN(price!B84/Home!$F$21)+(rate!B84%-dividend!B84%+0.5*(vol!B84%)^2)*(ttm!B84/365))/((vol!B84%)*SQRT(ttm!B84/365)),TRUE)*EXP(-dividend!B84%*ttm!B84/365)-Home!$F$21*_xlfn.NORM.S.DIST((LN(price!B84/Home!$F$21)+(rate!B84%-dividend!B84%-0.5*(vol!B84%)^2)*(ttm!B84/365))/((vol!B84%)*SQRT(ttm!B84/365)),TRUE)*EXP(-rate!B84%*ttm!B84/365)</f>
        <v>455.87280326264681</v>
      </c>
      <c r="D85" s="2">
        <f>mid!B84</f>
        <v>476.1</v>
      </c>
      <c r="E85" s="2">
        <f>ttm!$B84</f>
        <v>112</v>
      </c>
      <c r="F85" s="2">
        <f>moneyness!$B84</f>
        <v>332.38000000000011</v>
      </c>
      <c r="G85" s="2">
        <f>vol!B84</f>
        <v>15.752000000000001</v>
      </c>
      <c r="H85" s="6">
        <f>_xlfn.NORM.S.DIST((LN(price!B84/Home!$F$21)+(rate!B84%-dividend!B84%+0.5*(vol!B84%)^2)*(ttm!B84/365))/((vol!B84%)*SQRT(ttm!B84/365)),TRUE)*EXP(-dividend!B84%*ttm!B84/365)</f>
        <v>0.78989633483181809</v>
      </c>
      <c r="I85">
        <f>delta!B84</f>
        <v>0.81</v>
      </c>
      <c r="J85" s="2">
        <f>(D86-D84)/(price!B85-price!B83)</f>
        <v>0.77050196240446323</v>
      </c>
      <c r="K85" s="2">
        <f t="shared" si="7"/>
        <v>-1.9394372427354867E-2</v>
      </c>
      <c r="L85" s="2">
        <f t="shared" si="8"/>
        <v>33.640000000000327</v>
      </c>
      <c r="M85" s="2">
        <f t="shared" si="9"/>
        <v>29.5</v>
      </c>
      <c r="N85" s="2">
        <f t="shared" si="10"/>
        <v>3.6474854568839881</v>
      </c>
      <c r="O85" s="2">
        <f t="shared" si="6"/>
        <v>0.5280974949221533</v>
      </c>
      <c r="P85" s="2">
        <f>price!B84*_xlfn.NORM.S.DIST((LN(price!B84/Home!$F$29)+(rate!J84%-dividend!B84%+0.5*(vol!J84%)^2)*(ttm!J84/365))/((vol!J84%)*SQRT(ttm!J84/365)),TRUE)*EXP(-dividend!J84%*ttm!J84/365)-Home!$F$29*_xlfn.NORM.S.DIST((LN(price!B84/Home!$F$29)+(rate!J84%-dividend!B84%-0.5*(vol!J84%)^2)*(ttm!J84/365))/((vol!J84%)*SQRT(ttm!J84/365)),TRUE)*EXP(-rate!J84%*ttm!J84/365)</f>
        <v>168.88304620675171</v>
      </c>
      <c r="Q85">
        <f>mid!J84</f>
        <v>172.1</v>
      </c>
      <c r="R85" s="1">
        <f>ttm!$J84</f>
        <v>21</v>
      </c>
      <c r="S85" s="1">
        <f>moneyness!$J84</f>
        <v>132.38000000000011</v>
      </c>
      <c r="T85" s="6">
        <f>+_xlfn.NORM.S.DIST((LN(price!B84/Home!$F$29)+(rate!J84%-dividend!B84%+0.5*(vol!J84%)^2)*(ttm!J84/365))/((vol!J84%)*SQRT(ttm!J84/365)),TRUE)*EXP(-dividend!J84%*ttm!J84/365)</f>
        <v>0.79574361593979259</v>
      </c>
      <c r="U85" s="6">
        <f>delta!J84</f>
        <v>0.80600000000000005</v>
      </c>
      <c r="V85" s="2">
        <f>(Q85-Q84)/(price!B85-price!B84)</f>
        <v>1.8348002708192865</v>
      </c>
      <c r="W85" s="2">
        <f t="shared" si="11"/>
        <v>1.0390566548794939</v>
      </c>
    </row>
    <row r="86" spans="1:23">
      <c r="A86" s="5">
        <v>45628</v>
      </c>
      <c r="B86" s="24">
        <f>price!B85</f>
        <v>6047.15</v>
      </c>
      <c r="C86" s="2">
        <f>price!B85*_xlfn.NORM.S.DIST((LN(price!B85/Home!$F$21)+(rate!B85%-dividend!B85%+0.5*(vol!B85%)^2)*(ttm!B85/365))/((vol!B85%)*SQRT(ttm!B85/365)),TRUE)*EXP(-dividend!B85%*ttm!B85/365)-Home!$F$21*_xlfn.NORM.S.DIST((LN(price!B85/Home!$F$21)+(rate!B85%-dividend!B85%-0.5*(vol!B85%)^2)*(ttm!B85/365))/((vol!B85%)*SQRT(ttm!B85/365)),TRUE)*EXP(-rate!B85%*ttm!B85/365)</f>
        <v>465.23757069116709</v>
      </c>
      <c r="D86" s="2">
        <f>mid!B85</f>
        <v>483.9</v>
      </c>
      <c r="E86" s="2">
        <f>ttm!$B85</f>
        <v>109</v>
      </c>
      <c r="F86" s="2">
        <f>moneyness!$B85</f>
        <v>347.14999999999964</v>
      </c>
      <c r="G86" s="2">
        <f>vol!B85</f>
        <v>15.859</v>
      </c>
      <c r="H86" s="6">
        <f>_xlfn.NORM.S.DIST((LN(price!B85/Home!$F$21)+(rate!B85%-dividend!B85%+0.5*(vol!B85%)^2)*(ttm!B85/365))/((vol!B85%)*SQRT(ttm!B85/365)),TRUE)*EXP(-dividend!B85%*ttm!B85/365)</f>
        <v>0.79826851246634145</v>
      </c>
      <c r="I86">
        <f>delta!B85</f>
        <v>0.81599999999999995</v>
      </c>
      <c r="J86" s="2">
        <f>(D87-D85)/(price!B86-price!B84)</f>
        <v>0.63999999999999935</v>
      </c>
      <c r="K86" s="2">
        <f t="shared" si="7"/>
        <v>-0.1582685124663421</v>
      </c>
      <c r="L86" s="2">
        <f t="shared" si="8"/>
        <v>14.769999999999527</v>
      </c>
      <c r="M86" s="2">
        <f t="shared" si="9"/>
        <v>7.7999999999999545</v>
      </c>
      <c r="N86" s="2">
        <f t="shared" si="10"/>
        <v>-3.8667688654656249</v>
      </c>
      <c r="O86" s="2">
        <f t="shared" si="6"/>
        <v>1.2454212454210423</v>
      </c>
      <c r="P86" s="2">
        <f>price!B85*_xlfn.NORM.S.DIST((LN(price!B85/Home!$F$29)+(rate!J85%-dividend!B85%+0.5*(vol!J85%)^2)*(ttm!J85/365))/((vol!J85%)*SQRT(ttm!J85/365)),TRUE)*EXP(-dividend!J85%*ttm!J85/365)-Home!$F$29*_xlfn.NORM.S.DIST((LN(price!B85/Home!$F$29)+(rate!J85%-dividend!B85%-0.5*(vol!J85%)^2)*(ttm!J85/365))/((vol!J85%)*SQRT(ttm!J85/365)),TRUE)*EXP(-rate!J85%*ttm!J85/365)</f>
        <v>175.63743824961512</v>
      </c>
      <c r="Q86">
        <f>mid!J85</f>
        <v>178.85</v>
      </c>
      <c r="R86" s="1">
        <f>ttm!$J85</f>
        <v>18</v>
      </c>
      <c r="S86" s="1">
        <f>moneyness!$J85</f>
        <v>147.14999999999964</v>
      </c>
      <c r="T86" s="6">
        <f>+_xlfn.NORM.S.DIST((LN(price!B85/Home!$F$29)+(rate!J85%-dividend!B85%+0.5*(vol!J85%)^2)*(ttm!J85/365))/((vol!J85%)*SQRT(ttm!J85/365)),TRUE)*EXP(-dividend!J85%*ttm!J85/365)</f>
        <v>0.83301611119408681</v>
      </c>
      <c r="U86" s="6">
        <f>delta!J85</f>
        <v>0.83099999999999996</v>
      </c>
      <c r="V86" s="2">
        <f>(Q86-Q85)/(price!B86-price!B85)</f>
        <v>2.4725274725270441</v>
      </c>
      <c r="W86" s="2">
        <f t="shared" si="11"/>
        <v>1.6395113613329573</v>
      </c>
    </row>
    <row r="87" spans="1:23">
      <c r="A87" s="5">
        <v>45629</v>
      </c>
      <c r="B87" s="24">
        <f>price!B86</f>
        <v>6049.88</v>
      </c>
      <c r="C87" s="2">
        <f>price!B86*_xlfn.NORM.S.DIST((LN(price!B86/Home!$F$21)+(rate!B86%-dividend!B86%+0.5*(vol!B86%)^2)*(ttm!B86/365))/((vol!B86%)*SQRT(ttm!B86/365)),TRUE)*EXP(-dividend!B86%*ttm!B86/365)-Home!$F$21*_xlfn.NORM.S.DIST((LN(price!B86/Home!$F$21)+(rate!B86%-dividend!B86%-0.5*(vol!B86%)^2)*(ttm!B86/365))/((vol!B86%)*SQRT(ttm!B86/365)),TRUE)*EXP(-rate!B86%*ttm!B86/365)</f>
        <v>466.01182245832115</v>
      </c>
      <c r="D87" s="2">
        <f>mid!B86</f>
        <v>487.3</v>
      </c>
      <c r="E87" s="2">
        <f>ttm!$B86</f>
        <v>108</v>
      </c>
      <c r="F87" s="2">
        <f>moneyness!$B86</f>
        <v>349.88000000000011</v>
      </c>
      <c r="G87" s="2">
        <f>vol!B86</f>
        <v>15.827</v>
      </c>
      <c r="H87" s="6">
        <f>_xlfn.NORM.S.DIST((LN(price!B86/Home!$F$21)+(rate!B86%-dividend!B86%+0.5*(vol!B86%)^2)*(ttm!B86/365))/((vol!B86%)*SQRT(ttm!B86/365)),TRUE)*EXP(-dividend!B86%*ttm!B86/365)</f>
        <v>0.80080395044188268</v>
      </c>
      <c r="I87">
        <f>delta!B86</f>
        <v>0.81799999999999995</v>
      </c>
      <c r="J87" s="2">
        <f>(D88-D86)/(price!B87-price!B85)</f>
        <v>8.0021166996022922E-2</v>
      </c>
      <c r="K87" s="2">
        <f t="shared" si="7"/>
        <v>-0.72078278344585978</v>
      </c>
      <c r="L87" s="2">
        <f t="shared" si="8"/>
        <v>2.7300000000004729</v>
      </c>
      <c r="M87" s="2">
        <f t="shared" si="9"/>
        <v>3.4000000000000341</v>
      </c>
      <c r="N87" s="2">
        <f t="shared" si="10"/>
        <v>1.2207269609665445</v>
      </c>
      <c r="O87" s="2" t="e">
        <f t="shared" si="6"/>
        <v>#DIV/0!</v>
      </c>
      <c r="P87" s="2">
        <f>price!B86*_xlfn.NORM.S.DIST((LN(price!B86/Home!$F$29)+(rate!J86%-dividend!B86%+0.5*(vol!J86%)^2)*(ttm!J86/365))/((vol!J86%)*SQRT(ttm!J86/365)),TRUE)*EXP(-dividend!J86%*ttm!J86/365)-Home!$F$29*_xlfn.NORM.S.DIST((LN(price!B86/Home!$F$29)+(rate!J86%-dividend!B86%-0.5*(vol!J86%)^2)*(ttm!J86/365))/((vol!J86%)*SQRT(ttm!J86/365)),TRUE)*EXP(-rate!J86%*ttm!J86/365)</f>
        <v>175.86776316902524</v>
      </c>
      <c r="Q87">
        <f>mid!J86</f>
        <v>180.9</v>
      </c>
      <c r="R87" s="1">
        <f>ttm!$J86</f>
        <v>17</v>
      </c>
      <c r="S87" s="1">
        <f>moneyness!$J86</f>
        <v>149.88000000000011</v>
      </c>
      <c r="T87" s="6">
        <f>+_xlfn.NORM.S.DIST((LN(price!B86/Home!$F$29)+(rate!J86%-dividend!B86%+0.5*(vol!J86%)^2)*(ttm!J86/365))/((vol!J86%)*SQRT(ttm!J86/365)),TRUE)*EXP(-dividend!J86%*ttm!J86/365)</f>
        <v>0.84462495860486153</v>
      </c>
      <c r="U87" s="6">
        <f>delta!J86</f>
        <v>0.84099999999999997</v>
      </c>
      <c r="V87" s="2">
        <f>(Q87-Q86)/(price!B87-price!B86)</f>
        <v>-3.3884969619232304E-4</v>
      </c>
      <c r="W87" s="2">
        <f t="shared" si="11"/>
        <v>-0.84496380830105389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829B14-3D31-4573-BF88-F912FE4EFDA2}">
  <dimension ref="A1:N1021"/>
  <sheetViews>
    <sheetView tabSelected="1" workbookViewId="0">
      <selection activeCell="P1" sqref="P1"/>
    </sheetView>
  </sheetViews>
  <sheetFormatPr defaultColWidth="9.140625" defaultRowHeight="15"/>
  <cols>
    <col min="1" max="1" width="11.42578125" style="16" bestFit="1" customWidth="1"/>
    <col min="2" max="2" width="9.140625" style="16"/>
    <col min="3" max="3" width="11.7109375" style="16" customWidth="1"/>
    <col min="4" max="4" width="9.140625" style="18"/>
    <col min="5" max="16384" width="9.140625" style="16"/>
  </cols>
  <sheetData>
    <row r="1" spans="1:14" s="22" customFormat="1" ht="32.1">
      <c r="A1" s="21" t="s">
        <v>44</v>
      </c>
      <c r="B1" s="21" t="s">
        <v>24</v>
      </c>
      <c r="C1" s="21" t="s">
        <v>60</v>
      </c>
      <c r="D1" s="23" t="s">
        <v>61</v>
      </c>
      <c r="E1" s="21" t="s">
        <v>46</v>
      </c>
      <c r="F1" s="21" t="s">
        <v>62</v>
      </c>
      <c r="G1" s="21" t="s">
        <v>63</v>
      </c>
      <c r="H1" s="21" t="s">
        <v>64</v>
      </c>
      <c r="I1" s="21" t="s">
        <v>65</v>
      </c>
      <c r="J1" s="21" t="s">
        <v>66</v>
      </c>
      <c r="K1" s="21" t="s">
        <v>50</v>
      </c>
      <c r="L1" s="21" t="s">
        <v>51</v>
      </c>
      <c r="M1" s="21" t="s">
        <v>67</v>
      </c>
      <c r="N1" s="21" t="s">
        <v>68</v>
      </c>
    </row>
    <row r="2" spans="1:14">
      <c r="A2" s="17">
        <v>45509</v>
      </c>
      <c r="B2" s="16">
        <v>1</v>
      </c>
      <c r="C2" s="16">
        <v>1</v>
      </c>
      <c r="D2" s="18">
        <f>price!B2</f>
        <v>5186.33</v>
      </c>
      <c r="E2" s="16">
        <v>1.4816</v>
      </c>
      <c r="F2" s="16">
        <f>price!B2*_xlfn.NORM.S.DIST((LN(price!B2/Home!$F$21)+(rate!B2%-dividend!B2%+0.5*(vol!B2%)^2)*(ttm!B2/365))/((vol!B2%)*SQRT(ttm!B2/365)),TRUE)*EXP(-dividend!B2%*ttm!B2/365)-Home!$F$21*_xlfn.NORM.S.DIST((LN(price!B2/Home!$F$21)+(rate!B2%-dividend!B2%-0.5*(vol!B2%)^2)*(ttm!B2/365))/((vol!B2%)*SQRT(ttm!B2/365)),TRUE)*EXP(-rate!B2%*ttm!B2/365)</f>
        <v>125.61507627223114</v>
      </c>
      <c r="G2" s="16">
        <f>_xlfn.NORM.S.DIST((LN(price!B2/Home!$F$21)+(rate!B2%-dividend!B2%+0.5*(vol!B2%)^2)*(ttm!B2/365))/((vol!B2%)*SQRT(ttm!B2/365)),TRUE)*EXP(-dividend!B2%*ttm!B2/365)</f>
        <v>0.30857611403314961</v>
      </c>
      <c r="H2" s="18">
        <f>mid!B2</f>
        <v>147.19999999999999</v>
      </c>
      <c r="I2" s="16">
        <f>delta!B2</f>
        <v>0.33900000000000002</v>
      </c>
      <c r="J2" s="19">
        <v>4.9585299999999997</v>
      </c>
      <c r="K2" s="20">
        <f>ttm!B2</f>
        <v>228</v>
      </c>
      <c r="L2" s="20">
        <f>moneyness!B2</f>
        <v>-513.66999999999996</v>
      </c>
      <c r="M2" s="16">
        <f>(H3-H2)/((D3*EXP(-E2%*(C2/365)))-D2)</f>
        <v>-0.39822535698722256</v>
      </c>
      <c r="N2" s="16">
        <f>M2-G2</f>
        <v>-0.70680147102037216</v>
      </c>
    </row>
    <row r="3" spans="1:14">
      <c r="A3" s="17">
        <v>45510</v>
      </c>
      <c r="B3" s="16">
        <v>1</v>
      </c>
      <c r="C3" s="16">
        <v>1</v>
      </c>
      <c r="D3" s="18">
        <f>price!B3</f>
        <v>5240.03</v>
      </c>
      <c r="E3" s="16">
        <v>1.4664999999999999</v>
      </c>
      <c r="F3" s="16">
        <f>price!B3*_xlfn.NORM.S.DIST((LN(price!B3/Home!$F$21)+(rate!B3%-dividend!B3%+0.5*(vol!B3%)^2)*(ttm!B3/365))/((vol!B3%)*SQRT(ttm!B3/365)),TRUE)*EXP(-dividend!B3%*ttm!B3/365)-Home!$F$21*_xlfn.NORM.S.DIST((LN(price!B3/Home!$F$21)+(rate!B3%-dividend!B3%-0.5*(vol!B3%)^2)*(ttm!B3/365))/((vol!B3%)*SQRT(ttm!B3/365)),TRUE)*EXP(-rate!B3%*ttm!B3/365)</f>
        <v>120.4160433228044</v>
      </c>
      <c r="G3" s="16">
        <f>_xlfn.NORM.S.DIST((LN(price!B3/Home!$F$21)+(rate!B3%-dividend!B3%+0.5*(vol!B3%)^2)*(ttm!B3/365))/((vol!B3%)*SQRT(ttm!B3/365)),TRUE)*EXP(-dividend!B3%*ttm!B3/365)</f>
        <v>0.31721533597844065</v>
      </c>
      <c r="H3" s="18">
        <f>mid!B3</f>
        <v>125.9</v>
      </c>
      <c r="I3" s="16">
        <f>delta!B3</f>
        <v>0.33</v>
      </c>
      <c r="J3" s="19">
        <v>4.9520299999999997</v>
      </c>
      <c r="K3" s="20">
        <f>ttm!B3</f>
        <v>227</v>
      </c>
      <c r="L3" s="20">
        <f>moneyness!B3</f>
        <v>-459.97000000000025</v>
      </c>
      <c r="M3" s="16">
        <f t="shared" ref="M3:M66" si="0">(H4-H3)/((D4*EXP(-E3%*(C3/365)))-D3)</f>
        <v>0.3448792038893233</v>
      </c>
      <c r="N3" s="16">
        <f t="shared" ref="N3:N66" si="1">M3-G3</f>
        <v>2.7663867910882656E-2</v>
      </c>
    </row>
    <row r="4" spans="1:14">
      <c r="A4" s="17">
        <v>45511</v>
      </c>
      <c r="B4" s="16">
        <v>1</v>
      </c>
      <c r="C4" s="16">
        <v>1</v>
      </c>
      <c r="D4" s="18">
        <f>price!B4</f>
        <v>5199.5</v>
      </c>
      <c r="E4" s="16">
        <v>1.4785999999999999</v>
      </c>
      <c r="F4" s="16">
        <f>price!B4*_xlfn.NORM.S.DIST((LN(price!B4/Home!$F$21)+(rate!B4%-dividend!B4%+0.5*(vol!B4%)^2)*(ttm!B4/365))/((vol!B4%)*SQRT(ttm!B4/365)),TRUE)*EXP(-dividend!B4%*ttm!B4/365)-Home!$F$21*_xlfn.NORM.S.DIST((LN(price!B4/Home!$F$21)+(rate!B4%-dividend!B4%-0.5*(vol!B4%)^2)*(ttm!B4/365))/((vol!B4%)*SQRT(ttm!B4/365)),TRUE)*EXP(-rate!B4%*ttm!B4/365)</f>
        <v>106.22353776567479</v>
      </c>
      <c r="G4" s="16">
        <f>_xlfn.NORM.S.DIST((LN(price!B4/Home!$F$21)+(rate!B4%-dividend!B4%+0.5*(vol!B4%)^2)*(ttm!B4/365))/((vol!B4%)*SQRT(ttm!B4/365)),TRUE)*EXP(-dividend!B4%*ttm!B4/365)</f>
        <v>0.29142862856808283</v>
      </c>
      <c r="H4" s="18">
        <f>mid!B4</f>
        <v>111.85</v>
      </c>
      <c r="I4" s="16">
        <f>delta!B4</f>
        <v>0.312</v>
      </c>
      <c r="J4" s="19">
        <v>4.8596199999999996</v>
      </c>
      <c r="K4" s="20">
        <f>ttm!B4</f>
        <v>226</v>
      </c>
      <c r="L4" s="20">
        <f>moneyness!B4</f>
        <v>-500.5</v>
      </c>
      <c r="M4" s="16">
        <f t="shared" si="0"/>
        <v>0.35035049719414418</v>
      </c>
      <c r="N4" s="16">
        <f t="shared" si="1"/>
        <v>5.8921868626061358E-2</v>
      </c>
    </row>
    <row r="5" spans="1:14">
      <c r="A5" s="17">
        <v>45512</v>
      </c>
      <c r="B5" s="16">
        <v>1</v>
      </c>
      <c r="C5" s="16">
        <v>1</v>
      </c>
      <c r="D5" s="18">
        <f>price!B5</f>
        <v>5319.31</v>
      </c>
      <c r="E5" s="16">
        <v>1.4450000000000001</v>
      </c>
      <c r="F5" s="16">
        <f>price!B5*_xlfn.NORM.S.DIST((LN(price!B5/Home!$F$21)+(rate!B5%-dividend!B5%+0.5*(vol!B5%)^2)*(ttm!B5/365))/((vol!B5%)*SQRT(ttm!B5/365)),TRUE)*EXP(-dividend!B5%*ttm!B5/365)-Home!$F$21*_xlfn.NORM.S.DIST((LN(price!B5/Home!$F$21)+(rate!B5%-dividend!B5%-0.5*(vol!B5%)^2)*(ttm!B5/365))/((vol!B5%)*SQRT(ttm!B5/365)),TRUE)*EXP(-rate!B5%*ttm!B5/365)</f>
        <v>139.55761846277005</v>
      </c>
      <c r="G5" s="16">
        <f>_xlfn.NORM.S.DIST((LN(price!B5/Home!$F$21)+(rate!B5%-dividend!B5%+0.5*(vol!B5%)^2)*(ttm!B5/365))/((vol!B5%)*SQRT(ttm!B5/365)),TRUE)*EXP(-dividend!B5%*ttm!B5/365)</f>
        <v>0.35737617798637472</v>
      </c>
      <c r="H5" s="18">
        <f>mid!B5</f>
        <v>153.75</v>
      </c>
      <c r="I5" s="16">
        <f>delta!B5</f>
        <v>0.38</v>
      </c>
      <c r="J5" s="19">
        <v>4.9504000000000001</v>
      </c>
      <c r="K5" s="20">
        <f>ttm!B5</f>
        <v>225</v>
      </c>
      <c r="L5" s="20">
        <f>moneyness!B5</f>
        <v>-380.6899999999996</v>
      </c>
      <c r="M5" s="16">
        <f t="shared" si="0"/>
        <v>-0.33281335956683128</v>
      </c>
      <c r="N5" s="16">
        <f t="shared" si="1"/>
        <v>-0.690189537553206</v>
      </c>
    </row>
    <row r="6" spans="1:14">
      <c r="A6" s="17">
        <v>45513</v>
      </c>
      <c r="B6" s="16">
        <v>1</v>
      </c>
      <c r="C6" s="16">
        <v>3</v>
      </c>
      <c r="D6" s="18">
        <f>price!B6</f>
        <v>5344.16</v>
      </c>
      <c r="E6" s="16">
        <v>1.4382999999999999</v>
      </c>
      <c r="F6" s="16">
        <f>price!B6*_xlfn.NORM.S.DIST((LN(price!B6/Home!$F$21)+(rate!B6%-dividend!B6%+0.5*(vol!B6%)^2)*(ttm!B6/365))/((vol!B6%)*SQRT(ttm!B6/365)),TRUE)*EXP(-dividend!B6%*ttm!B6/365)-Home!$F$21*_xlfn.NORM.S.DIST((LN(price!B6/Home!$F$21)+(rate!B6%-dividend!B6%-0.5*(vol!B6%)^2)*(ttm!B6/365))/((vol!B6%)*SQRT(ttm!B6/365)),TRUE)*EXP(-rate!B6%*ttm!B6/365)</f>
        <v>134.699809607725</v>
      </c>
      <c r="G6" s="16">
        <f>_xlfn.NORM.S.DIST((LN(price!B6/Home!$F$21)+(rate!B6%-dividend!B6%+0.5*(vol!B6%)^2)*(ttm!B6/365))/((vol!B6%)*SQRT(ttm!B6/365)),TRUE)*EXP(-dividend!B6%*ttm!B6/365)</f>
        <v>0.36240745882043718</v>
      </c>
      <c r="H6" s="18">
        <f>mid!B6</f>
        <v>145.55000000000001</v>
      </c>
      <c r="I6" s="16">
        <f>delta!B6</f>
        <v>0.379</v>
      </c>
      <c r="J6" s="19">
        <v>4.9727600000000001</v>
      </c>
      <c r="K6" s="20">
        <f>ttm!B6</f>
        <v>224</v>
      </c>
      <c r="L6" s="20">
        <f>moneyness!B6</f>
        <v>-355.84000000000015</v>
      </c>
      <c r="M6" s="16">
        <f t="shared" si="0"/>
        <v>2.6135174575092988</v>
      </c>
      <c r="N6" s="16">
        <f t="shared" si="1"/>
        <v>2.2511099986888614</v>
      </c>
    </row>
    <row r="7" spans="1:14">
      <c r="A7" s="17">
        <v>45516</v>
      </c>
      <c r="B7" s="16">
        <v>1</v>
      </c>
      <c r="C7" s="16">
        <v>1</v>
      </c>
      <c r="D7" s="18">
        <f>price!B7</f>
        <v>5344.39</v>
      </c>
      <c r="E7" s="16">
        <v>1.4375</v>
      </c>
      <c r="F7" s="16">
        <f>price!B7*_xlfn.NORM.S.DIST((LN(price!B7/Home!$F$21)+(rate!B7%-dividend!B7%+0.5*(vol!B7%)^2)*(ttm!B7/365))/((vol!B7%)*SQRT(ttm!B7/365)),TRUE)*EXP(-dividend!B7%*ttm!B7/365)-Home!$F$21*_xlfn.NORM.S.DIST((LN(price!B7/Home!$F$21)+(rate!B7%-dividend!B7%-0.5*(vol!B7%)^2)*(ttm!B7/365))/((vol!B7%)*SQRT(ttm!B7/365)),TRUE)*EXP(-rate!B7%*ttm!B7/365)</f>
        <v>132.85953553857439</v>
      </c>
      <c r="G7" s="16">
        <f>_xlfn.NORM.S.DIST((LN(price!B7/Home!$F$21)+(rate!B7%-dividend!B7%+0.5*(vol!B7%)^2)*(ttm!B7/365))/((vol!B7%)*SQRT(ttm!B7/365)),TRUE)*EXP(-dividend!B7%*ttm!B7/365)</f>
        <v>0.36037358401735703</v>
      </c>
      <c r="H7" s="18">
        <f>mid!B7</f>
        <v>144.5</v>
      </c>
      <c r="I7" s="16">
        <f>delta!B7</f>
        <v>0.38100000000000001</v>
      </c>
      <c r="J7" s="19">
        <v>4.9640300000000002</v>
      </c>
      <c r="K7" s="20">
        <f>ttm!B7</f>
        <v>221</v>
      </c>
      <c r="L7" s="20">
        <f>moneyness!B7</f>
        <v>-355.60999999999967</v>
      </c>
      <c r="M7" s="16">
        <f t="shared" si="0"/>
        <v>0.3512346990450988</v>
      </c>
      <c r="N7" s="16">
        <f t="shared" si="1"/>
        <v>-9.1388849722582322E-3</v>
      </c>
    </row>
    <row r="8" spans="1:14">
      <c r="A8" s="17">
        <v>45517</v>
      </c>
      <c r="B8" s="16">
        <v>1</v>
      </c>
      <c r="C8" s="16">
        <v>1</v>
      </c>
      <c r="D8" s="18">
        <f>price!B8</f>
        <v>5434.43</v>
      </c>
      <c r="E8" s="16">
        <v>1.4134</v>
      </c>
      <c r="F8" s="16">
        <f>price!B8*_xlfn.NORM.S.DIST((LN(price!B8/Home!$F$21)+(rate!B8%-dividend!B8%+0.5*(vol!B8%)^2)*(ttm!B8/365))/((vol!B8%)*SQRT(ttm!B8/365)),TRUE)*EXP(-dividend!B8%*ttm!B8/365)-Home!$F$21*_xlfn.NORM.S.DIST((LN(price!B8/Home!$F$21)+(rate!B8%-dividend!B8%-0.5*(vol!B8%)^2)*(ttm!B8/365))/((vol!B8%)*SQRT(ttm!B8/365)),TRUE)*EXP(-rate!B8%*ttm!B8/365)</f>
        <v>164.20048314819633</v>
      </c>
      <c r="G8" s="16">
        <f>_xlfn.NORM.S.DIST((LN(price!B8/Home!$F$21)+(rate!B8%-dividend!B8%+0.5*(vol!B8%)^2)*(ttm!B8/365))/((vol!B8%)*SQRT(ttm!B8/365)),TRUE)*EXP(-dividend!B8%*ttm!B8/365)</f>
        <v>0.41761782705080058</v>
      </c>
      <c r="H8" s="18">
        <f>mid!B8</f>
        <v>176.05</v>
      </c>
      <c r="I8" s="16">
        <f>delta!B8</f>
        <v>0.436</v>
      </c>
      <c r="J8" s="19">
        <v>4.9351500000000001</v>
      </c>
      <c r="K8" s="20">
        <f>ttm!B8</f>
        <v>220</v>
      </c>
      <c r="L8" s="20">
        <f>moneyness!B8</f>
        <v>-265.56999999999971</v>
      </c>
      <c r="M8" s="16">
        <f t="shared" si="0"/>
        <v>0.25037969687430778</v>
      </c>
      <c r="N8" s="16">
        <f t="shared" si="1"/>
        <v>-0.16723813017649281</v>
      </c>
    </row>
    <row r="9" spans="1:14">
      <c r="A9" s="17">
        <v>45518</v>
      </c>
      <c r="B9" s="16">
        <v>1</v>
      </c>
      <c r="C9" s="16">
        <v>1</v>
      </c>
      <c r="D9" s="18">
        <f>price!B9</f>
        <v>5455.21</v>
      </c>
      <c r="E9" s="16">
        <v>1.4079999999999999</v>
      </c>
      <c r="F9" s="16">
        <f>price!B9*_xlfn.NORM.S.DIST((LN(price!B9/Home!$F$21)+(rate!B9%-dividend!B9%+0.5*(vol!B9%)^2)*(ttm!B9/365))/((vol!B9%)*SQRT(ttm!B9/365)),TRUE)*EXP(-dividend!B9%*ttm!B9/365)-Home!$F$21*_xlfn.NORM.S.DIST((LN(price!B9/Home!$F$21)+(rate!B9%-dividend!B9%-0.5*(vol!B9%)^2)*(ttm!B9/365))/((vol!B9%)*SQRT(ttm!B9/365)),TRUE)*EXP(-rate!B9%*ttm!B9/365)</f>
        <v>166.71077179138774</v>
      </c>
      <c r="G9" s="16">
        <f>_xlfn.NORM.S.DIST((LN(price!B9/Home!$F$21)+(rate!B9%-dividend!B9%+0.5*(vol!B9%)^2)*(ttm!B9/365))/((vol!B9%)*SQRT(ttm!B9/365)),TRUE)*EXP(-dividend!B9%*ttm!B9/365)</f>
        <v>0.42877729924978564</v>
      </c>
      <c r="H9" s="18">
        <f>mid!B9</f>
        <v>181.2</v>
      </c>
      <c r="I9" s="16">
        <f>delta!B9</f>
        <v>0.45100000000000001</v>
      </c>
      <c r="J9" s="19">
        <v>4.9485799999999998</v>
      </c>
      <c r="K9" s="20">
        <f>ttm!B9</f>
        <v>219</v>
      </c>
      <c r="L9" s="20">
        <f>moneyness!B9</f>
        <v>-244.78999999999996</v>
      </c>
      <c r="M9" s="16">
        <f t="shared" si="0"/>
        <v>0.49603529120655243</v>
      </c>
      <c r="N9" s="16">
        <f t="shared" si="1"/>
        <v>6.7257991956766794E-2</v>
      </c>
    </row>
    <row r="10" spans="1:14">
      <c r="A10" s="17">
        <v>45519</v>
      </c>
      <c r="B10" s="16">
        <v>1</v>
      </c>
      <c r="C10" s="16">
        <v>1</v>
      </c>
      <c r="D10" s="18">
        <f>price!B10</f>
        <v>5543.22</v>
      </c>
      <c r="E10" s="16">
        <v>1.3857999999999999</v>
      </c>
      <c r="F10" s="16">
        <f>price!B10*_xlfn.NORM.S.DIST((LN(price!B10/Home!$F$21)+(rate!B10%-dividend!B10%+0.5*(vol!B10%)^2)*(ttm!B10/365))/((vol!B10%)*SQRT(ttm!B10/365)),TRUE)*EXP(-dividend!B10%*ttm!B10/365)-Home!$F$21*_xlfn.NORM.S.DIST((LN(price!B10/Home!$F$21)+(rate!B10%-dividend!B10%-0.5*(vol!B10%)^2)*(ttm!B10/365))/((vol!B10%)*SQRT(ttm!B10/365)),TRUE)*EXP(-rate!B10%*ttm!B10/365)</f>
        <v>209.35059400546061</v>
      </c>
      <c r="G10" s="16">
        <f>_xlfn.NORM.S.DIST((LN(price!B10/Home!$F$21)+(rate!B10%-dividend!B10%+0.5*(vol!B10%)^2)*(ttm!B10/365))/((vol!B10%)*SQRT(ttm!B10/365)),TRUE)*EXP(-dividend!B10%*ttm!B10/365)</f>
        <v>0.492037261537285</v>
      </c>
      <c r="H10" s="18">
        <f>mid!B10</f>
        <v>224.75</v>
      </c>
      <c r="I10" s="16">
        <f>delta!B10</f>
        <v>0.51100000000000001</v>
      </c>
      <c r="J10" s="19">
        <v>5.0019799999999996</v>
      </c>
      <c r="K10" s="20">
        <f>ttm!B10</f>
        <v>218</v>
      </c>
      <c r="L10" s="20">
        <f>moneyness!B10</f>
        <v>-156.77999999999975</v>
      </c>
      <c r="M10" s="16">
        <f t="shared" si="0"/>
        <v>0.84110313066952502</v>
      </c>
      <c r="N10" s="16">
        <f t="shared" si="1"/>
        <v>0.34906586913224003</v>
      </c>
    </row>
    <row r="11" spans="1:14">
      <c r="A11" s="17">
        <v>45520</v>
      </c>
      <c r="B11" s="16">
        <v>1</v>
      </c>
      <c r="C11" s="16">
        <v>3</v>
      </c>
      <c r="D11" s="18">
        <f>price!B11</f>
        <v>5554.25</v>
      </c>
      <c r="E11" s="16">
        <v>1.3829</v>
      </c>
      <c r="F11" s="16">
        <f>price!B11*_xlfn.NORM.S.DIST((LN(price!B11/Home!$F$21)+(rate!B11%-dividend!B11%+0.5*(vol!B11%)^2)*(ttm!B11/365))/((vol!B11%)*SQRT(ttm!B11/365)),TRUE)*EXP(-dividend!B11%*ttm!B11/365)-Home!$F$21*_xlfn.NORM.S.DIST((LN(price!B11/Home!$F$21)+(rate!B11%-dividend!B11%-0.5*(vol!B11%)^2)*(ttm!B11/365))/((vol!B11%)*SQRT(ttm!B11/365)),TRUE)*EXP(-rate!B11%*ttm!B11/365)</f>
        <v>216.51952645250776</v>
      </c>
      <c r="G11" s="16">
        <f>_xlfn.NORM.S.DIST((LN(price!B11/Home!$F$21)+(rate!B11%-dividend!B11%+0.5*(vol!B11%)^2)*(ttm!B11/365))/((vol!B11%)*SQRT(ttm!B11/365)),TRUE)*EXP(-dividend!B11%*ttm!B11/365)</f>
        <v>0.49956130522531189</v>
      </c>
      <c r="H11" s="18">
        <f>mid!B11</f>
        <v>233.85</v>
      </c>
      <c r="I11" s="16">
        <f>delta!B11</f>
        <v>0.52</v>
      </c>
      <c r="J11" s="19">
        <v>4.9948600000000001</v>
      </c>
      <c r="K11" s="20">
        <f>ttm!B11</f>
        <v>217</v>
      </c>
      <c r="L11" s="20">
        <f>moneyness!B11</f>
        <v>-145.75</v>
      </c>
      <c r="M11" s="16">
        <f t="shared" si="0"/>
        <v>0.44225743040135801</v>
      </c>
      <c r="N11" s="16">
        <f t="shared" si="1"/>
        <v>-5.7303874823953882E-2</v>
      </c>
    </row>
    <row r="12" spans="1:14">
      <c r="A12" s="17">
        <v>45523</v>
      </c>
      <c r="B12" s="16">
        <v>1</v>
      </c>
      <c r="C12" s="16">
        <v>1</v>
      </c>
      <c r="D12" s="18">
        <f>price!B12</f>
        <v>5608.25</v>
      </c>
      <c r="E12" s="16">
        <v>1.3697999999999999</v>
      </c>
      <c r="F12" s="16">
        <f>price!B12*_xlfn.NORM.S.DIST((LN(price!B12/Home!$F$21)+(rate!B12%-dividend!B12%+0.5*(vol!B12%)^2)*(ttm!B12/365))/((vol!B12%)*SQRT(ttm!B12/365)),TRUE)*EXP(-dividend!B12%*ttm!B12/365)-Home!$F$21*_xlfn.NORM.S.DIST((LN(price!B12/Home!$F$21)+(rate!B12%-dividend!B12%-0.5*(vol!B12%)^2)*(ttm!B12/365))/((vol!B12%)*SQRT(ttm!B12/365)),TRUE)*EXP(-rate!B12%*ttm!B12/365)</f>
        <v>244.83092767006292</v>
      </c>
      <c r="G12" s="16">
        <f>_xlfn.NORM.S.DIST((LN(price!B12/Home!$F$21)+(rate!B12%-dividend!B12%+0.5*(vol!B12%)^2)*(ttm!B12/365))/((vol!B12%)*SQRT(ttm!B12/365)),TRUE)*EXP(-dividend!B12%*ttm!B12/365)</f>
        <v>0.53608721768430712</v>
      </c>
      <c r="H12" s="18">
        <f>mid!B12</f>
        <v>257.45</v>
      </c>
      <c r="I12" s="16">
        <f>delta!B12</f>
        <v>0.55400000000000005</v>
      </c>
      <c r="J12" s="19">
        <v>5.0149900000000001</v>
      </c>
      <c r="K12" s="20">
        <f>ttm!B12</f>
        <v>214</v>
      </c>
      <c r="L12" s="20">
        <f>moneyness!B12</f>
        <v>-91.75</v>
      </c>
      <c r="M12" s="16">
        <f t="shared" si="0"/>
        <v>-1.7636607984467329E-2</v>
      </c>
      <c r="N12" s="16">
        <f t="shared" si="1"/>
        <v>-0.55372382566877443</v>
      </c>
    </row>
    <row r="13" spans="1:14">
      <c r="A13" s="17">
        <v>45524</v>
      </c>
      <c r="B13" s="16">
        <v>1</v>
      </c>
      <c r="C13" s="16">
        <v>1</v>
      </c>
      <c r="D13" s="18">
        <f>price!B13</f>
        <v>5597.12</v>
      </c>
      <c r="E13" s="16">
        <v>1.3721000000000001</v>
      </c>
      <c r="F13" s="16">
        <f>price!B13*_xlfn.NORM.S.DIST((LN(price!B13/Home!$F$21)+(rate!B13%-dividend!B13%+0.5*(vol!B13%)^2)*(ttm!B13/365))/((vol!B13%)*SQRT(ttm!B13/365)),TRUE)*EXP(-dividend!B13%*ttm!B13/365)-Home!$F$21*_xlfn.NORM.S.DIST((LN(price!B13/Home!$F$21)+(rate!B13%-dividend!B13%-0.5*(vol!B13%)^2)*(ttm!B13/365))/((vol!B13%)*SQRT(ttm!B13/365)),TRUE)*EXP(-rate!B13%*ttm!B13/365)</f>
        <v>240.01153025803433</v>
      </c>
      <c r="G13" s="16">
        <f>_xlfn.NORM.S.DIST((LN(price!B13/Home!$F$21)+(rate!B13%-dividend!B13%+0.5*(vol!B13%)^2)*(ttm!B13/365))/((vol!B13%)*SQRT(ttm!B13/365)),TRUE)*EXP(-dividend!B13%*ttm!B13/365)</f>
        <v>0.52746231245503339</v>
      </c>
      <c r="H13" s="18">
        <f>mid!B13</f>
        <v>257.64999999999998</v>
      </c>
      <c r="I13" s="16">
        <f>delta!B13</f>
        <v>0.54900000000000004</v>
      </c>
      <c r="J13" s="19">
        <v>4.9802</v>
      </c>
      <c r="K13" s="20">
        <f>ttm!B13</f>
        <v>213</v>
      </c>
      <c r="L13" s="20">
        <f>moneyness!B13</f>
        <v>-102.88000000000011</v>
      </c>
      <c r="M13" s="16">
        <f t="shared" si="0"/>
        <v>0.55912939608347745</v>
      </c>
      <c r="N13" s="16">
        <f t="shared" si="1"/>
        <v>3.1667083628444059E-2</v>
      </c>
    </row>
    <row r="14" spans="1:14">
      <c r="A14" s="17">
        <v>45525</v>
      </c>
      <c r="B14" s="16">
        <v>1</v>
      </c>
      <c r="C14" s="16">
        <v>1</v>
      </c>
      <c r="D14" s="18">
        <f>price!B14</f>
        <v>5620.85</v>
      </c>
      <c r="E14" s="16">
        <v>1.3666</v>
      </c>
      <c r="F14" s="16">
        <f>price!B14*_xlfn.NORM.S.DIST((LN(price!B14/Home!$F$21)+(rate!B14%-dividend!B14%+0.5*(vol!B14%)^2)*(ttm!B14/365))/((vol!B14%)*SQRT(ttm!B14/365)),TRUE)*EXP(-dividend!B14%*ttm!B14/365)-Home!$F$21*_xlfn.NORM.S.DIST((LN(price!B14/Home!$F$21)+(rate!B14%-dividend!B14%-0.5*(vol!B14%)^2)*(ttm!B14/365))/((vol!B14%)*SQRT(ttm!B14/365)),TRUE)*EXP(-rate!B14%*ttm!B14/365)</f>
        <v>254.50922419068365</v>
      </c>
      <c r="G14" s="16">
        <f>_xlfn.NORM.S.DIST((LN(price!B14/Home!$F$21)+(rate!B14%-dividend!B14%+0.5*(vol!B14%)^2)*(ttm!B14/365))/((vol!B14%)*SQRT(ttm!B14/365)),TRUE)*EXP(-dividend!B14%*ttm!B14/365)</f>
        <v>0.54221373235591486</v>
      </c>
      <c r="H14" s="18">
        <f>mid!B14</f>
        <v>270.8</v>
      </c>
      <c r="I14" s="16">
        <f>delta!B14</f>
        <v>0.55900000000000005</v>
      </c>
      <c r="J14" s="19">
        <v>4.9407199999999998</v>
      </c>
      <c r="K14" s="20">
        <f>ttm!B14</f>
        <v>212</v>
      </c>
      <c r="L14" s="20">
        <f>moneyness!B14</f>
        <v>-79.149999999999636</v>
      </c>
      <c r="M14" s="16">
        <f t="shared" si="0"/>
        <v>0.42345511359206262</v>
      </c>
      <c r="N14" s="16">
        <f t="shared" si="1"/>
        <v>-0.11875861876385224</v>
      </c>
    </row>
    <row r="15" spans="1:14">
      <c r="A15" s="17">
        <v>45526</v>
      </c>
      <c r="B15" s="16">
        <v>1</v>
      </c>
      <c r="C15" s="16">
        <v>1</v>
      </c>
      <c r="D15" s="18">
        <f>price!B15</f>
        <v>5570.64</v>
      </c>
      <c r="E15" s="16">
        <v>1.3792</v>
      </c>
      <c r="F15" s="16">
        <f>price!B15*_xlfn.NORM.S.DIST((LN(price!B15/Home!$F$21)+(rate!B15%-dividend!B15%+0.5*(vol!B15%)^2)*(ttm!B15/365))/((vol!B15%)*SQRT(ttm!B15/365)),TRUE)*EXP(-dividend!B15%*ttm!B15/365)-Home!$F$21*_xlfn.NORM.S.DIST((LN(price!B15/Home!$F$21)+(rate!B15%-dividend!B15%-0.5*(vol!B15%)^2)*(ttm!B15/365))/((vol!B15%)*SQRT(ttm!B15/365)),TRUE)*EXP(-rate!B15%*ttm!B15/365)</f>
        <v>229.13631975961289</v>
      </c>
      <c r="G15" s="16">
        <f>_xlfn.NORM.S.DIST((LN(price!B15/Home!$F$21)+(rate!B15%-dividend!B15%+0.5*(vol!B15%)^2)*(ttm!B15/365))/((vol!B15%)*SQRT(ttm!B15/365)),TRUE)*EXP(-dividend!B15%*ttm!B15/365)</f>
        <v>0.50903203812336684</v>
      </c>
      <c r="H15" s="18">
        <f>mid!B15</f>
        <v>249.45</v>
      </c>
      <c r="I15" s="16">
        <f>delta!B15</f>
        <v>0.53200000000000003</v>
      </c>
      <c r="J15" s="19">
        <v>4.9737099999999996</v>
      </c>
      <c r="K15" s="20">
        <f>ttm!B15</f>
        <v>211</v>
      </c>
      <c r="L15" s="20">
        <f>moneyness!B15</f>
        <v>-129.35999999999967</v>
      </c>
      <c r="M15" s="16">
        <f t="shared" si="0"/>
        <v>0.3850551972137114</v>
      </c>
      <c r="N15" s="16">
        <f t="shared" si="1"/>
        <v>-0.12397684090965544</v>
      </c>
    </row>
    <row r="16" spans="1:14">
      <c r="A16" s="17">
        <v>45527</v>
      </c>
      <c r="B16" s="16">
        <v>1</v>
      </c>
      <c r="C16" s="16">
        <v>3</v>
      </c>
      <c r="D16" s="18">
        <f>price!B16</f>
        <v>5634.61</v>
      </c>
      <c r="E16" s="16">
        <v>1.3636999999999999</v>
      </c>
      <c r="F16" s="16">
        <f>price!B16*_xlfn.NORM.S.DIST((LN(price!B16/Home!$F$21)+(rate!B16%-dividend!B16%+0.5*(vol!B16%)^2)*(ttm!B16/365))/((vol!B16%)*SQRT(ttm!B16/365)),TRUE)*EXP(-dividend!B16%*ttm!B16/365)-Home!$F$21*_xlfn.NORM.S.DIST((LN(price!B16/Home!$F$21)+(rate!B16%-dividend!B16%-0.5*(vol!B16%)^2)*(ttm!B16/365))/((vol!B16%)*SQRT(ttm!B16/365)),TRUE)*EXP(-rate!B16%*ttm!B16/365)</f>
        <v>258.63812259887754</v>
      </c>
      <c r="G16" s="16">
        <f>_xlfn.NORM.S.DIST((LN(price!B16/Home!$F$21)+(rate!B16%-dividend!B16%+0.5*(vol!B16%)^2)*(ttm!B16/365))/((vol!B16%)*SQRT(ttm!B16/365)),TRUE)*EXP(-dividend!B16%*ttm!B16/365)</f>
        <v>0.55056678058291386</v>
      </c>
      <c r="H16" s="18">
        <f>mid!B16</f>
        <v>274</v>
      </c>
      <c r="I16" s="16">
        <f>delta!B16</f>
        <v>0.56499999999999995</v>
      </c>
      <c r="J16" s="19">
        <v>4.9300199999999998</v>
      </c>
      <c r="K16" s="20">
        <f>ttm!B16</f>
        <v>210</v>
      </c>
      <c r="L16" s="20">
        <f>moneyness!B16</f>
        <v>-65.390000000000327</v>
      </c>
      <c r="M16" s="16">
        <f t="shared" si="0"/>
        <v>0.79349862248701164</v>
      </c>
      <c r="N16" s="16">
        <f t="shared" si="1"/>
        <v>0.24293184190409778</v>
      </c>
    </row>
    <row r="17" spans="1:14">
      <c r="A17" s="17">
        <v>45530</v>
      </c>
      <c r="B17" s="16">
        <v>1</v>
      </c>
      <c r="C17" s="16">
        <v>1</v>
      </c>
      <c r="D17" s="18">
        <f>price!B17</f>
        <v>5616.84</v>
      </c>
      <c r="E17" s="16">
        <v>1.3683000000000001</v>
      </c>
      <c r="F17" s="16">
        <f>price!B17*_xlfn.NORM.S.DIST((LN(price!B17/Home!$F$21)+(rate!B17%-dividend!B17%+0.5*(vol!B17%)^2)*(ttm!B17/365))/((vol!B17%)*SQRT(ttm!B17/365)),TRUE)*EXP(-dividend!B17%*ttm!B17/365)-Home!$F$21*_xlfn.NORM.S.DIST((LN(price!B17/Home!$F$21)+(rate!B17%-dividend!B17%-0.5*(vol!B17%)^2)*(ttm!B17/365))/((vol!B17%)*SQRT(ttm!B17/365)),TRUE)*EXP(-rate!B17%*ttm!B17/365)</f>
        <v>245.12073504762475</v>
      </c>
      <c r="G17" s="16">
        <f>_xlfn.NORM.S.DIST((LN(price!B17/Home!$F$21)+(rate!B17%-dividend!B17%+0.5*(vol!B17%)^2)*(ttm!B17/365))/((vol!B17%)*SQRT(ttm!B17/365)),TRUE)*EXP(-dividend!B17%*ttm!B17/365)</f>
        <v>0.53777754192536231</v>
      </c>
      <c r="H17" s="18">
        <f>mid!B17</f>
        <v>259.39999999999998</v>
      </c>
      <c r="I17" s="16">
        <f>delta!B17</f>
        <v>0.55400000000000005</v>
      </c>
      <c r="J17" s="19">
        <v>4.93872</v>
      </c>
      <c r="K17" s="20">
        <f>ttm!B17</f>
        <v>207</v>
      </c>
      <c r="L17" s="20">
        <f>moneyness!B17</f>
        <v>-83.159999999999854</v>
      </c>
      <c r="M17" s="16">
        <f t="shared" si="0"/>
        <v>0.65149514960400157</v>
      </c>
      <c r="N17" s="16">
        <f t="shared" si="1"/>
        <v>0.11371760767863925</v>
      </c>
    </row>
    <row r="18" spans="1:14">
      <c r="A18" s="17">
        <v>45531</v>
      </c>
      <c r="B18" s="16">
        <v>1</v>
      </c>
      <c r="C18" s="16">
        <v>1</v>
      </c>
      <c r="D18" s="18">
        <f>price!B18</f>
        <v>5625.8</v>
      </c>
      <c r="E18" s="16">
        <v>1.3662000000000001</v>
      </c>
      <c r="F18" s="16">
        <f>price!B18*_xlfn.NORM.S.DIST((LN(price!B18/Home!$F$21)+(rate!B18%-dividend!B18%+0.5*(vol!B18%)^2)*(ttm!B18/365))/((vol!B18%)*SQRT(ttm!B18/365)),TRUE)*EXP(-dividend!B18%*ttm!B18/365)-Home!$F$21*_xlfn.NORM.S.DIST((LN(price!B18/Home!$F$21)+(rate!B18%-dividend!B18%-0.5*(vol!B18%)^2)*(ttm!B18/365))/((vol!B18%)*SQRT(ttm!B18/365)),TRUE)*EXP(-rate!B18%*ttm!B18/365)</f>
        <v>247.72759371870416</v>
      </c>
      <c r="G18" s="16">
        <f>_xlfn.NORM.S.DIST((LN(price!B18/Home!$F$21)+(rate!B18%-dividend!B18%+0.5*(vol!B18%)^2)*(ttm!B18/365))/((vol!B18%)*SQRT(ttm!B18/365)),TRUE)*EXP(-dividend!B18%*ttm!B18/365)</f>
        <v>0.54318633949414796</v>
      </c>
      <c r="H18" s="18">
        <f>mid!B18</f>
        <v>265.10000000000002</v>
      </c>
      <c r="I18" s="16">
        <f>delta!B18</f>
        <v>0.56299999999999994</v>
      </c>
      <c r="J18" s="19">
        <v>4.92021</v>
      </c>
      <c r="K18" s="20">
        <f>ttm!B18</f>
        <v>206</v>
      </c>
      <c r="L18" s="20">
        <f>moneyness!B18</f>
        <v>-74.199999999999818</v>
      </c>
      <c r="M18" s="16">
        <f t="shared" si="0"/>
        <v>0.76560823607990292</v>
      </c>
      <c r="N18" s="16">
        <f t="shared" si="1"/>
        <v>0.22242189658575495</v>
      </c>
    </row>
    <row r="19" spans="1:14">
      <c r="A19" s="17">
        <v>45532</v>
      </c>
      <c r="B19" s="16">
        <v>1</v>
      </c>
      <c r="C19" s="16">
        <v>1</v>
      </c>
      <c r="D19" s="18">
        <f>price!B19</f>
        <v>5592.18</v>
      </c>
      <c r="E19" s="16">
        <v>1.3749</v>
      </c>
      <c r="F19" s="16">
        <f>price!B19*_xlfn.NORM.S.DIST((LN(price!B19/Home!$F$21)+(rate!B19%-dividend!B19%+0.5*(vol!B19%)^2)*(ttm!B19/365))/((vol!B19%)*SQRT(ttm!B19/365)),TRUE)*EXP(-dividend!B19%*ttm!B19/365)-Home!$F$21*_xlfn.NORM.S.DIST((LN(price!B19/Home!$F$21)+(rate!B19%-dividend!B19%-0.5*(vol!B19%)^2)*(ttm!B19/365))/((vol!B19%)*SQRT(ttm!B19/365)),TRUE)*EXP(-rate!B19%*ttm!B19/365)</f>
        <v>231.50209778762746</v>
      </c>
      <c r="G19" s="16">
        <f>_xlfn.NORM.S.DIST((LN(price!B19/Home!$F$21)+(rate!B19%-dividend!B19%+0.5*(vol!B19%)^2)*(ttm!B19/365))/((vol!B19%)*SQRT(ttm!B19/365)),TRUE)*EXP(-dividend!B19%*ttm!B19/365)</f>
        <v>0.51944863075895986</v>
      </c>
      <c r="H19" s="18">
        <f>mid!B19</f>
        <v>239.2</v>
      </c>
      <c r="I19" s="16">
        <f>delta!B19</f>
        <v>0.53500000000000003</v>
      </c>
      <c r="J19" s="19">
        <v>4.9045100000000001</v>
      </c>
      <c r="K19" s="20">
        <f>ttm!B19</f>
        <v>205</v>
      </c>
      <c r="L19" s="20">
        <f>moneyness!B19</f>
        <v>-107.81999999999971</v>
      </c>
      <c r="M19" s="16">
        <f t="shared" si="0"/>
        <v>-23.918070729339995</v>
      </c>
      <c r="N19" s="16">
        <f t="shared" si="1"/>
        <v>-24.437519360098953</v>
      </c>
    </row>
    <row r="20" spans="1:14">
      <c r="A20" s="17">
        <v>45533</v>
      </c>
      <c r="B20" s="16">
        <v>1</v>
      </c>
      <c r="C20" s="16">
        <v>1</v>
      </c>
      <c r="D20" s="18">
        <f>price!B20</f>
        <v>5591.96</v>
      </c>
      <c r="E20" s="16">
        <v>1.3743000000000001</v>
      </c>
      <c r="F20" s="16">
        <f>price!B20*_xlfn.NORM.S.DIST((LN(price!B20/Home!$F$21)+(rate!B20%-dividend!B20%+0.5*(vol!B20%)^2)*(ttm!B20/365))/((vol!B20%)*SQRT(ttm!B20/365)),TRUE)*EXP(-dividend!B20%*ttm!B20/365)-Home!$F$21*_xlfn.NORM.S.DIST((LN(price!B20/Home!$F$21)+(rate!B20%-dividend!B20%-0.5*(vol!B20%)^2)*(ttm!B20/365))/((vol!B20%)*SQRT(ttm!B20/365)),TRUE)*EXP(-rate!B20%*ttm!B20/365)</f>
        <v>226.85144745250409</v>
      </c>
      <c r="G20" s="16">
        <f>_xlfn.NORM.S.DIST((LN(price!B20/Home!$F$21)+(rate!B20%-dividend!B20%+0.5*(vol!B20%)^2)*(ttm!B20/365))/((vol!B20%)*SQRT(ttm!B20/365)),TRUE)*EXP(-dividend!B20%*ttm!B20/365)</f>
        <v>0.52039716018793158</v>
      </c>
      <c r="H20" s="18">
        <f>mid!B20</f>
        <v>249.5</v>
      </c>
      <c r="I20" s="16">
        <f>delta!B20</f>
        <v>0.54900000000000004</v>
      </c>
      <c r="J20" s="19">
        <v>4.9904500000000001</v>
      </c>
      <c r="K20" s="20">
        <f>ttm!B20</f>
        <v>204</v>
      </c>
      <c r="L20" s="20">
        <f>moneyness!B20</f>
        <v>-108.03999999999996</v>
      </c>
      <c r="M20" s="16">
        <f t="shared" si="0"/>
        <v>0.36370213470937002</v>
      </c>
      <c r="N20" s="16">
        <f t="shared" si="1"/>
        <v>-0.15669502547856157</v>
      </c>
    </row>
    <row r="21" spans="1:14">
      <c r="A21" s="17">
        <v>45534</v>
      </c>
      <c r="B21" s="16">
        <v>1</v>
      </c>
      <c r="C21" s="16">
        <v>3</v>
      </c>
      <c r="D21" s="18">
        <f>price!B21</f>
        <v>5648.4</v>
      </c>
      <c r="E21" s="16">
        <v>1.3606</v>
      </c>
      <c r="F21" s="16">
        <f>price!B21*_xlfn.NORM.S.DIST((LN(price!B21/Home!$F$21)+(rate!B21%-dividend!B21%+0.5*(vol!B21%)^2)*(ttm!B21/365))/((vol!B21%)*SQRT(ttm!B21/365)),TRUE)*EXP(-dividend!B21%*ttm!B21/365)-Home!$F$21*_xlfn.NORM.S.DIST((LN(price!B21/Home!$F$21)+(rate!B21%-dividend!B21%-0.5*(vol!B21%)^2)*(ttm!B21/365))/((vol!B21%)*SQRT(ttm!B21/365)),TRUE)*EXP(-rate!B21%*ttm!B21/365)</f>
        <v>255.94572009456351</v>
      </c>
      <c r="G21" s="16">
        <f>_xlfn.NORM.S.DIST((LN(price!B21/Home!$F$21)+(rate!B21%-dividend!B21%+0.5*(vol!B21%)^2)*(ttm!B21/365))/((vol!B21%)*SQRT(ttm!B21/365)),TRUE)*EXP(-dividend!B21%*ttm!B21/365)</f>
        <v>0.55905177337744294</v>
      </c>
      <c r="H21" s="18">
        <f>mid!B21</f>
        <v>269.95</v>
      </c>
      <c r="I21" s="16">
        <f>delta!B21</f>
        <v>0.57099999999999995</v>
      </c>
      <c r="J21" s="19">
        <v>4.9696699999999998</v>
      </c>
      <c r="K21" s="20">
        <f>ttm!B21</f>
        <v>203</v>
      </c>
      <c r="L21" s="20">
        <f>moneyness!B21</f>
        <v>-51.600000000000364</v>
      </c>
      <c r="M21" s="16">
        <f t="shared" si="0"/>
        <v>0.4355129901992183</v>
      </c>
      <c r="N21" s="16">
        <f t="shared" si="1"/>
        <v>-0.12353878317822464</v>
      </c>
    </row>
    <row r="22" spans="1:14">
      <c r="A22" s="17">
        <v>45538</v>
      </c>
      <c r="B22" s="16">
        <v>1</v>
      </c>
      <c r="C22" s="16">
        <v>1</v>
      </c>
      <c r="D22" s="18">
        <f>price!B22</f>
        <v>5528.93</v>
      </c>
      <c r="E22" s="16">
        <v>1.3905000000000001</v>
      </c>
      <c r="F22" s="16">
        <f>price!B22*_xlfn.NORM.S.DIST((LN(price!B22/Home!$F$21)+(rate!B22%-dividend!B22%+0.5*(vol!B22%)^2)*(ttm!B22/365))/((vol!B22%)*SQRT(ttm!B22/365)),TRUE)*EXP(-dividend!B22%*ttm!B22/365)-Home!$F$21*_xlfn.NORM.S.DIST((LN(price!B22/Home!$F$21)+(rate!B22%-dividend!B22%-0.5*(vol!B22%)^2)*(ttm!B22/365))/((vol!B22%)*SQRT(ttm!B22/365)),TRUE)*EXP(-rate!B22%*ttm!B22/365)</f>
        <v>203.07292139234914</v>
      </c>
      <c r="G22" s="16">
        <f>_xlfn.NORM.S.DIST((LN(price!B22/Home!$F$21)+(rate!B22%-dividend!B22%+0.5*(vol!B22%)^2)*(ttm!B22/365))/((vol!B22%)*SQRT(ttm!B22/365)),TRUE)*EXP(-dividend!B22%*ttm!B22/365)</f>
        <v>0.47569866980045622</v>
      </c>
      <c r="H22" s="18">
        <f>mid!B22</f>
        <v>217.65</v>
      </c>
      <c r="I22" s="16">
        <f>delta!B22</f>
        <v>0.497</v>
      </c>
      <c r="J22" s="19">
        <v>4.9531099999999997</v>
      </c>
      <c r="K22" s="20">
        <f>ttm!B22</f>
        <v>199</v>
      </c>
      <c r="L22" s="20">
        <f>moneyness!B22</f>
        <v>-171.06999999999971</v>
      </c>
      <c r="M22" s="16">
        <f t="shared" si="0"/>
        <v>0.25908769447736935</v>
      </c>
      <c r="N22" s="16">
        <f t="shared" si="1"/>
        <v>-0.21661097532308687</v>
      </c>
    </row>
    <row r="23" spans="1:14">
      <c r="A23" s="17">
        <v>45539</v>
      </c>
      <c r="B23" s="16">
        <v>1</v>
      </c>
      <c r="C23" s="16">
        <v>1</v>
      </c>
      <c r="D23" s="18">
        <f>price!B23</f>
        <v>5520.07</v>
      </c>
      <c r="E23" s="16">
        <v>1.3929</v>
      </c>
      <c r="F23" s="16">
        <f>price!B23*_xlfn.NORM.S.DIST((LN(price!B23/Home!$F$21)+(rate!B23%-dividend!B23%+0.5*(vol!B23%)^2)*(ttm!B23/365))/((vol!B23%)*SQRT(ttm!B23/365)),TRUE)*EXP(-dividend!B23%*ttm!B23/365)-Home!$F$21*_xlfn.NORM.S.DIST((LN(price!B23/Home!$F$21)+(rate!B23%-dividend!B23%-0.5*(vol!B23%)^2)*(ttm!B23/365))/((vol!B23%)*SQRT(ttm!B23/365)),TRUE)*EXP(-rate!B23%*ttm!B23/365)</f>
        <v>201.78490957672147</v>
      </c>
      <c r="G23" s="16">
        <f>_xlfn.NORM.S.DIST((LN(price!B23/Home!$F$21)+(rate!B23%-dividend!B23%+0.5*(vol!B23%)^2)*(ttm!B23/365))/((vol!B23%)*SQRT(ttm!B23/365)),TRUE)*EXP(-dividend!B23%*ttm!B23/365)</f>
        <v>0.46922010211287185</v>
      </c>
      <c r="H23" s="18">
        <f>mid!B23</f>
        <v>215.3</v>
      </c>
      <c r="I23" s="16">
        <f>delta!B23</f>
        <v>0.48299999999999998</v>
      </c>
      <c r="J23" s="19">
        <v>4.8909399999999996</v>
      </c>
      <c r="K23" s="20">
        <f>ttm!B23</f>
        <v>198</v>
      </c>
      <c r="L23" s="20">
        <f>moneyness!B23</f>
        <v>-179.93000000000029</v>
      </c>
      <c r="M23" s="16">
        <f t="shared" si="0"/>
        <v>0.73206810303362324</v>
      </c>
      <c r="N23" s="16">
        <f t="shared" si="1"/>
        <v>0.26284800092075139</v>
      </c>
    </row>
    <row r="24" spans="1:14">
      <c r="A24" s="17">
        <v>45540</v>
      </c>
      <c r="B24" s="16">
        <v>1</v>
      </c>
      <c r="C24" s="16">
        <v>1</v>
      </c>
      <c r="D24" s="18">
        <f>price!B24</f>
        <v>5503.41</v>
      </c>
      <c r="E24" s="16">
        <v>1.3960999999999999</v>
      </c>
      <c r="F24" s="16">
        <f>price!B24*_xlfn.NORM.S.DIST((LN(price!B24/Home!$F$21)+(rate!B24%-dividend!B24%+0.5*(vol!B24%)^2)*(ttm!B24/365))/((vol!B24%)*SQRT(ttm!B24/365)),TRUE)*EXP(-dividend!B24%*ttm!B24/365)-Home!$F$21*_xlfn.NORM.S.DIST((LN(price!B24/Home!$F$21)+(rate!B24%-dividend!B24%-0.5*(vol!B24%)^2)*(ttm!B24/365))/((vol!B24%)*SQRT(ttm!B24/365)),TRUE)*EXP(-rate!B24%*ttm!B24/365)</f>
        <v>188.48641413843825</v>
      </c>
      <c r="G24" s="16">
        <f>_xlfn.NORM.S.DIST((LN(price!B24/Home!$F$21)+(rate!B24%-dividend!B24%+0.5*(vol!B24%)^2)*(ttm!B24/365))/((vol!B24%)*SQRT(ttm!B24/365)),TRUE)*EXP(-dividend!B24%*ttm!B24/365)</f>
        <v>0.45568049014857986</v>
      </c>
      <c r="H24" s="18">
        <f>mid!B24</f>
        <v>202.95</v>
      </c>
      <c r="I24" s="16">
        <f>delta!B24</f>
        <v>0.47799999999999998</v>
      </c>
      <c r="J24" s="19">
        <v>4.8811600000000004</v>
      </c>
      <c r="K24" s="20">
        <f>ttm!B24</f>
        <v>197</v>
      </c>
      <c r="L24" s="20">
        <f>moneyness!B24</f>
        <v>-196.59000000000015</v>
      </c>
      <c r="M24" s="16">
        <f t="shared" si="0"/>
        <v>0.44906941281607177</v>
      </c>
      <c r="N24" s="16">
        <f t="shared" si="1"/>
        <v>-6.6110773325080974E-3</v>
      </c>
    </row>
    <row r="25" spans="1:14">
      <c r="A25" s="17">
        <v>45541</v>
      </c>
      <c r="B25" s="16">
        <v>1</v>
      </c>
      <c r="C25" s="16">
        <v>1</v>
      </c>
      <c r="D25" s="18">
        <f>price!B25</f>
        <v>5408.42</v>
      </c>
      <c r="E25" s="16">
        <v>1.4211</v>
      </c>
      <c r="F25" s="16">
        <f>price!B25*_xlfn.NORM.S.DIST((LN(price!B25/Home!$F$21)+(rate!B25%-dividend!B25%+0.5*(vol!B25%)^2)*(ttm!B25/365))/((vol!B25%)*SQRT(ttm!B25/365)),TRUE)*EXP(-dividend!B25%*ttm!B25/365)-Home!$F$21*_xlfn.NORM.S.DIST((LN(price!B25/Home!$F$21)+(rate!B25%-dividend!B25%-0.5*(vol!B25%)^2)*(ttm!B25/365))/((vol!B25%)*SQRT(ttm!B25/365)),TRUE)*EXP(-rate!B25%*ttm!B25/365)</f>
        <v>152.17343753736282</v>
      </c>
      <c r="G25" s="16">
        <f>_xlfn.NORM.S.DIST((LN(price!B25/Home!$F$21)+(rate!B25%-dividend!B25%+0.5*(vol!B25%)^2)*(ttm!B25/365))/((vol!B25%)*SQRT(ttm!B25/365)),TRUE)*EXP(-dividend!B25%*ttm!B25/365)</f>
        <v>0.39272321772192736</v>
      </c>
      <c r="H25" s="18">
        <f>mid!B25</f>
        <v>160.19999999999999</v>
      </c>
      <c r="I25" s="16">
        <f>delta!B25</f>
        <v>0.40899999999999997</v>
      </c>
      <c r="J25" s="19">
        <v>4.8439300000000003</v>
      </c>
      <c r="K25" s="20">
        <f>ttm!B25</f>
        <v>196</v>
      </c>
      <c r="L25" s="20">
        <f>moneyness!B25</f>
        <v>-291.57999999999993</v>
      </c>
      <c r="M25" s="16">
        <f t="shared" si="0"/>
        <v>0.4501979137058259</v>
      </c>
      <c r="N25" s="16">
        <f t="shared" si="1"/>
        <v>5.7474695983898538E-2</v>
      </c>
    </row>
    <row r="26" spans="1:14">
      <c r="A26" s="17">
        <v>45544</v>
      </c>
      <c r="B26" s="16">
        <v>1</v>
      </c>
      <c r="C26" s="16">
        <v>3</v>
      </c>
      <c r="D26" s="18">
        <f>price!B26</f>
        <v>5471.05</v>
      </c>
      <c r="E26" s="16">
        <v>1.4044000000000001</v>
      </c>
      <c r="F26" s="16">
        <f>price!B26*_xlfn.NORM.S.DIST((LN(price!B26/Home!$F$21)+(rate!B26%-dividend!B26%+0.5*(vol!B26%)^2)*(ttm!B26/365))/((vol!B26%)*SQRT(ttm!B26/365)),TRUE)*EXP(-dividend!B26%*ttm!B26/365)-Home!$F$21*_xlfn.NORM.S.DIST((LN(price!B26/Home!$F$21)+(rate!B26%-dividend!B26%-0.5*(vol!B26%)^2)*(ttm!B26/365))/((vol!B26%)*SQRT(ttm!B26/365)),TRUE)*EXP(-rate!B26%*ttm!B26/365)</f>
        <v>170.76566310207272</v>
      </c>
      <c r="G26" s="16">
        <f>_xlfn.NORM.S.DIST((LN(price!B26/Home!$F$21)+(rate!B26%-dividend!B26%+0.5*(vol!B26%)^2)*(ttm!B26/365))/((vol!B26%)*SQRT(ttm!B26/365)),TRUE)*EXP(-dividend!B26%*ttm!B26/365)</f>
        <v>0.43055114836063324</v>
      </c>
      <c r="H26" s="18">
        <f>mid!B26</f>
        <v>188.3</v>
      </c>
      <c r="I26" s="16">
        <f>delta!B26</f>
        <v>0.45200000000000001</v>
      </c>
      <c r="J26" s="19">
        <v>4.8527800000000001</v>
      </c>
      <c r="K26" s="20">
        <f>ttm!B26</f>
        <v>193</v>
      </c>
      <c r="L26" s="20">
        <f>moneyness!B26</f>
        <v>-228.94999999999982</v>
      </c>
      <c r="M26" s="16">
        <f t="shared" si="0"/>
        <v>0.23494182353116805</v>
      </c>
      <c r="N26" s="16">
        <f t="shared" si="1"/>
        <v>-0.19560932482946519</v>
      </c>
    </row>
    <row r="27" spans="1:14">
      <c r="A27" s="17">
        <v>45545</v>
      </c>
      <c r="B27" s="16">
        <v>1</v>
      </c>
      <c r="C27" s="16">
        <v>1</v>
      </c>
      <c r="D27" s="18">
        <f>price!B27</f>
        <v>5495.52</v>
      </c>
      <c r="E27" s="16">
        <v>1.3980999999999999</v>
      </c>
      <c r="F27" s="16">
        <f>price!B27*_xlfn.NORM.S.DIST((LN(price!B27/Home!$F$21)+(rate!B27%-dividend!B27%+0.5*(vol!B27%)^2)*(ttm!B27/365))/((vol!B27%)*SQRT(ttm!B27/365)),TRUE)*EXP(-dividend!B27%*ttm!B27/365)-Home!$F$21*_xlfn.NORM.S.DIST((LN(price!B27/Home!$F$21)+(rate!B27%-dividend!B27%-0.5*(vol!B27%)^2)*(ttm!B27/365))/((vol!B27%)*SQRT(ttm!B27/365)),TRUE)*EXP(-rate!B27%*ttm!B27/365)</f>
        <v>180.8893803483079</v>
      </c>
      <c r="G27" s="16">
        <f>_xlfn.NORM.S.DIST((LN(price!B27/Home!$F$21)+(rate!B27%-dividend!B27%+0.5*(vol!B27%)^2)*(ttm!B27/365))/((vol!B27%)*SQRT(ttm!B27/365)),TRUE)*EXP(-dividend!B27%*ttm!B27/365)</f>
        <v>0.44668446768813636</v>
      </c>
      <c r="H27" s="18">
        <f>mid!B27</f>
        <v>193.9</v>
      </c>
      <c r="I27" s="16">
        <f>delta!B27</f>
        <v>0.46500000000000002</v>
      </c>
      <c r="J27" s="19">
        <v>4.8342799999999997</v>
      </c>
      <c r="K27" s="20">
        <f>ttm!B27</f>
        <v>192</v>
      </c>
      <c r="L27" s="20">
        <f>moneyness!B27</f>
        <v>-204.47999999999956</v>
      </c>
      <c r="M27" s="16">
        <f t="shared" si="0"/>
        <v>0.45121981529147409</v>
      </c>
      <c r="N27" s="16">
        <f t="shared" si="1"/>
        <v>4.535347603337736E-3</v>
      </c>
    </row>
    <row r="28" spans="1:14">
      <c r="A28" s="17">
        <v>45546</v>
      </c>
      <c r="B28" s="16">
        <v>1</v>
      </c>
      <c r="C28" s="16">
        <v>1</v>
      </c>
      <c r="D28" s="18">
        <f>price!B28</f>
        <v>5554.13</v>
      </c>
      <c r="E28" s="16">
        <v>1.3846000000000001</v>
      </c>
      <c r="F28" s="16">
        <f>price!B28*_xlfn.NORM.S.DIST((LN(price!B28/Home!$F$21)+(rate!B28%-dividend!B28%+0.5*(vol!B28%)^2)*(ttm!B28/365))/((vol!B28%)*SQRT(ttm!B28/365)),TRUE)*EXP(-dividend!B28%*ttm!B28/365)-Home!$F$21*_xlfn.NORM.S.DIST((LN(price!B28/Home!$F$21)+(rate!B28%-dividend!B28%-0.5*(vol!B28%)^2)*(ttm!B28/365))/((vol!B28%)*SQRT(ttm!B28/365)),TRUE)*EXP(-rate!B28%*ttm!B28/365)</f>
        <v>206.70668986593682</v>
      </c>
      <c r="G28" s="16">
        <f>_xlfn.NORM.S.DIST((LN(price!B28/Home!$F$21)+(rate!B28%-dividend!B28%+0.5*(vol!B28%)^2)*(ttm!B28/365))/((vol!B28%)*SQRT(ttm!B28/365)),TRUE)*EXP(-dividend!B28%*ttm!B28/365)</f>
        <v>0.48715545399501686</v>
      </c>
      <c r="H28" s="18">
        <f>mid!B28</f>
        <v>220.25</v>
      </c>
      <c r="I28" s="16">
        <f>delta!B28</f>
        <v>0.505</v>
      </c>
      <c r="J28" s="19">
        <v>4.8654599999999997</v>
      </c>
      <c r="K28" s="20">
        <f>ttm!B28</f>
        <v>191</v>
      </c>
      <c r="L28" s="20">
        <f>moneyness!B28</f>
        <v>-145.86999999999989</v>
      </c>
      <c r="M28" s="16">
        <f t="shared" si="0"/>
        <v>0.50461477349207262</v>
      </c>
      <c r="N28" s="16">
        <f t="shared" si="1"/>
        <v>1.7459319497055759E-2</v>
      </c>
    </row>
    <row r="29" spans="1:14">
      <c r="A29" s="17">
        <v>45547</v>
      </c>
      <c r="B29" s="16">
        <v>1</v>
      </c>
      <c r="C29" s="16">
        <v>1</v>
      </c>
      <c r="D29" s="18">
        <f>price!B29</f>
        <v>5595.76</v>
      </c>
      <c r="E29" s="16">
        <v>1.3735999999999999</v>
      </c>
      <c r="F29" s="16">
        <f>price!B29*_xlfn.NORM.S.DIST((LN(price!B29/Home!$F$21)+(rate!B29%-dividend!B29%+0.5*(vol!B29%)^2)*(ttm!B29/365))/((vol!B29%)*SQRT(ttm!B29/365)),TRUE)*EXP(-dividend!B29%*ttm!B29/365)-Home!$F$21*_xlfn.NORM.S.DIST((LN(price!B29/Home!$F$21)+(rate!B29%-dividend!B29%-0.5*(vol!B29%)^2)*(ttm!B29/365))/((vol!B29%)*SQRT(ttm!B29/365)),TRUE)*EXP(-rate!B29%*ttm!B29/365)</f>
        <v>226.9981396797225</v>
      </c>
      <c r="G29" s="16">
        <f>_xlfn.NORM.S.DIST((LN(price!B29/Home!$F$21)+(rate!B29%-dividend!B29%+0.5*(vol!B29%)^2)*(ttm!B29/365))/((vol!B29%)*SQRT(ttm!B29/365)),TRUE)*EXP(-dividend!B29%*ttm!B29/365)</f>
        <v>0.51526977691238429</v>
      </c>
      <c r="H29" s="18">
        <f>mid!B29</f>
        <v>241.15</v>
      </c>
      <c r="I29" s="16">
        <f>delta!B29</f>
        <v>0.53</v>
      </c>
      <c r="J29" s="19">
        <v>4.8419800000000004</v>
      </c>
      <c r="K29" s="20">
        <f>ttm!B29</f>
        <v>190</v>
      </c>
      <c r="L29" s="20">
        <f>moneyness!B29</f>
        <v>-104.23999999999978</v>
      </c>
      <c r="M29" s="16">
        <f t="shared" si="0"/>
        <v>0.57740408485923245</v>
      </c>
      <c r="N29" s="16">
        <f t="shared" si="1"/>
        <v>6.2134307946848155E-2</v>
      </c>
    </row>
    <row r="30" spans="1:14">
      <c r="A30" s="17">
        <v>45548</v>
      </c>
      <c r="B30" s="16">
        <v>1</v>
      </c>
      <c r="C30" s="16">
        <v>1</v>
      </c>
      <c r="D30" s="18">
        <f>price!B30</f>
        <v>5626.02</v>
      </c>
      <c r="E30" s="16">
        <v>1.3662000000000001</v>
      </c>
      <c r="F30" s="16">
        <f>price!B30*_xlfn.NORM.S.DIST((LN(price!B30/Home!$F$21)+(rate!B30%-dividend!B30%+0.5*(vol!B30%)^2)*(ttm!B30/365))/((vol!B30%)*SQRT(ttm!B30/365)),TRUE)*EXP(-dividend!B30%*ttm!B30/365)-Home!$F$21*_xlfn.NORM.S.DIST((LN(price!B30/Home!$F$21)+(rate!B30%-dividend!B30%-0.5*(vol!B30%)^2)*(ttm!B30/365))/((vol!B30%)*SQRT(ttm!B30/365)),TRUE)*EXP(-rate!B30%*ttm!B30/365)</f>
        <v>243.15491935994805</v>
      </c>
      <c r="G30" s="16">
        <f>_xlfn.NORM.S.DIST((LN(price!B30/Home!$F$21)+(rate!B30%-dividend!B30%+0.5*(vol!B30%)^2)*(ttm!B30/365))/((vol!B30%)*SQRT(ttm!B30/365)),TRUE)*EXP(-dividend!B30%*ttm!B30/365)</f>
        <v>0.53565997513714869</v>
      </c>
      <c r="H30" s="18">
        <f>mid!B30</f>
        <v>258.5</v>
      </c>
      <c r="I30" s="16">
        <f>delta!B30</f>
        <v>0.55200000000000005</v>
      </c>
      <c r="J30" s="19">
        <v>4.8354499999999998</v>
      </c>
      <c r="K30" s="20">
        <f>ttm!B30</f>
        <v>189</v>
      </c>
      <c r="L30" s="20">
        <f>moneyness!B30</f>
        <v>-73.979999999999563</v>
      </c>
      <c r="M30" s="16">
        <f t="shared" si="0"/>
        <v>0.68521543731766266</v>
      </c>
      <c r="N30" s="16">
        <f t="shared" si="1"/>
        <v>0.14955546218051397</v>
      </c>
    </row>
    <row r="31" spans="1:14">
      <c r="A31" s="17">
        <v>45551</v>
      </c>
      <c r="B31" s="16">
        <v>1</v>
      </c>
      <c r="C31" s="16">
        <v>3</v>
      </c>
      <c r="D31" s="18">
        <f>price!B31</f>
        <v>5633.09</v>
      </c>
      <c r="E31" s="16">
        <v>1.3646</v>
      </c>
      <c r="F31" s="16">
        <f>price!B31*_xlfn.NORM.S.DIST((LN(price!B31/Home!$F$21)+(rate!B31%-dividend!B31%+0.5*(vol!B31%)^2)*(ttm!B31/365))/((vol!B31%)*SQRT(ttm!B31/365)),TRUE)*EXP(-dividend!B31%*ttm!B31/365)-Home!$F$21*_xlfn.NORM.S.DIST((LN(price!B31/Home!$F$21)+(rate!B31%-dividend!B31%-0.5*(vol!B31%)^2)*(ttm!B31/365))/((vol!B31%)*SQRT(ttm!B31/365)),TRUE)*EXP(-rate!B31%*ttm!B31/365)</f>
        <v>247.47999863085033</v>
      </c>
      <c r="G31" s="16">
        <f>_xlfn.NORM.S.DIST((LN(price!B31/Home!$F$21)+(rate!B31%-dividend!B31%+0.5*(vol!B31%)^2)*(ttm!B31/365))/((vol!B31%)*SQRT(ttm!B31/365)),TRUE)*EXP(-dividend!B31%*ttm!B31/365)</f>
        <v>0.53807062865764088</v>
      </c>
      <c r="H31" s="18">
        <f>mid!B31</f>
        <v>263.2</v>
      </c>
      <c r="I31" s="16">
        <f>delta!B31</f>
        <v>0.55600000000000005</v>
      </c>
      <c r="J31" s="19">
        <v>4.7641400000000003</v>
      </c>
      <c r="K31" s="20">
        <f>ttm!B31</f>
        <v>186</v>
      </c>
      <c r="L31" s="20">
        <f>moneyness!B31</f>
        <v>-66.909999999999854</v>
      </c>
      <c r="M31" s="16">
        <f t="shared" si="0"/>
        <v>5.2443449805402631</v>
      </c>
      <c r="N31" s="16">
        <f t="shared" si="1"/>
        <v>4.7062743518826222</v>
      </c>
    </row>
    <row r="32" spans="1:14">
      <c r="A32" s="17">
        <v>45552</v>
      </c>
      <c r="B32" s="16">
        <v>1</v>
      </c>
      <c r="C32" s="16">
        <v>1</v>
      </c>
      <c r="D32" s="18">
        <f>price!B32</f>
        <v>5634.58</v>
      </c>
      <c r="E32" s="16">
        <v>1.3645</v>
      </c>
      <c r="F32" s="16">
        <f>price!B32*_xlfn.NORM.S.DIST((LN(price!B32/Home!$F$21)+(rate!B32%-dividend!B32%+0.5*(vol!B32%)^2)*(ttm!B32/365))/((vol!B32%)*SQRT(ttm!B32/365)),TRUE)*EXP(-dividend!B32%*ttm!B32/365)-Home!$F$21*_xlfn.NORM.S.DIST((LN(price!B32/Home!$F$21)+(rate!B32%-dividend!B32%-0.5*(vol!B32%)^2)*(ttm!B32/365))/((vol!B32%)*SQRT(ttm!B32/365)),TRUE)*EXP(-rate!B32%*ttm!B32/365)</f>
        <v>248.26948641857416</v>
      </c>
      <c r="G32" s="16">
        <f>_xlfn.NORM.S.DIST((LN(price!B32/Home!$F$21)+(rate!B32%-dividend!B32%+0.5*(vol!B32%)^2)*(ttm!B32/365))/((vol!B32%)*SQRT(ttm!B32/365)),TRUE)*EXP(-dividend!B32%*ttm!B32/365)</f>
        <v>0.53872525841108188</v>
      </c>
      <c r="H32" s="18">
        <f>mid!B32</f>
        <v>267.7</v>
      </c>
      <c r="I32" s="16">
        <f>delta!B32</f>
        <v>0.56100000000000005</v>
      </c>
      <c r="J32" s="19">
        <v>4.7633799999999997</v>
      </c>
      <c r="K32" s="20">
        <f>ttm!B32</f>
        <v>185</v>
      </c>
      <c r="L32" s="20">
        <f>moneyness!B32</f>
        <v>-65.420000000000073</v>
      </c>
      <c r="M32" s="16">
        <f t="shared" si="0"/>
        <v>0.46279417239333703</v>
      </c>
      <c r="N32" s="16">
        <f t="shared" si="1"/>
        <v>-7.5931086017744842E-2</v>
      </c>
    </row>
    <row r="33" spans="1:14">
      <c r="A33" s="17">
        <v>45553</v>
      </c>
      <c r="B33" s="16">
        <v>1</v>
      </c>
      <c r="C33" s="16">
        <v>1</v>
      </c>
      <c r="D33" s="18">
        <f>price!B33</f>
        <v>5618.26</v>
      </c>
      <c r="E33" s="16">
        <v>1.3686</v>
      </c>
      <c r="F33" s="16">
        <f>price!B33*_xlfn.NORM.S.DIST((LN(price!B33/Home!$F$21)+(rate!B33%-dividend!B33%+0.5*(vol!B33%)^2)*(ttm!B33/365))/((vol!B33%)*SQRT(ttm!B33/365)),TRUE)*EXP(-dividend!B33%*ttm!B33/365)-Home!$F$21*_xlfn.NORM.S.DIST((LN(price!B33/Home!$F$21)+(rate!B33%-dividend!B33%-0.5*(vol!B33%)^2)*(ttm!B33/365))/((vol!B33%)*SQRT(ttm!B33/365)),TRUE)*EXP(-rate!B33%*ttm!B33/365)</f>
        <v>237.004250047818</v>
      </c>
      <c r="G33" s="16">
        <f>_xlfn.NORM.S.DIST((LN(price!B33/Home!$F$21)+(rate!B33%-dividend!B33%+0.5*(vol!B33%)^2)*(ttm!B33/365))/((vol!B33%)*SQRT(ttm!B33/365)),TRUE)*EXP(-dividend!B33%*ttm!B33/365)</f>
        <v>0.52677196129389414</v>
      </c>
      <c r="H33" s="18">
        <f>mid!B33</f>
        <v>260.05</v>
      </c>
      <c r="I33" s="16">
        <f>delta!B33</f>
        <v>0.55100000000000005</v>
      </c>
      <c r="J33" s="19">
        <v>4.7387499999999996</v>
      </c>
      <c r="K33" s="20">
        <f>ttm!B33</f>
        <v>184</v>
      </c>
      <c r="L33" s="20">
        <f>moneyness!B33</f>
        <v>-81.739999999999782</v>
      </c>
      <c r="M33" s="16">
        <f t="shared" si="0"/>
        <v>0.46760512600000137</v>
      </c>
      <c r="N33" s="16">
        <f t="shared" si="1"/>
        <v>-5.9166835293892772E-2</v>
      </c>
    </row>
    <row r="34" spans="1:14">
      <c r="A34" s="17">
        <v>45554</v>
      </c>
      <c r="B34" s="16">
        <v>1</v>
      </c>
      <c r="C34" s="16">
        <v>1</v>
      </c>
      <c r="D34" s="18">
        <f>price!B34</f>
        <v>5713.64</v>
      </c>
      <c r="E34" s="16">
        <v>1.3462000000000001</v>
      </c>
      <c r="F34" s="16">
        <f>price!B34*_xlfn.NORM.S.DIST((LN(price!B34/Home!$F$21)+(rate!B34%-dividend!B34%+0.5*(vol!B34%)^2)*(ttm!B34/365))/((vol!B34%)*SQRT(ttm!B34/365)),TRUE)*EXP(-dividend!B34%*ttm!B34/365)-Home!$F$21*_xlfn.NORM.S.DIST((LN(price!B34/Home!$F$21)+(rate!B34%-dividend!B34%-0.5*(vol!B34%)^2)*(ttm!B34/365))/((vol!B34%)*SQRT(ttm!B34/365)),TRUE)*EXP(-rate!B34%*ttm!B34/365)</f>
        <v>286.94226451241411</v>
      </c>
      <c r="G34" s="16">
        <f>_xlfn.NORM.S.DIST((LN(price!B34/Home!$F$21)+(rate!B34%-dividend!B34%+0.5*(vol!B34%)^2)*(ttm!B34/365))/((vol!B34%)*SQRT(ttm!B34/365)),TRUE)*EXP(-dividend!B34%*ttm!B34/365)</f>
        <v>0.59066641342991821</v>
      </c>
      <c r="H34" s="18">
        <f>mid!B34</f>
        <v>304.55</v>
      </c>
      <c r="I34" s="16">
        <f>delta!B34</f>
        <v>0.60799999999999998</v>
      </c>
      <c r="J34" s="19">
        <v>4.7077999999999998</v>
      </c>
      <c r="K34" s="20">
        <f>ttm!B34</f>
        <v>183</v>
      </c>
      <c r="L34" s="20">
        <f>moneyness!B34</f>
        <v>13.640000000000327</v>
      </c>
      <c r="M34" s="16">
        <f t="shared" si="0"/>
        <v>0.92917733667601299</v>
      </c>
      <c r="N34" s="16">
        <f t="shared" si="1"/>
        <v>0.33851092324609477</v>
      </c>
    </row>
    <row r="35" spans="1:14">
      <c r="A35" s="17">
        <v>45555</v>
      </c>
      <c r="B35" s="16">
        <v>1</v>
      </c>
      <c r="C35" s="16">
        <v>1</v>
      </c>
      <c r="D35" s="18">
        <f>price!B35</f>
        <v>5702.55</v>
      </c>
      <c r="E35" s="16">
        <v>1.3484</v>
      </c>
      <c r="F35" s="16">
        <f>price!B35*_xlfn.NORM.S.DIST((LN(price!B35/Home!$F$21)+(rate!B35%-dividend!B35%+0.5*(vol!B35%)^2)*(ttm!B35/365))/((vol!B35%)*SQRT(ttm!B35/365)),TRUE)*EXP(-dividend!B35%*ttm!B35/365)-Home!$F$21*_xlfn.NORM.S.DIST((LN(price!B35/Home!$F$21)+(rate!B35%-dividend!B35%-0.5*(vol!B35%)^2)*(ttm!B35/365))/((vol!B35%)*SQRT(ttm!B35/365)),TRUE)*EXP(-rate!B35%*ttm!B35/365)</f>
        <v>285.57565613583074</v>
      </c>
      <c r="G35" s="16">
        <f>_xlfn.NORM.S.DIST((LN(price!B35/Home!$F$21)+(rate!B35%-dividend!B35%+0.5*(vol!B35%)^2)*(ttm!B35/365))/((vol!B35%)*SQRT(ttm!B35/365)),TRUE)*EXP(-dividend!B35%*ttm!B35/365)</f>
        <v>0.58107890280569607</v>
      </c>
      <c r="H35" s="18">
        <f>mid!B35</f>
        <v>294.05</v>
      </c>
      <c r="I35" s="16">
        <f>delta!B35</f>
        <v>0.59499999999999997</v>
      </c>
      <c r="J35" s="19">
        <v>4.6699400000000004</v>
      </c>
      <c r="K35" s="20">
        <f>ttm!B35</f>
        <v>182</v>
      </c>
      <c r="L35" s="20">
        <f>moneyness!B35</f>
        <v>2.5500000000001819</v>
      </c>
      <c r="M35" s="16">
        <f t="shared" si="0"/>
        <v>0.53767706139893223</v>
      </c>
      <c r="N35" s="16">
        <f t="shared" si="1"/>
        <v>-4.3401841406763841E-2</v>
      </c>
    </row>
    <row r="36" spans="1:14">
      <c r="A36" s="17">
        <v>45558</v>
      </c>
      <c r="B36" s="16">
        <v>1</v>
      </c>
      <c r="C36" s="16">
        <v>3</v>
      </c>
      <c r="D36" s="18">
        <f>price!B36</f>
        <v>5718.57</v>
      </c>
      <c r="E36" s="16">
        <v>1.3396999999999999</v>
      </c>
      <c r="F36" s="16">
        <f>price!B36*_xlfn.NORM.S.DIST((LN(price!B36/Home!$F$21)+(rate!B36%-dividend!B36%+0.5*(vol!B36%)^2)*(ttm!B36/365))/((vol!B36%)*SQRT(ttm!B36/365)),TRUE)*EXP(-dividend!B36%*ttm!B36/365)-Home!$F$21*_xlfn.NORM.S.DIST((LN(price!B36/Home!$F$21)+(rate!B36%-dividend!B36%-0.5*(vol!B36%)^2)*(ttm!B36/365))/((vol!B36%)*SQRT(ttm!B36/365)),TRUE)*EXP(-rate!B36%*ttm!B36/365)</f>
        <v>291.51777393617203</v>
      </c>
      <c r="G36" s="16">
        <f>_xlfn.NORM.S.DIST((LN(price!B36/Home!$F$21)+(rate!B36%-dividend!B36%+0.5*(vol!B36%)^2)*(ttm!B36/365))/((vol!B36%)*SQRT(ttm!B36/365)),TRUE)*EXP(-dividend!B36%*ttm!B36/365)</f>
        <v>0.59070298163079482</v>
      </c>
      <c r="H36" s="18">
        <f>mid!B36</f>
        <v>302.55</v>
      </c>
      <c r="I36" s="16">
        <f>delta!B36</f>
        <v>0.60599999999999998</v>
      </c>
      <c r="J36" s="19">
        <v>4.64276</v>
      </c>
      <c r="K36" s="20">
        <f>ttm!B36</f>
        <v>179</v>
      </c>
      <c r="L36" s="20">
        <f>moneyness!B36</f>
        <v>18.569999999999709</v>
      </c>
      <c r="M36" s="16">
        <f t="shared" si="0"/>
        <v>0.81216316055877646</v>
      </c>
      <c r="N36" s="16">
        <f t="shared" si="1"/>
        <v>0.22146017892798164</v>
      </c>
    </row>
    <row r="37" spans="1:14">
      <c r="A37" s="17">
        <v>45559</v>
      </c>
      <c r="B37" s="16">
        <v>1</v>
      </c>
      <c r="C37" s="16">
        <v>1</v>
      </c>
      <c r="D37" s="18">
        <f>price!B37</f>
        <v>5732.93</v>
      </c>
      <c r="E37" s="16">
        <v>1.3360000000000001</v>
      </c>
      <c r="F37" s="16">
        <f>price!B37*_xlfn.NORM.S.DIST((LN(price!B37/Home!$F$21)+(rate!B37%-dividend!B37%+0.5*(vol!B37%)^2)*(ttm!B37/365))/((vol!B37%)*SQRT(ttm!B37/365)),TRUE)*EXP(-dividend!B37%*ttm!B37/365)-Home!$F$21*_xlfn.NORM.S.DIST((LN(price!B37/Home!$F$21)+(rate!B37%-dividend!B37%-0.5*(vol!B37%)^2)*(ttm!B37/365))/((vol!B37%)*SQRT(ttm!B37/365)),TRUE)*EXP(-rate!B37%*ttm!B37/365)</f>
        <v>300.08838144739411</v>
      </c>
      <c r="G37" s="16">
        <f>_xlfn.NORM.S.DIST((LN(price!B37/Home!$F$21)+(rate!B37%-dividend!B37%+0.5*(vol!B37%)^2)*(ttm!B37/365))/((vol!B37%)*SQRT(ttm!B37/365)),TRUE)*EXP(-dividend!B37%*ttm!B37/365)</f>
        <v>0.5991760226937598</v>
      </c>
      <c r="H37" s="18">
        <f>mid!B37</f>
        <v>313.7</v>
      </c>
      <c r="I37" s="16">
        <f>delta!B37</f>
        <v>0.61399999999999999</v>
      </c>
      <c r="J37" s="19">
        <v>4.6194100000000002</v>
      </c>
      <c r="K37" s="20">
        <f>ttm!B37</f>
        <v>178</v>
      </c>
      <c r="L37" s="20">
        <f>moneyness!B37</f>
        <v>32.930000000000291</v>
      </c>
      <c r="M37" s="16">
        <f t="shared" si="0"/>
        <v>0.31251589694138437</v>
      </c>
      <c r="N37" s="16">
        <f t="shared" si="1"/>
        <v>-0.28666012575237543</v>
      </c>
    </row>
    <row r="38" spans="1:14">
      <c r="A38" s="17">
        <v>45560</v>
      </c>
      <c r="B38" s="16">
        <v>1</v>
      </c>
      <c r="C38" s="16">
        <v>1</v>
      </c>
      <c r="D38" s="18">
        <f>price!B38</f>
        <v>5722.26</v>
      </c>
      <c r="E38" s="16">
        <v>1.3381000000000001</v>
      </c>
      <c r="F38" s="16">
        <f>price!B38*_xlfn.NORM.S.DIST((LN(price!B38/Home!$F$21)+(rate!B38%-dividend!B38%+0.5*(vol!B38%)^2)*(ttm!B38/365))/((vol!B38%)*SQRT(ttm!B38/365)),TRUE)*EXP(-dividend!B38%*ttm!B38/365)-Home!$F$21*_xlfn.NORM.S.DIST((LN(price!B38/Home!$F$21)+(rate!B38%-dividend!B38%-0.5*(vol!B38%)^2)*(ttm!B38/365))/((vol!B38%)*SQRT(ttm!B38/365)),TRUE)*EXP(-rate!B38%*ttm!B38/365)</f>
        <v>295.31599225089485</v>
      </c>
      <c r="G38" s="16">
        <f>_xlfn.NORM.S.DIST((LN(price!B38/Home!$F$21)+(rate!B38%-dividend!B38%+0.5*(vol!B38%)^2)*(ttm!B38/365))/((vol!B38%)*SQRT(ttm!B38/365)),TRUE)*EXP(-dividend!B38%*ttm!B38/365)</f>
        <v>0.59137915695182608</v>
      </c>
      <c r="H38" s="18">
        <f>mid!B38</f>
        <v>310.3</v>
      </c>
      <c r="I38" s="16">
        <f>delta!B38</f>
        <v>0.61</v>
      </c>
      <c r="J38" s="19">
        <v>4.6132499999999999</v>
      </c>
      <c r="K38" s="20">
        <f>ttm!B38</f>
        <v>177</v>
      </c>
      <c r="L38" s="20">
        <f>moneyness!B38</f>
        <v>22.260000000000218</v>
      </c>
      <c r="M38" s="16">
        <f t="shared" si="0"/>
        <v>0.63102153328467858</v>
      </c>
      <c r="N38" s="16">
        <f t="shared" si="1"/>
        <v>3.9642376332852503E-2</v>
      </c>
    </row>
    <row r="39" spans="1:14">
      <c r="A39" s="17">
        <v>45561</v>
      </c>
      <c r="B39" s="16">
        <v>1</v>
      </c>
      <c r="C39" s="16">
        <v>1</v>
      </c>
      <c r="D39" s="18">
        <f>price!B39</f>
        <v>5745.37</v>
      </c>
      <c r="E39" s="16">
        <v>1.3329</v>
      </c>
      <c r="F39" s="16">
        <f>price!B39*_xlfn.NORM.S.DIST((LN(price!B39/Home!$F$21)+(rate!B39%-dividend!B39%+0.5*(vol!B39%)^2)*(ttm!B39/365))/((vol!B39%)*SQRT(ttm!B39/365)),TRUE)*EXP(-dividend!B39%*ttm!B39/365)-Home!$F$21*_xlfn.NORM.S.DIST((LN(price!B39/Home!$F$21)+(rate!B39%-dividend!B39%-0.5*(vol!B39%)^2)*(ttm!B39/365))/((vol!B39%)*SQRT(ttm!B39/365)),TRUE)*EXP(-rate!B39%*ttm!B39/365)</f>
        <v>311.4704585824411</v>
      </c>
      <c r="G39" s="16">
        <f>_xlfn.NORM.S.DIST((LN(price!B39/Home!$F$21)+(rate!B39%-dividend!B39%+0.5*(vol!B39%)^2)*(ttm!B39/365))/((vol!B39%)*SQRT(ttm!B39/365)),TRUE)*EXP(-dividend!B39%*ttm!B39/365)</f>
        <v>0.60521831546447946</v>
      </c>
      <c r="H39" s="18">
        <f>mid!B39</f>
        <v>324.75</v>
      </c>
      <c r="I39" s="16">
        <f>delta!B39</f>
        <v>0.622</v>
      </c>
      <c r="J39" s="19">
        <v>4.6144999999999996</v>
      </c>
      <c r="K39" s="20">
        <f>ttm!B39</f>
        <v>176</v>
      </c>
      <c r="L39" s="20">
        <f>moneyness!B39</f>
        <v>45.369999999999891</v>
      </c>
      <c r="M39" s="16">
        <f t="shared" si="0"/>
        <v>0.41837946012831273</v>
      </c>
      <c r="N39" s="16">
        <f t="shared" si="1"/>
        <v>-0.18683885533616673</v>
      </c>
    </row>
    <row r="40" spans="1:14">
      <c r="A40" s="17">
        <v>45562</v>
      </c>
      <c r="B40" s="16">
        <v>1</v>
      </c>
      <c r="C40" s="16">
        <v>1</v>
      </c>
      <c r="D40" s="18">
        <f>price!B40</f>
        <v>5738.17</v>
      </c>
      <c r="E40" s="16">
        <v>1.335</v>
      </c>
      <c r="F40" s="16">
        <f>price!B40*_xlfn.NORM.S.DIST((LN(price!B40/Home!$F$21)+(rate!B40%-dividend!B40%+0.5*(vol!B40%)^2)*(ttm!B40/365))/((vol!B40%)*SQRT(ttm!B40/365)),TRUE)*EXP(-dividend!B40%*ttm!B40/365)-Home!$F$21*_xlfn.NORM.S.DIST((LN(price!B40/Home!$F$21)+(rate!B40%-dividend!B40%-0.5*(vol!B40%)^2)*(ttm!B40/365))/((vol!B40%)*SQRT(ttm!B40/365)),TRUE)*EXP(-rate!B40%*ttm!B40/365)</f>
        <v>312.36312344060661</v>
      </c>
      <c r="G40" s="16">
        <f>_xlfn.NORM.S.DIST((LN(price!B40/Home!$F$21)+(rate!B40%-dividend!B40%+0.5*(vol!B40%)^2)*(ttm!B40/365))/((vol!B40%)*SQRT(ttm!B40/365)),TRUE)*EXP(-dividend!B40%*ttm!B40/365)</f>
        <v>0.59846979648809018</v>
      </c>
      <c r="H40" s="18">
        <f>mid!B40</f>
        <v>321.64999999999998</v>
      </c>
      <c r="I40" s="16">
        <f>delta!B40</f>
        <v>0.61099999999999999</v>
      </c>
      <c r="J40" s="19">
        <v>4.5907200000000001</v>
      </c>
      <c r="K40" s="20">
        <f>ttm!B40</f>
        <v>175</v>
      </c>
      <c r="L40" s="20">
        <f>moneyness!B40</f>
        <v>38.170000000000073</v>
      </c>
      <c r="M40" s="16">
        <f t="shared" si="0"/>
        <v>0.33611019589521929</v>
      </c>
      <c r="N40" s="16">
        <f t="shared" si="1"/>
        <v>-0.26235960059287089</v>
      </c>
    </row>
    <row r="41" spans="1:14">
      <c r="A41" s="17">
        <v>45565</v>
      </c>
      <c r="B41" s="16">
        <v>1</v>
      </c>
      <c r="C41" s="16">
        <v>3</v>
      </c>
      <c r="D41" s="18">
        <f>price!B41</f>
        <v>5762.48</v>
      </c>
      <c r="E41" s="16">
        <v>1.3305</v>
      </c>
      <c r="F41" s="16">
        <f>price!B41*_xlfn.NORM.S.DIST((LN(price!B41/Home!$F$21)+(rate!B41%-dividend!B41%+0.5*(vol!B41%)^2)*(ttm!B41/365))/((vol!B41%)*SQRT(ttm!B41/365)),TRUE)*EXP(-dividend!B41%*ttm!B41/365)-Home!$F$21*_xlfn.NORM.S.DIST((LN(price!B41/Home!$F$21)+(rate!B41%-dividend!B41%-0.5*(vol!B41%)^2)*(ttm!B41/365))/((vol!B41%)*SQRT(ttm!B41/365)),TRUE)*EXP(-rate!B41%*ttm!B41/365)</f>
        <v>323.00143413445721</v>
      </c>
      <c r="G41" s="16">
        <f>_xlfn.NORM.S.DIST((LN(price!B41/Home!$F$21)+(rate!B41%-dividend!B41%+0.5*(vol!B41%)^2)*(ttm!B41/365))/((vol!B41%)*SQRT(ttm!B41/365)),TRUE)*EXP(-dividend!B41%*ttm!B41/365)</f>
        <v>0.61435017491613231</v>
      </c>
      <c r="H41" s="18">
        <f>mid!B41</f>
        <v>329.75</v>
      </c>
      <c r="I41" s="16">
        <f>delta!B41</f>
        <v>0.625</v>
      </c>
      <c r="J41" s="19">
        <v>4.6287700000000003</v>
      </c>
      <c r="K41" s="20">
        <f>ttm!B41</f>
        <v>172</v>
      </c>
      <c r="L41" s="20">
        <f>moneyness!B41</f>
        <v>62.479999999999563</v>
      </c>
      <c r="M41" s="16">
        <f t="shared" si="0"/>
        <v>0.42406985255029778</v>
      </c>
      <c r="N41" s="16">
        <f t="shared" si="1"/>
        <v>-0.19028032236583453</v>
      </c>
    </row>
    <row r="42" spans="1:14">
      <c r="A42" s="17">
        <v>45566</v>
      </c>
      <c r="B42" s="16">
        <v>1</v>
      </c>
      <c r="C42" s="16">
        <v>1</v>
      </c>
      <c r="D42" s="18">
        <f>price!B42</f>
        <v>5708.75</v>
      </c>
      <c r="E42" s="16">
        <v>1.3432999999999999</v>
      </c>
      <c r="F42" s="16">
        <f>price!B42*_xlfn.NORM.S.DIST((LN(price!B42/Home!$F$21)+(rate!B42%-dividend!B42%+0.5*(vol!B42%)^2)*(ttm!B42/365))/((vol!B42%)*SQRT(ttm!B42/365)),TRUE)*EXP(-dividend!B42%*ttm!B42/365)-Home!$F$21*_xlfn.NORM.S.DIST((LN(price!B42/Home!$F$21)+(rate!B42%-dividend!B42%-0.5*(vol!B42%)^2)*(ttm!B42/365))/((vol!B42%)*SQRT(ttm!B42/365)),TRUE)*EXP(-rate!B42%*ttm!B42/365)</f>
        <v>295.41556304691812</v>
      </c>
      <c r="G42" s="16">
        <f>_xlfn.NORM.S.DIST((LN(price!B42/Home!$F$21)+(rate!B42%-dividend!B42%+0.5*(vol!B42%)^2)*(ttm!B42/365))/((vol!B42%)*SQRT(ttm!B42/365)),TRUE)*EXP(-dividend!B42%*ttm!B42/365)</f>
        <v>0.57884854478322489</v>
      </c>
      <c r="H42" s="18">
        <f>mid!B42</f>
        <v>306.7</v>
      </c>
      <c r="I42" s="16">
        <f>delta!B42</f>
        <v>0.59599999999999997</v>
      </c>
      <c r="J42" s="19">
        <v>4.6014900000000001</v>
      </c>
      <c r="K42" s="20">
        <f>ttm!B42</f>
        <v>171</v>
      </c>
      <c r="L42" s="20">
        <f>moneyness!B42</f>
        <v>8.75</v>
      </c>
      <c r="M42" s="16">
        <f t="shared" si="0"/>
        <v>8.7949662828396225</v>
      </c>
      <c r="N42" s="16">
        <f t="shared" si="1"/>
        <v>8.216117738056397</v>
      </c>
    </row>
    <row r="43" spans="1:14">
      <c r="A43" s="17">
        <v>45567</v>
      </c>
      <c r="B43" s="16">
        <v>1</v>
      </c>
      <c r="C43" s="16">
        <v>1</v>
      </c>
      <c r="D43" s="18">
        <f>price!B43</f>
        <v>5709.54</v>
      </c>
      <c r="E43" s="16">
        <v>1.3454999999999999</v>
      </c>
      <c r="F43" s="16">
        <f>price!B43*_xlfn.NORM.S.DIST((LN(price!B43/Home!$F$21)+(rate!B43%-dividend!B43%+0.5*(vol!B43%)^2)*(ttm!B43/365))/((vol!B43%)*SQRT(ttm!B43/365)),TRUE)*EXP(-dividend!B43%*ttm!B43/365)-Home!$F$21*_xlfn.NORM.S.DIST((LN(price!B43/Home!$F$21)+(rate!B43%-dividend!B43%-0.5*(vol!B43%)^2)*(ttm!B43/365))/((vol!B43%)*SQRT(ttm!B43/365)),TRUE)*EXP(-rate!B43%*ttm!B43/365)</f>
        <v>293.67719488868488</v>
      </c>
      <c r="G43" s="16">
        <f>_xlfn.NORM.S.DIST((LN(price!B43/Home!$F$21)+(rate!B43%-dividend!B43%+0.5*(vol!B43%)^2)*(ttm!B43/365))/((vol!B43%)*SQRT(ttm!B43/365)),TRUE)*EXP(-dividend!B43%*ttm!B43/365)</f>
        <v>0.57918478288843123</v>
      </c>
      <c r="H43" s="18">
        <f>mid!B43</f>
        <v>311.8</v>
      </c>
      <c r="I43" s="16">
        <f>delta!B43</f>
        <v>0.59699999999999998</v>
      </c>
      <c r="J43" s="19">
        <v>4.5949600000000004</v>
      </c>
      <c r="K43" s="20">
        <f>ttm!B43</f>
        <v>170</v>
      </c>
      <c r="L43" s="20">
        <f>moneyness!B43</f>
        <v>9.5399999999999636</v>
      </c>
      <c r="M43" s="16">
        <f t="shared" si="0"/>
        <v>1.1824532387495492</v>
      </c>
      <c r="N43" s="16">
        <f t="shared" si="1"/>
        <v>0.60326845586111799</v>
      </c>
    </row>
    <row r="44" spans="1:14">
      <c r="A44" s="17">
        <v>45568</v>
      </c>
      <c r="B44" s="16">
        <v>1</v>
      </c>
      <c r="C44" s="16">
        <v>1</v>
      </c>
      <c r="D44" s="18">
        <f>price!B44</f>
        <v>5699.94</v>
      </c>
      <c r="E44" s="16">
        <v>1.3475999999999999</v>
      </c>
      <c r="F44" s="16">
        <f>price!B44*_xlfn.NORM.S.DIST((LN(price!B44/Home!$F$21)+(rate!B44%-dividend!B44%+0.5*(vol!B44%)^2)*(ttm!B44/365))/((vol!B44%)*SQRT(ttm!B44/365)),TRUE)*EXP(-dividend!B44%*ttm!B44/365)-Home!$F$21*_xlfn.NORM.S.DIST((LN(price!B44/Home!$F$21)+(rate!B44%-dividend!B44%-0.5*(vol!B44%)^2)*(ttm!B44/365))/((vol!B44%)*SQRT(ttm!B44/365)),TRUE)*EXP(-rate!B44%*ttm!B44/365)</f>
        <v>292.16540705824445</v>
      </c>
      <c r="G44" s="16">
        <f>_xlfn.NORM.S.DIST((LN(price!B44/Home!$F$21)+(rate!B44%-dividend!B44%+0.5*(vol!B44%)^2)*(ttm!B44/365))/((vol!B44%)*SQRT(ttm!B44/365)),TRUE)*EXP(-dividend!B44%*ttm!B44/365)</f>
        <v>0.5725949360395558</v>
      </c>
      <c r="H44" s="18">
        <f>mid!B44</f>
        <v>300.2</v>
      </c>
      <c r="I44" s="16">
        <f>delta!B44</f>
        <v>0.58899999999999997</v>
      </c>
      <c r="J44" s="19">
        <v>4.6138399999999997</v>
      </c>
      <c r="K44" s="20">
        <f>ttm!B44</f>
        <v>169</v>
      </c>
      <c r="L44" s="20">
        <f>moneyness!B44</f>
        <v>-6.0000000000400178E-2</v>
      </c>
      <c r="M44" s="16">
        <f t="shared" si="0"/>
        <v>0.58034861505720581</v>
      </c>
      <c r="N44" s="16">
        <f t="shared" si="1"/>
        <v>7.7536790176500059E-3</v>
      </c>
    </row>
    <row r="45" spans="1:14">
      <c r="A45" s="17">
        <v>45569</v>
      </c>
      <c r="B45" s="16">
        <v>1</v>
      </c>
      <c r="C45" s="16">
        <v>1</v>
      </c>
      <c r="D45" s="18">
        <f>price!B45</f>
        <v>5751.07</v>
      </c>
      <c r="E45" s="16">
        <v>1.3361000000000001</v>
      </c>
      <c r="F45" s="16">
        <f>price!B45*_xlfn.NORM.S.DIST((LN(price!B45/Home!$F$21)+(rate!B45%-dividend!B45%+0.5*(vol!B45%)^2)*(ttm!B45/365))/((vol!B45%)*SQRT(ttm!B45/365)),TRUE)*EXP(-dividend!B45%*ttm!B45/365)-Home!$F$21*_xlfn.NORM.S.DIST((LN(price!B45/Home!$F$21)+(rate!B45%-dividend!B45%-0.5*(vol!B45%)^2)*(ttm!B45/365))/((vol!B45%)*SQRT(ttm!B45/365)),TRUE)*EXP(-rate!B45%*ttm!B45/365)</f>
        <v>321.11439113529286</v>
      </c>
      <c r="G45" s="16">
        <f>_xlfn.NORM.S.DIST((LN(price!B45/Home!$F$21)+(rate!B45%-dividend!B45%+0.5*(vol!B45%)^2)*(ttm!B45/365))/((vol!B45%)*SQRT(ttm!B45/365)),TRUE)*EXP(-dividend!B45%*ttm!B45/365)</f>
        <v>0.60678887159949835</v>
      </c>
      <c r="H45" s="18">
        <f>mid!B45</f>
        <v>329.75</v>
      </c>
      <c r="I45" s="16">
        <f>delta!B45</f>
        <v>0.62</v>
      </c>
      <c r="J45" s="19">
        <v>4.7532100000000002</v>
      </c>
      <c r="K45" s="20">
        <f>ttm!B45</f>
        <v>168</v>
      </c>
      <c r="L45" s="20">
        <f>moneyness!B45</f>
        <v>51.069999999999709</v>
      </c>
      <c r="M45" s="16">
        <f t="shared" si="0"/>
        <v>0.41200973092922089</v>
      </c>
      <c r="N45" s="16">
        <f t="shared" si="1"/>
        <v>-0.19477914067027746</v>
      </c>
    </row>
    <row r="46" spans="1:14">
      <c r="A46" s="17">
        <v>45572</v>
      </c>
      <c r="B46" s="16">
        <v>1</v>
      </c>
      <c r="C46" s="16">
        <v>3</v>
      </c>
      <c r="D46" s="18">
        <f>price!B46</f>
        <v>5695.94</v>
      </c>
      <c r="E46" s="16">
        <v>1.3483000000000001</v>
      </c>
      <c r="F46" s="16">
        <f>price!B46*_xlfn.NORM.S.DIST((LN(price!B46/Home!$F$21)+(rate!B46%-dividend!B46%+0.5*(vol!B46%)^2)*(ttm!B46/365))/((vol!B46%)*SQRT(ttm!B46/365)),TRUE)*EXP(-dividend!B46%*ttm!B46/365)-Home!$F$21*_xlfn.NORM.S.DIST((LN(price!B46/Home!$F$21)+(rate!B46%-dividend!B46%-0.5*(vol!B46%)^2)*(ttm!B46/365))/((vol!B46%)*SQRT(ttm!B46/365)),TRUE)*EXP(-rate!B46%*ttm!B46/365)</f>
        <v>291.20774623353145</v>
      </c>
      <c r="G46" s="16">
        <f>_xlfn.NORM.S.DIST((LN(price!B46/Home!$F$21)+(rate!B46%-dividend!B46%+0.5*(vol!B46%)^2)*(ttm!B46/365))/((vol!B46%)*SQRT(ttm!B46/365)),TRUE)*EXP(-dividend!B46%*ttm!B46/365)</f>
        <v>0.57207438045688253</v>
      </c>
      <c r="H46" s="18">
        <f>mid!B46</f>
        <v>306.95</v>
      </c>
      <c r="I46" s="16">
        <f>delta!B46</f>
        <v>0.59</v>
      </c>
      <c r="J46" s="19">
        <v>4.8091100000000004</v>
      </c>
      <c r="K46" s="20">
        <f>ttm!B46</f>
        <v>165</v>
      </c>
      <c r="L46" s="20">
        <f>moneyness!B46</f>
        <v>-4.0600000000004002</v>
      </c>
      <c r="M46" s="16">
        <f t="shared" si="0"/>
        <v>0.49401771300246411</v>
      </c>
      <c r="N46" s="16">
        <f t="shared" si="1"/>
        <v>-7.8056667454418416E-2</v>
      </c>
    </row>
    <row r="47" spans="1:14">
      <c r="A47" s="17">
        <v>45573</v>
      </c>
      <c r="B47" s="16">
        <v>1</v>
      </c>
      <c r="C47" s="16">
        <v>1</v>
      </c>
      <c r="D47" s="18">
        <f>price!B47</f>
        <v>5751.13</v>
      </c>
      <c r="E47" s="16">
        <v>1.3351</v>
      </c>
      <c r="F47" s="16">
        <f>price!B47*_xlfn.NORM.S.DIST((LN(price!B47/Home!$F$21)+(rate!B47%-dividend!B47%+0.5*(vol!B47%)^2)*(ttm!B47/365))/((vol!B47%)*SQRT(ttm!B47/365)),TRUE)*EXP(-dividend!B47%*ttm!B47/365)-Home!$F$21*_xlfn.NORM.S.DIST((LN(price!B47/Home!$F$21)+(rate!B47%-dividend!B47%-0.5*(vol!B47%)^2)*(ttm!B47/365))/((vol!B47%)*SQRT(ttm!B47/365)),TRUE)*EXP(-rate!B47%*ttm!B47/365)</f>
        <v>321.90392169680536</v>
      </c>
      <c r="G47" s="16">
        <f>_xlfn.NORM.S.DIST((LN(price!B47/Home!$F$21)+(rate!B47%-dividend!B47%+0.5*(vol!B47%)^2)*(ttm!B47/365))/((vol!B47%)*SQRT(ttm!B47/365)),TRUE)*EXP(-dividend!B47%*ttm!B47/365)</f>
        <v>0.6055679877427802</v>
      </c>
      <c r="H47" s="18">
        <f>mid!B47</f>
        <v>333.9</v>
      </c>
      <c r="I47" s="16">
        <f>delta!B47</f>
        <v>0.61899999999999999</v>
      </c>
      <c r="J47" s="19">
        <v>4.7761899999999997</v>
      </c>
      <c r="K47" s="20">
        <f>ttm!B47</f>
        <v>164</v>
      </c>
      <c r="L47" s="20">
        <f>moneyness!B47</f>
        <v>51.130000000000109</v>
      </c>
      <c r="M47" s="16">
        <f t="shared" si="0"/>
        <v>0.58725039355164477</v>
      </c>
      <c r="N47" s="16">
        <f t="shared" si="1"/>
        <v>-1.8317594191135433E-2</v>
      </c>
    </row>
    <row r="48" spans="1:14">
      <c r="A48" s="17">
        <v>45574</v>
      </c>
      <c r="B48" s="16">
        <v>1</v>
      </c>
      <c r="C48" s="16">
        <v>1</v>
      </c>
      <c r="D48" s="18">
        <f>price!B48</f>
        <v>5792.04</v>
      </c>
      <c r="E48" s="16">
        <v>1.3254999999999999</v>
      </c>
      <c r="F48" s="16">
        <f>price!B48*_xlfn.NORM.S.DIST((LN(price!B48/Home!$F$21)+(rate!B48%-dividend!B48%+0.5*(vol!B48%)^2)*(ttm!B48/365))/((vol!B48%)*SQRT(ttm!B48/365)),TRUE)*EXP(-dividend!B48%*ttm!B48/365)-Home!$F$21*_xlfn.NORM.S.DIST((LN(price!B48/Home!$F$21)+(rate!B48%-dividend!B48%-0.5*(vol!B48%)^2)*(ttm!B48/365))/((vol!B48%)*SQRT(ttm!B48/365)),TRUE)*EXP(-rate!B48%*ttm!B48/365)</f>
        <v>347.31919104435201</v>
      </c>
      <c r="G48" s="16">
        <f>_xlfn.NORM.S.DIST((LN(price!B48/Home!$F$21)+(rate!B48%-dividend!B48%+0.5*(vol!B48%)^2)*(ttm!B48/365))/((vol!B48%)*SQRT(ttm!B48/365)),TRUE)*EXP(-dividend!B48%*ttm!B48/365)</f>
        <v>0.63002430156954436</v>
      </c>
      <c r="H48" s="18">
        <f>mid!B48</f>
        <v>357.8</v>
      </c>
      <c r="I48" s="16">
        <f>delta!B48</f>
        <v>0.64200000000000002</v>
      </c>
      <c r="J48" s="19">
        <v>4.7885200000000001</v>
      </c>
      <c r="K48" s="20">
        <f>ttm!B48</f>
        <v>163</v>
      </c>
      <c r="L48" s="20">
        <f>moneyness!B48</f>
        <v>92.039999999999964</v>
      </c>
      <c r="M48" s="16">
        <f t="shared" si="0"/>
        <v>0.38524908782707623</v>
      </c>
      <c r="N48" s="16">
        <f t="shared" si="1"/>
        <v>-0.24477521374246813</v>
      </c>
    </row>
    <row r="49" spans="1:14">
      <c r="A49" s="17">
        <v>45575</v>
      </c>
      <c r="B49" s="16">
        <v>1</v>
      </c>
      <c r="C49" s="16">
        <v>1</v>
      </c>
      <c r="D49" s="18">
        <f>price!B49</f>
        <v>5780.05</v>
      </c>
      <c r="E49" s="16">
        <v>1.3278000000000001</v>
      </c>
      <c r="F49" s="16">
        <f>price!B49*_xlfn.NORM.S.DIST((LN(price!B49/Home!$F$21)+(rate!B49%-dividend!B49%+0.5*(vol!B49%)^2)*(ttm!B49/365))/((vol!B49%)*SQRT(ttm!B49/365)),TRUE)*EXP(-dividend!B49%*ttm!B49/365)-Home!$F$21*_xlfn.NORM.S.DIST((LN(price!B49/Home!$F$21)+(rate!B49%-dividend!B49%-0.5*(vol!B49%)^2)*(ttm!B49/365))/((vol!B49%)*SQRT(ttm!B49/365)),TRUE)*EXP(-rate!B49%*ttm!B49/365)</f>
        <v>338.78083219810651</v>
      </c>
      <c r="G49" s="16">
        <f>_xlfn.NORM.S.DIST((LN(price!B49/Home!$F$21)+(rate!B49%-dividend!B49%+0.5*(vol!B49%)^2)*(ttm!B49/365))/((vol!B49%)*SQRT(ttm!B49/365)),TRUE)*EXP(-dividend!B49%*ttm!B49/365)</f>
        <v>0.62275924436944974</v>
      </c>
      <c r="H49" s="18">
        <f>mid!B49</f>
        <v>353.1</v>
      </c>
      <c r="I49" s="16">
        <f>delta!B49</f>
        <v>0.63900000000000001</v>
      </c>
      <c r="J49" s="19">
        <v>4.7853000000000003</v>
      </c>
      <c r="K49" s="20">
        <f>ttm!B49</f>
        <v>162</v>
      </c>
      <c r="L49" s="20">
        <f>moneyness!B49</f>
        <v>80.050000000000182</v>
      </c>
      <c r="M49" s="16">
        <f t="shared" si="0"/>
        <v>0.45155862812660724</v>
      </c>
      <c r="N49" s="16">
        <f t="shared" si="1"/>
        <v>-0.1712006162428425</v>
      </c>
    </row>
    <row r="50" spans="1:14">
      <c r="A50" s="17">
        <v>45576</v>
      </c>
      <c r="B50" s="16">
        <v>1</v>
      </c>
      <c r="C50" s="16">
        <v>3</v>
      </c>
      <c r="D50" s="18">
        <f>price!B50</f>
        <v>5815.03</v>
      </c>
      <c r="E50" s="16">
        <v>1.3204</v>
      </c>
      <c r="F50" s="16">
        <f>price!B50*_xlfn.NORM.S.DIST((LN(price!B50/Home!$F$21)+(rate!B50%-dividend!B50%+0.5*(vol!B50%)^2)*(ttm!B50/365))/((vol!B50%)*SQRT(ttm!B50/365)),TRUE)*EXP(-dividend!B50%*ttm!B50/365)-Home!$F$21*_xlfn.NORM.S.DIST((LN(price!B50/Home!$F$21)+(rate!B50%-dividend!B50%-0.5*(vol!B50%)^2)*(ttm!B50/365))/((vol!B50%)*SQRT(ttm!B50/365)),TRUE)*EXP(-rate!B50%*ttm!B50/365)</f>
        <v>361.93843872072057</v>
      </c>
      <c r="G50" s="16">
        <f>_xlfn.NORM.S.DIST((LN(price!B50/Home!$F$21)+(rate!B50%-dividend!B50%+0.5*(vol!B50%)^2)*(ttm!B50/365))/((vol!B50%)*SQRT(ttm!B50/365)),TRUE)*EXP(-dividend!B50%*ttm!B50/365)</f>
        <v>0.64257935647855857</v>
      </c>
      <c r="H50" s="18">
        <f>mid!B50</f>
        <v>368.8</v>
      </c>
      <c r="I50" s="16">
        <f>delta!B50</f>
        <v>0.65600000000000003</v>
      </c>
      <c r="J50" s="19">
        <v>4.7812799999999998</v>
      </c>
      <c r="K50" s="20">
        <f>ttm!B50</f>
        <v>161</v>
      </c>
      <c r="L50" s="20">
        <f>moneyness!B50</f>
        <v>115.02999999999975</v>
      </c>
      <c r="M50" s="16">
        <f t="shared" si="0"/>
        <v>0.87361766453304579</v>
      </c>
      <c r="N50" s="16">
        <f t="shared" si="1"/>
        <v>0.23103830805448722</v>
      </c>
    </row>
    <row r="51" spans="1:14">
      <c r="A51" s="17">
        <v>45579</v>
      </c>
      <c r="B51" s="16">
        <v>1</v>
      </c>
      <c r="C51" s="16">
        <v>1</v>
      </c>
      <c r="D51" s="18">
        <f>price!B51</f>
        <v>5859.85</v>
      </c>
      <c r="E51" s="16">
        <v>1.3103</v>
      </c>
      <c r="F51" s="16">
        <f>price!B51*_xlfn.NORM.S.DIST((LN(price!B51/Home!$F$21)+(rate!B51%-dividend!B51%+0.5*(vol!B51%)^2)*(ttm!B51/365))/((vol!B51%)*SQRT(ttm!B51/365)),TRUE)*EXP(-dividend!B51%*ttm!B51/365)-Home!$F$21*_xlfn.NORM.S.DIST((LN(price!B51/Home!$F$21)+(rate!B51%-dividend!B51%-0.5*(vol!B51%)^2)*(ttm!B51/365))/((vol!B51%)*SQRT(ttm!B51/365)),TRUE)*EXP(-rate!B51%*ttm!B51/365)</f>
        <v>386.94558935511168</v>
      </c>
      <c r="G51" s="16">
        <f>_xlfn.NORM.S.DIST((LN(price!B51/Home!$F$21)+(rate!B51%-dividend!B51%+0.5*(vol!B51%)^2)*(ttm!B51/365))/((vol!B51%)*SQRT(ttm!B51/365)),TRUE)*EXP(-dividend!B51%*ttm!B51/365)</f>
        <v>0.66932794289919717</v>
      </c>
      <c r="H51" s="18">
        <f>mid!B51</f>
        <v>407.4</v>
      </c>
      <c r="I51" s="16">
        <f>delta!B51</f>
        <v>0.68600000000000005</v>
      </c>
      <c r="J51" s="19">
        <v>4.7858499999999999</v>
      </c>
      <c r="K51" s="20">
        <f>ttm!B51</f>
        <v>158</v>
      </c>
      <c r="L51" s="20">
        <f>moneyness!B51</f>
        <v>159.85000000000036</v>
      </c>
      <c r="M51" s="16">
        <f t="shared" si="0"/>
        <v>0.80470984289742686</v>
      </c>
      <c r="N51" s="16">
        <f t="shared" si="1"/>
        <v>0.13538189999822969</v>
      </c>
    </row>
    <row r="52" spans="1:14">
      <c r="A52" s="17">
        <v>45580</v>
      </c>
      <c r="B52" s="16">
        <v>1</v>
      </c>
      <c r="C52" s="16">
        <v>1</v>
      </c>
      <c r="D52" s="18">
        <f>price!B52</f>
        <v>5815.26</v>
      </c>
      <c r="E52" s="16">
        <v>1.3209</v>
      </c>
      <c r="F52" s="16">
        <f>price!B52*_xlfn.NORM.S.DIST((LN(price!B52/Home!$F$21)+(rate!B52%-dividend!B52%+0.5*(vol!B52%)^2)*(ttm!B52/365))/((vol!B52%)*SQRT(ttm!B52/365)),TRUE)*EXP(-dividend!B52%*ttm!B52/365)-Home!$F$21*_xlfn.NORM.S.DIST((LN(price!B52/Home!$F$21)+(rate!B52%-dividend!B52%-0.5*(vol!B52%)^2)*(ttm!B52/365))/((vol!B52%)*SQRT(ttm!B52/365)),TRUE)*EXP(-rate!B52%*ttm!B52/365)</f>
        <v>356.93533536164068</v>
      </c>
      <c r="G52" s="16">
        <f>_xlfn.NORM.S.DIST((LN(price!B52/Home!$F$21)+(rate!B52%-dividend!B52%+0.5*(vol!B52%)^2)*(ttm!B52/365))/((vol!B52%)*SQRT(ttm!B52/365)),TRUE)*EXP(-dividend!B52%*ttm!B52/365)</f>
        <v>0.64291711610184687</v>
      </c>
      <c r="H52" s="18">
        <f>mid!B52</f>
        <v>371.35</v>
      </c>
      <c r="I52" s="16">
        <f>delta!B52</f>
        <v>0.66</v>
      </c>
      <c r="J52" s="19">
        <v>4.7696500000000004</v>
      </c>
      <c r="K52" s="20">
        <f>ttm!B52</f>
        <v>157</v>
      </c>
      <c r="L52" s="20">
        <f>moneyness!B52</f>
        <v>115.26000000000022</v>
      </c>
      <c r="M52" s="16">
        <f t="shared" si="0"/>
        <v>0.514842074009218</v>
      </c>
      <c r="N52" s="16">
        <f t="shared" si="1"/>
        <v>-0.12807504209262888</v>
      </c>
    </row>
    <row r="53" spans="1:14">
      <c r="A53" s="17">
        <v>45581</v>
      </c>
      <c r="B53" s="16">
        <v>1</v>
      </c>
      <c r="C53" s="16">
        <v>1</v>
      </c>
      <c r="D53" s="18">
        <f>price!B53</f>
        <v>5842.47</v>
      </c>
      <c r="E53" s="16">
        <v>1.3144</v>
      </c>
      <c r="F53" s="16">
        <f>price!B53*_xlfn.NORM.S.DIST((LN(price!B53/Home!$F$21)+(rate!B53%-dividend!B53%+0.5*(vol!B53%)^2)*(ttm!B53/365))/((vol!B53%)*SQRT(ttm!B53/365)),TRUE)*EXP(-dividend!B53%*ttm!B53/365)-Home!$F$21*_xlfn.NORM.S.DIST((LN(price!B53/Home!$F$21)+(rate!B53%-dividend!B53%-0.5*(vol!B53%)^2)*(ttm!B53/365))/((vol!B53%)*SQRT(ttm!B53/365)),TRUE)*EXP(-rate!B53%*ttm!B53/365)</f>
        <v>373.87728904619917</v>
      </c>
      <c r="G53" s="16">
        <f>_xlfn.NORM.S.DIST((LN(price!B53/Home!$F$21)+(rate!B53%-dividend!B53%+0.5*(vol!B53%)^2)*(ttm!B53/365))/((vol!B53%)*SQRT(ttm!B53/365)),TRUE)*EXP(-dividend!B53%*ttm!B53/365)</f>
        <v>0.6588054889268059</v>
      </c>
      <c r="H53" s="18">
        <f>mid!B53</f>
        <v>385.25</v>
      </c>
      <c r="I53" s="16">
        <f>delta!B53</f>
        <v>0.67500000000000004</v>
      </c>
      <c r="J53" s="19">
        <v>4.7691600000000003</v>
      </c>
      <c r="K53" s="20">
        <f>ttm!B53</f>
        <v>156</v>
      </c>
      <c r="L53" s="20">
        <f>moneyness!B53</f>
        <v>142.47000000000025</v>
      </c>
      <c r="M53" s="16">
        <f t="shared" si="0"/>
        <v>1.2393077192074677</v>
      </c>
      <c r="N53" s="16">
        <f t="shared" si="1"/>
        <v>0.58050223028066184</v>
      </c>
    </row>
    <row r="54" spans="1:14">
      <c r="A54" s="17">
        <v>45582</v>
      </c>
      <c r="B54" s="16">
        <v>1</v>
      </c>
      <c r="C54" s="16">
        <v>1</v>
      </c>
      <c r="D54" s="18">
        <f>price!B54</f>
        <v>5841.47</v>
      </c>
      <c r="E54" s="16">
        <v>1.3139000000000001</v>
      </c>
      <c r="F54" s="16">
        <f>price!B54*_xlfn.NORM.S.DIST((LN(price!B54/Home!$F$21)+(rate!B54%-dividend!B54%+0.5*(vol!B54%)^2)*(ttm!B54/365))/((vol!B54%)*SQRT(ttm!B54/365)),TRUE)*EXP(-dividend!B54%*ttm!B54/365)-Home!$F$21*_xlfn.NORM.S.DIST((LN(price!B54/Home!$F$21)+(rate!B54%-dividend!B54%-0.5*(vol!B54%)^2)*(ttm!B54/365))/((vol!B54%)*SQRT(ttm!B54/365)),TRUE)*EXP(-rate!B54%*ttm!B54/365)</f>
        <v>368.60109028344277</v>
      </c>
      <c r="G54" s="16">
        <f>_xlfn.NORM.S.DIST((LN(price!B54/Home!$F$21)+(rate!B54%-dividend!B54%+0.5*(vol!B54%)^2)*(ttm!B54/365))/((vol!B54%)*SQRT(ttm!B54/365)),TRUE)*EXP(-dividend!B54%*ttm!B54/365)</f>
        <v>0.66066833220019938</v>
      </c>
      <c r="H54" s="18">
        <f>mid!B54</f>
        <v>383.75</v>
      </c>
      <c r="I54" s="16">
        <f>delta!B54</f>
        <v>0.67900000000000005</v>
      </c>
      <c r="J54" s="19">
        <v>4.79474</v>
      </c>
      <c r="K54" s="20">
        <f>ttm!B54</f>
        <v>155</v>
      </c>
      <c r="L54" s="20">
        <f>moneyness!B54</f>
        <v>141.47000000000025</v>
      </c>
      <c r="M54" s="16">
        <f t="shared" si="0"/>
        <v>0.46761714823752687</v>
      </c>
      <c r="N54" s="16">
        <f t="shared" si="1"/>
        <v>-0.19305118396267251</v>
      </c>
    </row>
    <row r="55" spans="1:14">
      <c r="A55" s="17">
        <v>45583</v>
      </c>
      <c r="B55" s="16">
        <v>1</v>
      </c>
      <c r="C55" s="16">
        <v>3</v>
      </c>
      <c r="D55" s="18">
        <f>price!B55</f>
        <v>5864.67</v>
      </c>
      <c r="E55" s="16">
        <v>1.3086</v>
      </c>
      <c r="F55" s="16">
        <f>price!B55*_xlfn.NORM.S.DIST((LN(price!B55/Home!$F$21)+(rate!B55%-dividend!B55%+0.5*(vol!B55%)^2)*(ttm!B55/365))/((vol!B55%)*SQRT(ttm!B55/365)),TRUE)*EXP(-dividend!B55%*ttm!B55/365)-Home!$F$21*_xlfn.NORM.S.DIST((LN(price!B55/Home!$F$21)+(rate!B55%-dividend!B55%-0.5*(vol!B55%)^2)*(ttm!B55/365))/((vol!B55%)*SQRT(ttm!B55/365)),TRUE)*EXP(-rate!B55%*ttm!B55/365)</f>
        <v>380.61472095924864</v>
      </c>
      <c r="G55" s="16">
        <f>_xlfn.NORM.S.DIST((LN(price!B55/Home!$F$21)+(rate!B55%-dividend!B55%+0.5*(vol!B55%)^2)*(ttm!B55/365))/((vol!B55%)*SQRT(ttm!B55/365)),TRUE)*EXP(-dividend!B55%*ttm!B55/365)</f>
        <v>0.67551554293499105</v>
      </c>
      <c r="H55" s="18">
        <f>mid!B55</f>
        <v>394.5</v>
      </c>
      <c r="I55" s="16">
        <f>delta!B55</f>
        <v>0.69199999999999995</v>
      </c>
      <c r="J55" s="19">
        <v>4.7816799999999997</v>
      </c>
      <c r="K55" s="20">
        <f>ttm!B55</f>
        <v>154</v>
      </c>
      <c r="L55" s="20">
        <f>moneyness!B55</f>
        <v>164.67000000000007</v>
      </c>
      <c r="M55" s="16">
        <f t="shared" si="0"/>
        <v>0.68465330247196809</v>
      </c>
      <c r="N55" s="16">
        <f t="shared" si="1"/>
        <v>9.1377595369770415E-3</v>
      </c>
    </row>
    <row r="56" spans="1:14">
      <c r="A56" s="17">
        <v>45586</v>
      </c>
      <c r="B56" s="16">
        <v>1</v>
      </c>
      <c r="C56" s="16">
        <v>1</v>
      </c>
      <c r="D56" s="18">
        <f>price!B56</f>
        <v>5853.98</v>
      </c>
      <c r="E56" s="16">
        <v>1.3109999999999999</v>
      </c>
      <c r="F56" s="16">
        <f>price!B56*_xlfn.NORM.S.DIST((LN(price!B56/Home!$F$21)+(rate!B56%-dividend!B56%+0.5*(vol!B56%)^2)*(ttm!B56/365))/((vol!B56%)*SQRT(ttm!B56/365)),TRUE)*EXP(-dividend!B56%*ttm!B56/365)-Home!$F$21*_xlfn.NORM.S.DIST((LN(price!B56/Home!$F$21)+(rate!B56%-dividend!B56%-0.5*(vol!B56%)^2)*(ttm!B56/365))/((vol!B56%)*SQRT(ttm!B56/365)),TRUE)*EXP(-rate!B56%*ttm!B56/365)</f>
        <v>370.0541774660328</v>
      </c>
      <c r="G56" s="16">
        <f>_xlfn.NORM.S.DIST((LN(price!B56/Home!$F$21)+(rate!B56%-dividend!B56%+0.5*(vol!B56%)^2)*(ttm!B56/365))/((vol!B56%)*SQRT(ttm!B56/365)),TRUE)*EXP(-dividend!B56%*ttm!B56/365)</f>
        <v>0.67004729798607132</v>
      </c>
      <c r="H56" s="18">
        <f>mid!B56</f>
        <v>386.75</v>
      </c>
      <c r="I56" s="16">
        <f>delta!B56</f>
        <v>0.68700000000000006</v>
      </c>
      <c r="J56" s="19">
        <v>4.7991299999999999</v>
      </c>
      <c r="K56" s="20">
        <f>ttm!B56</f>
        <v>151</v>
      </c>
      <c r="L56" s="20">
        <f>moneyness!B56</f>
        <v>153.97999999999956</v>
      </c>
      <c r="M56" s="16">
        <f t="shared" si="0"/>
        <v>3.4446334473718121</v>
      </c>
      <c r="N56" s="16">
        <f t="shared" si="1"/>
        <v>2.7745861493857409</v>
      </c>
    </row>
    <row r="57" spans="1:14">
      <c r="A57" s="17">
        <v>45587</v>
      </c>
      <c r="B57" s="16">
        <v>1</v>
      </c>
      <c r="C57" s="16">
        <v>1</v>
      </c>
      <c r="D57" s="18">
        <f>price!B57</f>
        <v>5851.2</v>
      </c>
      <c r="E57" s="16">
        <v>1.3109</v>
      </c>
      <c r="F57" s="16">
        <f>price!B57*_xlfn.NORM.S.DIST((LN(price!B57/Home!$F$21)+(rate!B57%-dividend!B57%+0.5*(vol!B57%)^2)*(ttm!B57/365))/((vol!B57%)*SQRT(ttm!B57/365)),TRUE)*EXP(-dividend!B57%*ttm!B57/365)-Home!$F$21*_xlfn.NORM.S.DIST((LN(price!B57/Home!$F$21)+(rate!B57%-dividend!B57%-0.5*(vol!B57%)^2)*(ttm!B57/365))/((vol!B57%)*SQRT(ttm!B57/365)),TRUE)*EXP(-rate!B57%*ttm!B57/365)</f>
        <v>365.97577725951533</v>
      </c>
      <c r="G57" s="16">
        <f>_xlfn.NORM.S.DIST((LN(price!B57/Home!$F$21)+(rate!B57%-dividend!B57%+0.5*(vol!B57%)^2)*(ttm!B57/365))/((vol!B57%)*SQRT(ttm!B57/365)),TRUE)*EXP(-dividend!B57%*ttm!B57/365)</f>
        <v>0.66907950703955155</v>
      </c>
      <c r="H57" s="18">
        <f>mid!B57</f>
        <v>376.45</v>
      </c>
      <c r="I57" s="16">
        <f>delta!B57</f>
        <v>0.68500000000000005</v>
      </c>
      <c r="J57" s="19">
        <v>4.7952000000000004</v>
      </c>
      <c r="K57" s="20">
        <f>ttm!B57</f>
        <v>150</v>
      </c>
      <c r="L57" s="20">
        <f>moneyness!B57</f>
        <v>151.19999999999982</v>
      </c>
      <c r="M57" s="16">
        <f t="shared" si="0"/>
        <v>0.52789302467106836</v>
      </c>
      <c r="N57" s="16">
        <f t="shared" si="1"/>
        <v>-0.14118648236848319</v>
      </c>
    </row>
    <row r="58" spans="1:14">
      <c r="A58" s="17">
        <v>45588</v>
      </c>
      <c r="B58" s="16">
        <v>1</v>
      </c>
      <c r="C58" s="16">
        <v>1</v>
      </c>
      <c r="D58" s="18">
        <f>price!B58</f>
        <v>5797.42</v>
      </c>
      <c r="E58" s="16">
        <v>1.3226</v>
      </c>
      <c r="F58" s="16">
        <f>price!B58*_xlfn.NORM.S.DIST((LN(price!B58/Home!$F$21)+(rate!B58%-dividend!B58%+0.5*(vol!B58%)^2)*(ttm!B58/365))/((vol!B58%)*SQRT(ttm!B58/365)),TRUE)*EXP(-dividend!B58%*ttm!B58/365)-Home!$F$21*_xlfn.NORM.S.DIST((LN(price!B58/Home!$F$21)+(rate!B58%-dividend!B58%-0.5*(vol!B58%)^2)*(ttm!B58/365))/((vol!B58%)*SQRT(ttm!B58/365)),TRUE)*EXP(-rate!B58%*ttm!B58/365)</f>
        <v>331.42814280511266</v>
      </c>
      <c r="G58" s="16">
        <f>_xlfn.NORM.S.DIST((LN(price!B58/Home!$F$21)+(rate!B58%-dividend!B58%+0.5*(vol!B58%)^2)*(ttm!B58/365))/((vol!B58%)*SQRT(ttm!B58/365)),TRUE)*EXP(-dividend!B58%*ttm!B58/365)</f>
        <v>0.63508776963083002</v>
      </c>
      <c r="H58" s="18">
        <f>mid!B58</f>
        <v>347.95</v>
      </c>
      <c r="I58" s="16">
        <f>delta!B58</f>
        <v>0.65400000000000003</v>
      </c>
      <c r="J58" s="19">
        <v>4.7968299999999999</v>
      </c>
      <c r="K58" s="20">
        <f>ttm!B58</f>
        <v>149</v>
      </c>
      <c r="L58" s="20">
        <f>moneyness!B58</f>
        <v>97.420000000000073</v>
      </c>
      <c r="M58" s="16">
        <f t="shared" si="0"/>
        <v>0.58874130593471441</v>
      </c>
      <c r="N58" s="16">
        <f t="shared" si="1"/>
        <v>-4.6346463696115614E-2</v>
      </c>
    </row>
    <row r="59" spans="1:14">
      <c r="A59" s="17">
        <v>45589</v>
      </c>
      <c r="B59" s="16">
        <v>1</v>
      </c>
      <c r="C59" s="16">
        <v>1</v>
      </c>
      <c r="D59" s="18">
        <f>price!B59</f>
        <v>5809.86</v>
      </c>
      <c r="E59" s="16">
        <v>1.3192999999999999</v>
      </c>
      <c r="F59" s="16">
        <f>price!B59*_xlfn.NORM.S.DIST((LN(price!B59/Home!$F$21)+(rate!B59%-dividend!B59%+0.5*(vol!B59%)^2)*(ttm!B59/365))/((vol!B59%)*SQRT(ttm!B59/365)),TRUE)*EXP(-dividend!B59%*ttm!B59/365)-Home!$F$21*_xlfn.NORM.S.DIST((LN(price!B59/Home!$F$21)+(rate!B59%-dividend!B59%-0.5*(vol!B59%)^2)*(ttm!B59/365))/((vol!B59%)*SQRT(ttm!B59/365)),TRUE)*EXP(-rate!B59%*ttm!B59/365)</f>
        <v>339.7951062484758</v>
      </c>
      <c r="G59" s="16">
        <f>_xlfn.NORM.S.DIST((LN(price!B59/Home!$F$21)+(rate!B59%-dividend!B59%+0.5*(vol!B59%)^2)*(ttm!B59/365))/((vol!B59%)*SQRT(ttm!B59/365)),TRUE)*EXP(-dividend!B59%*ttm!B59/365)</f>
        <v>0.64191082227739549</v>
      </c>
      <c r="H59" s="18">
        <f>mid!B59</f>
        <v>355.15</v>
      </c>
      <c r="I59" s="16">
        <f>delta!B59</f>
        <v>0.66200000000000003</v>
      </c>
      <c r="J59" s="19">
        <v>4.7797099999999997</v>
      </c>
      <c r="K59" s="20">
        <f>ttm!B59</f>
        <v>148</v>
      </c>
      <c r="L59" s="20">
        <f>moneyness!B59</f>
        <v>109.85999999999967</v>
      </c>
      <c r="M59" s="16">
        <f t="shared" si="0"/>
        <v>1.5897991130202258</v>
      </c>
      <c r="N59" s="16">
        <f t="shared" si="1"/>
        <v>0.94788829074283032</v>
      </c>
    </row>
    <row r="60" spans="1:14">
      <c r="A60" s="17">
        <v>45590</v>
      </c>
      <c r="B60" s="16">
        <v>1</v>
      </c>
      <c r="C60" s="16">
        <v>3</v>
      </c>
      <c r="D60" s="18">
        <f>price!B60</f>
        <v>5808.12</v>
      </c>
      <c r="E60" s="16">
        <v>1.3187</v>
      </c>
      <c r="F60" s="16">
        <f>price!B60*_xlfn.NORM.S.DIST((LN(price!B60/Home!$F$21)+(rate!B60%-dividend!B60%+0.5*(vol!B60%)^2)*(ttm!B60/365))/((vol!B60%)*SQRT(ttm!B60/365)),TRUE)*EXP(-dividend!B60%*ttm!B60/365)-Home!$F$21*_xlfn.NORM.S.DIST((LN(price!B60/Home!$F$21)+(rate!B60%-dividend!B60%-0.5*(vol!B60%)^2)*(ttm!B60/365))/((vol!B60%)*SQRT(ttm!B60/365)),TRUE)*EXP(-rate!B60%*ttm!B60/365)</f>
        <v>343.2564572177298</v>
      </c>
      <c r="G60" s="16">
        <f>_xlfn.NORM.S.DIST((LN(price!B60/Home!$F$21)+(rate!B60%-dividend!B60%+0.5*(vol!B60%)^2)*(ttm!B60/365))/((vol!B60%)*SQRT(ttm!B60/365)),TRUE)*EXP(-dividend!B60%*ttm!B60/365)</f>
        <v>0.63834705151722637</v>
      </c>
      <c r="H60" s="18">
        <f>mid!B60</f>
        <v>352.05</v>
      </c>
      <c r="I60" s="16">
        <f>delta!B60</f>
        <v>0.65300000000000002</v>
      </c>
      <c r="J60" s="19">
        <v>4.7761800000000001</v>
      </c>
      <c r="K60" s="20">
        <f>ttm!B60</f>
        <v>147</v>
      </c>
      <c r="L60" s="20">
        <f>moneyness!B60</f>
        <v>108.11999999999989</v>
      </c>
      <c r="M60" s="16">
        <f t="shared" si="0"/>
        <v>0.79220822389783085</v>
      </c>
      <c r="N60" s="16">
        <f t="shared" si="1"/>
        <v>0.15386117238060448</v>
      </c>
    </row>
    <row r="61" spans="1:14">
      <c r="A61" s="17">
        <v>45593</v>
      </c>
      <c r="B61" s="16">
        <v>1</v>
      </c>
      <c r="C61" s="16">
        <v>1</v>
      </c>
      <c r="D61" s="18">
        <f>price!B61</f>
        <v>5823.52</v>
      </c>
      <c r="E61" s="16">
        <v>1.3150999999999999</v>
      </c>
      <c r="F61" s="16">
        <f>price!B61*_xlfn.NORM.S.DIST((LN(price!B61/Home!$F$21)+(rate!B61%-dividend!B61%+0.5*(vol!B61%)^2)*(ttm!B61/365))/((vol!B61%)*SQRT(ttm!B61/365)),TRUE)*EXP(-dividend!B61%*ttm!B61/365)-Home!$F$21*_xlfn.NORM.S.DIST((LN(price!B61/Home!$F$21)+(rate!B61%-dividend!B61%-0.5*(vol!B61%)^2)*(ttm!B61/365))/((vol!B61%)*SQRT(ttm!B61/365)),TRUE)*EXP(-rate!B61%*ttm!B61/365)</f>
        <v>346.87740773272662</v>
      </c>
      <c r="G61" s="16">
        <f>_xlfn.NORM.S.DIST((LN(price!B61/Home!$F$21)+(rate!B61%-dividend!B61%+0.5*(vol!B61%)^2)*(ttm!B61/365))/((vol!B61%)*SQRT(ttm!B61/365)),TRUE)*EXP(-dividend!B61%*ttm!B61/365)</f>
        <v>0.6492663793531267</v>
      </c>
      <c r="H61" s="18">
        <f>mid!B61</f>
        <v>363.75</v>
      </c>
      <c r="I61" s="16">
        <f>delta!B61</f>
        <v>0.66800000000000004</v>
      </c>
      <c r="J61" s="19">
        <v>4.7738899999999997</v>
      </c>
      <c r="K61" s="20">
        <f>ttm!B61</f>
        <v>144</v>
      </c>
      <c r="L61" s="20">
        <f>moneyness!B61</f>
        <v>123.52000000000044</v>
      </c>
      <c r="M61" s="16">
        <f t="shared" si="0"/>
        <v>0.97934209736999078</v>
      </c>
      <c r="N61" s="16">
        <f t="shared" si="1"/>
        <v>0.33007571801686408</v>
      </c>
    </row>
    <row r="62" spans="1:14">
      <c r="A62" s="17">
        <v>45594</v>
      </c>
      <c r="B62" s="16">
        <v>1</v>
      </c>
      <c r="C62" s="16">
        <v>1</v>
      </c>
      <c r="D62" s="18">
        <f>price!B62</f>
        <v>5832.92</v>
      </c>
      <c r="E62" s="16">
        <v>1.3130999999999999</v>
      </c>
      <c r="F62" s="16">
        <f>price!B62*_xlfn.NORM.S.DIST((LN(price!B62/Home!$F$21)+(rate!B62%-dividend!B62%+0.5*(vol!B62%)^2)*(ttm!B62/365))/((vol!B62%)*SQRT(ttm!B62/365)),TRUE)*EXP(-dividend!B62%*ttm!B62/365)-Home!$F$21*_xlfn.NORM.S.DIST((LN(price!B62/Home!$F$21)+(rate!B62%-dividend!B62%-0.5*(vol!B62%)^2)*(ttm!B62/365))/((vol!B62%)*SQRT(ttm!B62/365)),TRUE)*EXP(-rate!B62%*ttm!B62/365)</f>
        <v>352.37898957424295</v>
      </c>
      <c r="G62" s="16">
        <f>_xlfn.NORM.S.DIST((LN(price!B62/Home!$F$21)+(rate!B62%-dividend!B62%+0.5*(vol!B62%)^2)*(ttm!B62/365))/((vol!B62%)*SQRT(ttm!B62/365)),TRUE)*EXP(-dividend!B62%*ttm!B62/365)</f>
        <v>0.65472908652405692</v>
      </c>
      <c r="H62" s="18">
        <f>mid!B62</f>
        <v>372.75</v>
      </c>
      <c r="I62" s="16">
        <f>delta!B62</f>
        <v>0.67600000000000005</v>
      </c>
      <c r="J62" s="19">
        <v>4.7655200000000004</v>
      </c>
      <c r="K62" s="20">
        <f>ttm!B62</f>
        <v>143</v>
      </c>
      <c r="L62" s="20">
        <f>moneyness!B62</f>
        <v>132.92000000000007</v>
      </c>
      <c r="M62" s="16">
        <f t="shared" si="0"/>
        <v>1.0920315354123167</v>
      </c>
      <c r="N62" s="16">
        <f t="shared" si="1"/>
        <v>0.43730244888825975</v>
      </c>
    </row>
    <row r="63" spans="1:14">
      <c r="A63" s="17">
        <v>45595</v>
      </c>
      <c r="B63" s="16">
        <v>1</v>
      </c>
      <c r="C63" s="16">
        <v>1</v>
      </c>
      <c r="D63" s="18">
        <f>price!B63</f>
        <v>5813.67</v>
      </c>
      <c r="E63" s="16">
        <v>1.3177000000000001</v>
      </c>
      <c r="F63" s="16">
        <f>price!B63*_xlfn.NORM.S.DIST((LN(price!B63/Home!$F$21)+(rate!B63%-dividend!B63%+0.5*(vol!B63%)^2)*(ttm!B63/365))/((vol!B63%)*SQRT(ttm!B63/365)),TRUE)*EXP(-dividend!B63%*ttm!B63/365)-Home!$F$21*_xlfn.NORM.S.DIST((LN(price!B63/Home!$F$21)+(rate!B63%-dividend!B63%-0.5*(vol!B63%)^2)*(ttm!B63/365))/((vol!B63%)*SQRT(ttm!B63/365)),TRUE)*EXP(-rate!B63%*ttm!B63/365)</f>
        <v>339.93649491142924</v>
      </c>
      <c r="G63" s="16">
        <f>_xlfn.NORM.S.DIST((LN(price!B63/Home!$F$21)+(rate!B63%-dividend!B63%+0.5*(vol!B63%)^2)*(ttm!B63/365))/((vol!B63%)*SQRT(ttm!B63/365)),TRUE)*EXP(-dividend!B63%*ttm!B63/365)</f>
        <v>0.64270937180837651</v>
      </c>
      <c r="H63" s="18">
        <f>mid!B63</f>
        <v>351.5</v>
      </c>
      <c r="I63" s="16">
        <f>delta!B63</f>
        <v>0.66600000000000004</v>
      </c>
      <c r="J63" s="19">
        <v>4.7850900000000003</v>
      </c>
      <c r="K63" s="20">
        <f>ttm!B63</f>
        <v>142</v>
      </c>
      <c r="L63" s="20">
        <f>moneyness!B63</f>
        <v>113.67000000000007</v>
      </c>
      <c r="M63" s="16">
        <f t="shared" si="0"/>
        <v>0.60317652211618811</v>
      </c>
      <c r="N63" s="16">
        <f t="shared" si="1"/>
        <v>-3.9532849692188399E-2</v>
      </c>
    </row>
    <row r="64" spans="1:14">
      <c r="A64" s="17">
        <v>45596</v>
      </c>
      <c r="B64" s="16">
        <v>1</v>
      </c>
      <c r="C64" s="16">
        <v>1</v>
      </c>
      <c r="D64" s="18">
        <f>price!B64</f>
        <v>5705.45</v>
      </c>
      <c r="E64" s="16">
        <v>1.3411</v>
      </c>
      <c r="F64" s="16">
        <f>price!B64*_xlfn.NORM.S.DIST((LN(price!B64/Home!$F$21)+(rate!B64%-dividend!B64%+0.5*(vol!B64%)^2)*(ttm!B64/365))/((vol!B64%)*SQRT(ttm!B64/365)),TRUE)*EXP(-dividend!B64%*ttm!B64/365)-Home!$F$21*_xlfn.NORM.S.DIST((LN(price!B64/Home!$F$21)+(rate!B64%-dividend!B64%-0.5*(vol!B64%)^2)*(ttm!B64/365))/((vol!B64%)*SQRT(ttm!B64/365)),TRUE)*EXP(-rate!B64%*ttm!B64/365)</f>
        <v>275.56999965479417</v>
      </c>
      <c r="G64" s="16">
        <f>_xlfn.NORM.S.DIST((LN(price!B64/Home!$F$21)+(rate!B64%-dividend!B64%+0.5*(vol!B64%)^2)*(ttm!B64/365))/((vol!B64%)*SQRT(ttm!B64/365)),TRUE)*EXP(-dividend!B64%*ttm!B64/365)</f>
        <v>0.5718460838555306</v>
      </c>
      <c r="H64" s="18">
        <f>mid!B64</f>
        <v>286.10000000000002</v>
      </c>
      <c r="I64" s="16">
        <f>delta!B64</f>
        <v>0.59599999999999997</v>
      </c>
      <c r="J64" s="19">
        <v>4.7691999999999997</v>
      </c>
      <c r="K64" s="20">
        <f>ttm!B64</f>
        <v>141</v>
      </c>
      <c r="L64" s="20">
        <f>moneyness!B64</f>
        <v>5.4499999999998181</v>
      </c>
      <c r="M64" s="16">
        <f t="shared" si="0"/>
        <v>0.40839233492408267</v>
      </c>
      <c r="N64" s="16">
        <f t="shared" si="1"/>
        <v>-0.16345374893144793</v>
      </c>
    </row>
    <row r="65" spans="1:14">
      <c r="A65" s="17">
        <v>45597</v>
      </c>
      <c r="B65" s="16">
        <v>1</v>
      </c>
      <c r="C65" s="16">
        <v>3</v>
      </c>
      <c r="D65" s="18">
        <f>price!B65</f>
        <v>5728.8</v>
      </c>
      <c r="E65" s="16">
        <v>1.3364</v>
      </c>
      <c r="F65" s="16">
        <f>price!B65*_xlfn.NORM.S.DIST((LN(price!B65/Home!$F$21)+(rate!B65%-dividend!B65%+0.5*(vol!B65%)^2)*(ttm!B65/365))/((vol!B65%)*SQRT(ttm!B65/365)),TRUE)*EXP(-dividend!B65%*ttm!B65/365)-Home!$F$21*_xlfn.NORM.S.DIST((LN(price!B65/Home!$F$21)+(rate!B65%-dividend!B65%-0.5*(vol!B65%)^2)*(ttm!B65/365))/((vol!B65%)*SQRT(ttm!B65/365)),TRUE)*EXP(-rate!B65%*ttm!B65/365)</f>
        <v>286.23222398869393</v>
      </c>
      <c r="G65" s="16">
        <f>_xlfn.NORM.S.DIST((LN(price!B65/Home!$F$21)+(rate!B65%-dividend!B65%+0.5*(vol!B65%)^2)*(ttm!B65/365))/((vol!B65%)*SQRT(ttm!B65/365)),TRUE)*EXP(-dividend!B65%*ttm!B65/365)</f>
        <v>0.58721727050255956</v>
      </c>
      <c r="H65" s="18">
        <f>mid!B65</f>
        <v>295.55</v>
      </c>
      <c r="I65" s="16">
        <f>delta!B65</f>
        <v>0.60199999999999998</v>
      </c>
      <c r="J65" s="19">
        <v>4.75678</v>
      </c>
      <c r="K65" s="20">
        <f>ttm!B65</f>
        <v>140</v>
      </c>
      <c r="L65" s="20">
        <f>moneyness!B65</f>
        <v>28.800000000000182</v>
      </c>
      <c r="M65" s="16">
        <f t="shared" si="0"/>
        <v>0.75280268127472982</v>
      </c>
      <c r="N65" s="16">
        <f t="shared" si="1"/>
        <v>0.16558541077217026</v>
      </c>
    </row>
    <row r="66" spans="1:14">
      <c r="A66" s="17">
        <v>45600</v>
      </c>
      <c r="B66" s="16">
        <v>1</v>
      </c>
      <c r="C66" s="16">
        <v>1</v>
      </c>
      <c r="D66" s="18">
        <f>price!B66</f>
        <v>5712.69</v>
      </c>
      <c r="E66" s="16">
        <v>1.3391</v>
      </c>
      <c r="F66" s="16">
        <f>price!B66*_xlfn.NORM.S.DIST((LN(price!B66/Home!$F$21)+(rate!B66%-dividend!B66%+0.5*(vol!B66%)^2)*(ttm!B66/365))/((vol!B66%)*SQRT(ttm!B66/365)),TRUE)*EXP(-dividend!B66%*ttm!B66/365)-Home!$F$21*_xlfn.NORM.S.DIST((LN(price!B66/Home!$F$21)+(rate!B66%-dividend!B66%-0.5*(vol!B66%)^2)*(ttm!B66/365))/((vol!B66%)*SQRT(ttm!B66/365)),TRUE)*EXP(-rate!B66%*ttm!B66/365)</f>
        <v>267.0048722838992</v>
      </c>
      <c r="G66" s="16">
        <f>_xlfn.NORM.S.DIST((LN(price!B66/Home!$F$21)+(rate!B66%-dividend!B66%+0.5*(vol!B66%)^2)*(ttm!B66/365))/((vol!B66%)*SQRT(ttm!B66/365)),TRUE)*EXP(-dividend!B66%*ttm!B66/365)</f>
        <v>0.57683812430617942</v>
      </c>
      <c r="H66" s="18">
        <f>mid!B66</f>
        <v>282.95</v>
      </c>
      <c r="I66" s="16">
        <f>delta!B66</f>
        <v>0.59399999999999997</v>
      </c>
      <c r="J66" s="19">
        <v>4.7418500000000003</v>
      </c>
      <c r="K66" s="20">
        <f>ttm!B66</f>
        <v>137</v>
      </c>
      <c r="L66" s="20">
        <f>moneyness!B66</f>
        <v>12.6899999999996</v>
      </c>
      <c r="M66" s="16">
        <f t="shared" si="0"/>
        <v>0.58690614205875336</v>
      </c>
      <c r="N66" s="16">
        <f t="shared" si="1"/>
        <v>1.0068017752573932E-2</v>
      </c>
    </row>
    <row r="67" spans="1:14">
      <c r="A67" s="17">
        <v>45601</v>
      </c>
      <c r="B67" s="16">
        <v>1</v>
      </c>
      <c r="C67" s="16">
        <v>1</v>
      </c>
      <c r="D67" s="18">
        <f>price!B67</f>
        <v>5782.76</v>
      </c>
      <c r="E67" s="16">
        <v>1.3243</v>
      </c>
      <c r="F67" s="16">
        <f>price!B67*_xlfn.NORM.S.DIST((LN(price!B67/Home!$F$21)+(rate!B67%-dividend!B67%+0.5*(vol!B67%)^2)*(ttm!B67/365))/((vol!B67%)*SQRT(ttm!B67/365)),TRUE)*EXP(-dividend!B67%*ttm!B67/365)-Home!$F$21*_xlfn.NORM.S.DIST((LN(price!B67/Home!$F$21)+(rate!B67%-dividend!B67%-0.5*(vol!B67%)^2)*(ttm!B67/365))/((vol!B67%)*SQRT(ttm!B67/365)),TRUE)*EXP(-rate!B67%*ttm!B67/365)</f>
        <v>305.99051600837174</v>
      </c>
      <c r="G67" s="16">
        <f>_xlfn.NORM.S.DIST((LN(price!B67/Home!$F$21)+(rate!B67%-dividend!B67%+0.5*(vol!B67%)^2)*(ttm!B67/365))/((vol!B67%)*SQRT(ttm!B67/365)),TRUE)*EXP(-dividend!B67%*ttm!B67/365)</f>
        <v>0.62545988916861761</v>
      </c>
      <c r="H67" s="18">
        <f>mid!B67</f>
        <v>323.95</v>
      </c>
      <c r="I67" s="16">
        <f>delta!B67</f>
        <v>0.64400000000000002</v>
      </c>
      <c r="J67" s="19">
        <v>4.7514500000000002</v>
      </c>
      <c r="K67" s="20">
        <f>ttm!B67</f>
        <v>136</v>
      </c>
      <c r="L67" s="20">
        <f>moneyness!B67</f>
        <v>82.760000000000218</v>
      </c>
      <c r="M67" s="16">
        <f t="shared" ref="M67:M130" si="2">(H68-H67)/((D68*EXP(-E67%*(C67/365)))-D67)</f>
        <v>0.67743865866408626</v>
      </c>
      <c r="N67" s="16">
        <f t="shared" ref="N67:N130" si="3">M67-G67</f>
        <v>5.1978769495468646E-2</v>
      </c>
    </row>
    <row r="68" spans="1:14">
      <c r="A68" s="17">
        <v>45602</v>
      </c>
      <c r="B68" s="16">
        <v>1</v>
      </c>
      <c r="C68" s="16">
        <v>1</v>
      </c>
      <c r="D68" s="18">
        <f>price!B68</f>
        <v>5929.04</v>
      </c>
      <c r="E68" s="16">
        <v>1.2922</v>
      </c>
      <c r="F68" s="16">
        <f>price!B68*_xlfn.NORM.S.DIST((LN(price!B68/Home!$F$21)+(rate!B68%-dividend!B68%+0.5*(vol!B68%)^2)*(ttm!B68/365))/((vol!B68%)*SQRT(ttm!B68/365)),TRUE)*EXP(-dividend!B68%*ttm!B68/365)-Home!$F$21*_xlfn.NORM.S.DIST((LN(price!B68/Home!$F$21)+(rate!B68%-dividend!B68%-0.5*(vol!B68%)^2)*(ttm!B68/365))/((vol!B68%)*SQRT(ttm!B68/365)),TRUE)*EXP(-rate!B68%*ttm!B68/365)</f>
        <v>402.64503053206408</v>
      </c>
      <c r="G68" s="16">
        <f>_xlfn.NORM.S.DIST((LN(price!B68/Home!$F$21)+(rate!B68%-dividend!B68%+0.5*(vol!B68%)^2)*(ttm!B68/365))/((vol!B68%)*SQRT(ttm!B68/365)),TRUE)*EXP(-dividend!B68%*ttm!B68/365)</f>
        <v>0.71898150340690925</v>
      </c>
      <c r="H68" s="18">
        <f>mid!B68</f>
        <v>422.9</v>
      </c>
      <c r="I68" s="16">
        <f>delta!B68</f>
        <v>0.73599999999999999</v>
      </c>
      <c r="J68" s="19">
        <v>4.7555100000000001</v>
      </c>
      <c r="K68" s="20">
        <f>ttm!B68</f>
        <v>135</v>
      </c>
      <c r="L68" s="20">
        <f>moneyness!B68</f>
        <v>229.03999999999996</v>
      </c>
      <c r="M68" s="16">
        <f t="shared" si="2"/>
        <v>0.65110492243008378</v>
      </c>
      <c r="N68" s="16">
        <f t="shared" si="3"/>
        <v>-6.7876580976825474E-2</v>
      </c>
    </row>
    <row r="69" spans="1:14">
      <c r="A69" s="17">
        <v>45603</v>
      </c>
      <c r="B69" s="16">
        <v>1</v>
      </c>
      <c r="C69" s="16">
        <v>1</v>
      </c>
      <c r="D69" s="18">
        <f>price!B69</f>
        <v>5973.1</v>
      </c>
      <c r="E69" s="16">
        <v>1.2938000000000001</v>
      </c>
      <c r="F69" s="16">
        <f>price!B69*_xlfn.NORM.S.DIST((LN(price!B69/Home!$F$21)+(rate!B69%-dividend!B69%+0.5*(vol!B69%)^2)*(ttm!B69/365))/((vol!B69%)*SQRT(ttm!B69/365)),TRUE)*EXP(-dividend!B69%*ttm!B69/365)-Home!$F$21*_xlfn.NORM.S.DIST((LN(price!B69/Home!$F$21)+(rate!B69%-dividend!B69%-0.5*(vol!B69%)^2)*(ttm!B69/365))/((vol!B69%)*SQRT(ttm!B69/365)),TRUE)*EXP(-rate!B69%*ttm!B69/365)</f>
        <v>432.64216303011744</v>
      </c>
      <c r="G69" s="16">
        <f>_xlfn.NORM.S.DIST((LN(price!B69/Home!$F$21)+(rate!B69%-dividend!B69%+0.5*(vol!B69%)^2)*(ttm!B69/365))/((vol!B69%)*SQRT(ttm!B69/365)),TRUE)*EXP(-dividend!B69%*ttm!B69/365)</f>
        <v>0.74529128456538907</v>
      </c>
      <c r="H69" s="18">
        <f>mid!B69</f>
        <v>451.45</v>
      </c>
      <c r="I69" s="16">
        <f>delta!B69</f>
        <v>0.76200000000000001</v>
      </c>
      <c r="J69" s="19">
        <v>4.7456100000000001</v>
      </c>
      <c r="K69" s="20">
        <f>ttm!B69</f>
        <v>134</v>
      </c>
      <c r="L69" s="20">
        <f>moneyness!B69</f>
        <v>273.10000000000036</v>
      </c>
      <c r="M69" s="16">
        <f t="shared" si="2"/>
        <v>0.65009611686689461</v>
      </c>
      <c r="N69" s="16">
        <f t="shared" si="3"/>
        <v>-9.5195167698494454E-2</v>
      </c>
    </row>
    <row r="70" spans="1:14">
      <c r="A70" s="17">
        <v>45604</v>
      </c>
      <c r="B70" s="16">
        <v>1</v>
      </c>
      <c r="C70" s="16">
        <v>3</v>
      </c>
      <c r="D70" s="18">
        <f>price!B70</f>
        <v>5995.54</v>
      </c>
      <c r="E70" s="16">
        <v>1.2887999999999999</v>
      </c>
      <c r="F70" s="16">
        <f>price!B70*_xlfn.NORM.S.DIST((LN(price!B70/Home!$F$21)+(rate!B70%-dividend!B70%+0.5*(vol!B70%)^2)*(ttm!B70/365))/((vol!B70%)*SQRT(ttm!B70/365)),TRUE)*EXP(-dividend!B70%*ttm!B70/365)-Home!$F$21*_xlfn.NORM.S.DIST((LN(price!B70/Home!$F$21)+(rate!B70%-dividend!B70%-0.5*(vol!B70%)^2)*(ttm!B70/365))/((vol!B70%)*SQRT(ttm!B70/365)),TRUE)*EXP(-rate!B70%*ttm!B70/365)</f>
        <v>451.94954062415218</v>
      </c>
      <c r="G70" s="16">
        <f>_xlfn.NORM.S.DIST((LN(price!B70/Home!$F$21)+(rate!B70%-dividend!B70%+0.5*(vol!B70%)^2)*(ttm!B70/365))/((vol!B70%)*SQRT(ttm!B70/365)),TRUE)*EXP(-dividend!B70%*ttm!B70/365)</f>
        <v>0.75504368302569624</v>
      </c>
      <c r="H70" s="18">
        <f>mid!B70</f>
        <v>465.9</v>
      </c>
      <c r="I70" s="16">
        <f>delta!B70</f>
        <v>0.77200000000000002</v>
      </c>
      <c r="J70" s="19">
        <v>4.7659500000000001</v>
      </c>
      <c r="K70" s="20">
        <f>ttm!B70</f>
        <v>133</v>
      </c>
      <c r="L70" s="20">
        <f>moneyness!B70</f>
        <v>295.53999999999996</v>
      </c>
      <c r="M70" s="16">
        <f t="shared" si="2"/>
        <v>0.52180789185661292</v>
      </c>
      <c r="N70" s="16">
        <f t="shared" si="3"/>
        <v>-0.23323579116908333</v>
      </c>
    </row>
    <row r="71" spans="1:14">
      <c r="A71" s="17">
        <v>45607</v>
      </c>
      <c r="B71" s="16">
        <v>1</v>
      </c>
      <c r="C71" s="16">
        <v>1</v>
      </c>
      <c r="D71" s="18">
        <f>price!B71</f>
        <v>6001.35</v>
      </c>
      <c r="E71" s="16">
        <v>1.2884</v>
      </c>
      <c r="F71" s="16">
        <f>price!B71*_xlfn.NORM.S.DIST((LN(price!B71/Home!$F$21)+(rate!B71%-dividend!B71%+0.5*(vol!B71%)^2)*(ttm!B71/365))/((vol!B71%)*SQRT(ttm!B71/365)),TRUE)*EXP(-dividend!B71%*ttm!B71/365)-Home!$F$21*_xlfn.NORM.S.DIST((LN(price!B71/Home!$F$21)+(rate!B71%-dividend!B71%-0.5*(vol!B71%)^2)*(ttm!B71/365))/((vol!B71%)*SQRT(ttm!B71/365)),TRUE)*EXP(-rate!B71%*ttm!B71/365)</f>
        <v>452.68467630349915</v>
      </c>
      <c r="G71" s="16">
        <f>_xlfn.NORM.S.DIST((LN(price!B71/Home!$F$21)+(rate!B71%-dividend!B71%+0.5*(vol!B71%)^2)*(ttm!B71/365))/((vol!B71%)*SQRT(ttm!B71/365)),TRUE)*EXP(-dividend!B71%*ttm!B71/365)</f>
        <v>0.75997923245985011</v>
      </c>
      <c r="H71" s="18">
        <f>mid!B71</f>
        <v>468.6</v>
      </c>
      <c r="I71" s="16">
        <f>delta!B71</f>
        <v>0.77700000000000002</v>
      </c>
      <c r="J71" s="19">
        <v>4.7637099999999997</v>
      </c>
      <c r="K71" s="20">
        <f>ttm!B71</f>
        <v>130</v>
      </c>
      <c r="L71" s="20">
        <f>moneyness!B71</f>
        <v>301.35000000000036</v>
      </c>
      <c r="M71" s="16">
        <f t="shared" si="2"/>
        <v>0.75407386605786864</v>
      </c>
      <c r="N71" s="16">
        <f t="shared" si="3"/>
        <v>-5.9053664019814711E-3</v>
      </c>
    </row>
    <row r="72" spans="1:14">
      <c r="A72" s="17">
        <v>45608</v>
      </c>
      <c r="B72" s="16">
        <v>1</v>
      </c>
      <c r="C72" s="16">
        <v>1</v>
      </c>
      <c r="D72" s="18">
        <f>price!B72</f>
        <v>5983.99</v>
      </c>
      <c r="E72" s="16">
        <v>1.2925</v>
      </c>
      <c r="F72" s="16">
        <f>price!B72*_xlfn.NORM.S.DIST((LN(price!B72/Home!$F$21)+(rate!B72%-dividend!B72%+0.5*(vol!B72%)^2)*(ttm!B72/365))/((vol!B72%)*SQRT(ttm!B72/365)),TRUE)*EXP(-dividend!B72%*ttm!B72/365)-Home!$F$21*_xlfn.NORM.S.DIST((LN(price!B72/Home!$F$21)+(rate!B72%-dividend!B72%-0.5*(vol!B72%)^2)*(ttm!B72/365))/((vol!B72%)*SQRT(ttm!B72/365)),TRUE)*EXP(-rate!B72%*ttm!B72/365)</f>
        <v>436.46463536982719</v>
      </c>
      <c r="G72" s="16">
        <f>_xlfn.NORM.S.DIST((LN(price!B72/Home!$F$21)+(rate!B72%-dividend!B72%+0.5*(vol!B72%)^2)*(ttm!B72/365))/((vol!B72%)*SQRT(ttm!B72/365)),TRUE)*EXP(-dividend!B72%*ttm!B72/365)</f>
        <v>0.75328716111405991</v>
      </c>
      <c r="H72" s="18">
        <f>mid!B72</f>
        <v>455.35</v>
      </c>
      <c r="I72" s="16">
        <f>delta!B72</f>
        <v>0.77300000000000002</v>
      </c>
      <c r="J72" s="19">
        <v>4.7735000000000003</v>
      </c>
      <c r="K72" s="20">
        <f>ttm!B72</f>
        <v>129</v>
      </c>
      <c r="L72" s="20">
        <f>moneyness!B72</f>
        <v>283.98999999999978</v>
      </c>
      <c r="M72" s="16">
        <f t="shared" si="2"/>
        <v>2.673897321014163</v>
      </c>
      <c r="N72" s="16">
        <f t="shared" si="3"/>
        <v>1.9206101599001031</v>
      </c>
    </row>
    <row r="73" spans="1:14">
      <c r="A73" s="17">
        <v>45609</v>
      </c>
      <c r="B73" s="16">
        <v>1</v>
      </c>
      <c r="C73" s="16">
        <v>1</v>
      </c>
      <c r="D73" s="18">
        <f>price!B73</f>
        <v>5985.38</v>
      </c>
      <c r="E73" s="16">
        <v>1.2904</v>
      </c>
      <c r="F73" s="16">
        <f>price!B73*_xlfn.NORM.S.DIST((LN(price!B73/Home!$F$21)+(rate!B73%-dividend!B73%+0.5*(vol!B73%)^2)*(ttm!B73/365))/((vol!B73%)*SQRT(ttm!B73/365)),TRUE)*EXP(-dividend!B73%*ttm!B73/365)-Home!$F$21*_xlfn.NORM.S.DIST((LN(price!B73/Home!$F$21)+(rate!B73%-dividend!B73%-0.5*(vol!B73%)^2)*(ttm!B73/365))/((vol!B73%)*SQRT(ttm!B73/365)),TRUE)*EXP(-rate!B73%*ttm!B73/365)</f>
        <v>435.7273321473308</v>
      </c>
      <c r="G73" s="16">
        <f>_xlfn.NORM.S.DIST((LN(price!B73/Home!$F$21)+(rate!B73%-dividend!B73%+0.5*(vol!B73%)^2)*(ttm!B73/365))/((vol!B73%)*SQRT(ttm!B73/365)),TRUE)*EXP(-dividend!B73%*ttm!B73/365)</f>
        <v>0.7542824314069182</v>
      </c>
      <c r="H73" s="18">
        <f>mid!B73</f>
        <v>458.5</v>
      </c>
      <c r="I73" s="16">
        <f>delta!B73</f>
        <v>0.77700000000000002</v>
      </c>
      <c r="J73" s="19">
        <v>4.7338300000000002</v>
      </c>
      <c r="K73" s="20">
        <f>ttm!B73</f>
        <v>128</v>
      </c>
      <c r="L73" s="20">
        <f>moneyness!B73</f>
        <v>285.38000000000011</v>
      </c>
      <c r="M73" s="16">
        <f t="shared" si="2"/>
        <v>0.99532349478403592</v>
      </c>
      <c r="N73" s="16">
        <f t="shared" si="3"/>
        <v>0.24104106337711773</v>
      </c>
    </row>
    <row r="74" spans="1:14">
      <c r="A74" s="17">
        <v>45610</v>
      </c>
      <c r="B74" s="16">
        <v>1</v>
      </c>
      <c r="C74" s="16">
        <v>1</v>
      </c>
      <c r="D74" s="18">
        <f>price!B74</f>
        <v>5949.17</v>
      </c>
      <c r="E74" s="16">
        <v>1.2985</v>
      </c>
      <c r="F74" s="16">
        <f>price!B74*_xlfn.NORM.S.DIST((LN(price!B74/Home!$F$21)+(rate!B74%-dividend!B74%+0.5*(vol!B74%)^2)*(ttm!B74/365))/((vol!B74%)*SQRT(ttm!B74/365)),TRUE)*EXP(-dividend!B74%*ttm!B74/365)-Home!$F$21*_xlfn.NORM.S.DIST((LN(price!B74/Home!$F$21)+(rate!B74%-dividend!B74%-0.5*(vol!B74%)^2)*(ttm!B74/365))/((vol!B74%)*SQRT(ttm!B74/365)),TRUE)*EXP(-rate!B74%*ttm!B74/365)</f>
        <v>404.872557796808</v>
      </c>
      <c r="G74" s="16">
        <f>_xlfn.NORM.S.DIST((LN(price!B74/Home!$F$21)+(rate!B74%-dividend!B74%+0.5*(vol!B74%)^2)*(ttm!B74/365))/((vol!B74%)*SQRT(ttm!B74/365)),TRUE)*EXP(-dividend!B74%*ttm!B74/365)</f>
        <v>0.73768505326497391</v>
      </c>
      <c r="H74" s="18">
        <f>mid!B74</f>
        <v>422.25</v>
      </c>
      <c r="I74" s="16">
        <f>delta!B74</f>
        <v>0.75800000000000001</v>
      </c>
      <c r="J74" s="19">
        <v>4.7748699999999999</v>
      </c>
      <c r="K74" s="20">
        <f>ttm!B74</f>
        <v>127</v>
      </c>
      <c r="L74" s="20">
        <f>moneyness!B74</f>
        <v>249.17000000000007</v>
      </c>
      <c r="M74" s="16">
        <f t="shared" si="2"/>
        <v>0.65833875044285406</v>
      </c>
      <c r="N74" s="16">
        <f t="shared" si="3"/>
        <v>-7.9346302822119852E-2</v>
      </c>
    </row>
    <row r="75" spans="1:14">
      <c r="A75" s="17">
        <v>45611</v>
      </c>
      <c r="B75" s="16">
        <v>1</v>
      </c>
      <c r="C75" s="16">
        <v>3</v>
      </c>
      <c r="D75" s="18">
        <f>price!B75</f>
        <v>5870.62</v>
      </c>
      <c r="E75" s="16">
        <v>1.3163</v>
      </c>
      <c r="F75" s="16">
        <f>price!B75*_xlfn.NORM.S.DIST((LN(price!B75/Home!$F$21)+(rate!B75%-dividend!B75%+0.5*(vol!B75%)^2)*(ttm!B75/365))/((vol!B75%)*SQRT(ttm!B75/365)),TRUE)*EXP(-dividend!B75%*ttm!B75/365)-Home!$F$21*_xlfn.NORM.S.DIST((LN(price!B75/Home!$F$21)+(rate!B75%-dividend!B75%-0.5*(vol!B75%)^2)*(ttm!B75/365))/((vol!B75%)*SQRT(ttm!B75/365)),TRUE)*EXP(-rate!B75%*ttm!B75/365)</f>
        <v>351.55206434762249</v>
      </c>
      <c r="G75" s="16">
        <f>_xlfn.NORM.S.DIST((LN(price!B75/Home!$F$21)+(rate!B75%-dividend!B75%+0.5*(vol!B75%)^2)*(ttm!B75/365))/((vol!B75%)*SQRT(ttm!B75/365)),TRUE)*EXP(-dividend!B75%*ttm!B75/365)</f>
        <v>0.68549883446309468</v>
      </c>
      <c r="H75" s="18">
        <f>mid!B75</f>
        <v>370.4</v>
      </c>
      <c r="I75" s="16">
        <f>delta!B75</f>
        <v>0.71</v>
      </c>
      <c r="J75" s="19">
        <v>4.7703899999999999</v>
      </c>
      <c r="K75" s="20">
        <f>ttm!B75</f>
        <v>126</v>
      </c>
      <c r="L75" s="20">
        <f>moneyness!B75</f>
        <v>170.61999999999989</v>
      </c>
      <c r="M75" s="16">
        <f t="shared" si="2"/>
        <v>0.37786625989047007</v>
      </c>
      <c r="N75" s="16">
        <f t="shared" si="3"/>
        <v>-0.30763257457262461</v>
      </c>
    </row>
    <row r="76" spans="1:14">
      <c r="A76" s="17">
        <v>45614</v>
      </c>
      <c r="B76" s="16">
        <v>1</v>
      </c>
      <c r="C76" s="16">
        <v>1</v>
      </c>
      <c r="D76" s="18">
        <f>price!B76</f>
        <v>5893.62</v>
      </c>
      <c r="E76" s="16">
        <v>1.3109</v>
      </c>
      <c r="F76" s="16">
        <f>price!B76*_xlfn.NORM.S.DIST((LN(price!B76/Home!$F$21)+(rate!B76%-dividend!B76%+0.5*(vol!B76%)^2)*(ttm!B76/365))/((vol!B76%)*SQRT(ttm!B76/365)),TRUE)*EXP(-dividend!B76%*ttm!B76/365)-Home!$F$21*_xlfn.NORM.S.DIST((LN(price!B76/Home!$F$21)+(rate!B76%-dividend!B76%-0.5*(vol!B76%)^2)*(ttm!B76/365))/((vol!B76%)*SQRT(ttm!B76/365)),TRUE)*EXP(-rate!B76%*ttm!B76/365)</f>
        <v>361.79087603492826</v>
      </c>
      <c r="G76" s="16">
        <f>_xlfn.NORM.S.DIST((LN(price!B76/Home!$F$21)+(rate!B76%-dividend!B76%+0.5*(vol!B76%)^2)*(ttm!B76/365))/((vol!B76%)*SQRT(ttm!B76/365)),TRUE)*EXP(-dividend!B76%*ttm!B76/365)</f>
        <v>0.70309281598557072</v>
      </c>
      <c r="H76" s="18">
        <f>mid!B76</f>
        <v>378.85</v>
      </c>
      <c r="I76" s="16">
        <f>delta!B76</f>
        <v>0.72499999999999998</v>
      </c>
      <c r="J76" s="19">
        <v>4.7681199999999997</v>
      </c>
      <c r="K76" s="20">
        <f>ttm!B76</f>
        <v>123</v>
      </c>
      <c r="L76" s="20">
        <f>moneyness!B76</f>
        <v>193.61999999999989</v>
      </c>
      <c r="M76" s="16">
        <f t="shared" si="2"/>
        <v>0.75386126853586732</v>
      </c>
      <c r="N76" s="16">
        <f t="shared" si="3"/>
        <v>5.0768452550296606E-2</v>
      </c>
    </row>
    <row r="77" spans="1:14">
      <c r="A77" s="17">
        <v>45615</v>
      </c>
      <c r="B77" s="16">
        <v>1</v>
      </c>
      <c r="C77" s="16">
        <v>1</v>
      </c>
      <c r="D77" s="18">
        <f>price!B77</f>
        <v>5916.98</v>
      </c>
      <c r="E77" s="16">
        <v>1.3053999999999999</v>
      </c>
      <c r="F77" s="16">
        <f>price!B77*_xlfn.NORM.S.DIST((LN(price!B77/Home!$F$21)+(rate!B77%-dividend!B77%+0.5*(vol!B77%)^2)*(ttm!B77/365))/((vol!B77%)*SQRT(ttm!B77/365)),TRUE)*EXP(-dividend!B77%*ttm!B77/365)-Home!$F$21*_xlfn.NORM.S.DIST((LN(price!B77/Home!$F$21)+(rate!B77%-dividend!B77%-0.5*(vol!B77%)^2)*(ttm!B77/365))/((vol!B77%)*SQRT(ttm!B77/365)),TRUE)*EXP(-rate!B77%*ttm!B77/365)</f>
        <v>382.40923188567695</v>
      </c>
      <c r="G77" s="16">
        <f>_xlfn.NORM.S.DIST((LN(price!B77/Home!$F$21)+(rate!B77%-dividend!B77%+0.5*(vol!B77%)^2)*(ttm!B77/365))/((vol!B77%)*SQRT(ttm!B77/365)),TRUE)*EXP(-dividend!B77%*ttm!B77/365)</f>
        <v>0.71376714402959174</v>
      </c>
      <c r="H77" s="18">
        <f>mid!B77</f>
        <v>396.3</v>
      </c>
      <c r="I77" s="16">
        <f>delta!B77</f>
        <v>0.73299999999999998</v>
      </c>
      <c r="J77" s="19">
        <v>4.7679</v>
      </c>
      <c r="K77" s="20">
        <f>ttm!B77</f>
        <v>122</v>
      </c>
      <c r="L77" s="20">
        <f>moneyness!B77</f>
        <v>216.97999999999956</v>
      </c>
      <c r="M77" s="16">
        <f t="shared" si="2"/>
        <v>-39.819644016542348</v>
      </c>
      <c r="N77" s="16">
        <f t="shared" si="3"/>
        <v>-40.533411160571937</v>
      </c>
    </row>
    <row r="78" spans="1:14">
      <c r="A78" s="17">
        <v>45616</v>
      </c>
      <c r="B78" s="16">
        <v>1</v>
      </c>
      <c r="C78" s="16">
        <v>1</v>
      </c>
      <c r="D78" s="18">
        <f>price!B78</f>
        <v>5917.11</v>
      </c>
      <c r="E78" s="16">
        <v>1.3050999999999999</v>
      </c>
      <c r="F78" s="16">
        <f>price!B78*_xlfn.NORM.S.DIST((LN(price!B78/Home!$F$21)+(rate!B78%-dividend!B78%+0.5*(vol!B78%)^2)*(ttm!B78/365))/((vol!B78%)*SQRT(ttm!B78/365)),TRUE)*EXP(-dividend!B78%*ttm!B78/365)-Home!$F$21*_xlfn.NORM.S.DIST((LN(price!B78/Home!$F$21)+(rate!B78%-dividend!B78%-0.5*(vol!B78%)^2)*(ttm!B78/365))/((vol!B78%)*SQRT(ttm!B78/365)),TRUE)*EXP(-rate!B78%*ttm!B78/365)</f>
        <v>385.97322032940292</v>
      </c>
      <c r="G78" s="16">
        <f>_xlfn.NORM.S.DIST((LN(price!B78/Home!$F$21)+(rate!B78%-dividend!B78%+0.5*(vol!B78%)^2)*(ttm!B78/365))/((vol!B78%)*SQRT(ttm!B78/365)),TRUE)*EXP(-dividend!B78%*ttm!B78/365)</f>
        <v>0.71038571152229457</v>
      </c>
      <c r="H78" s="18">
        <f>mid!B78</f>
        <v>399.55</v>
      </c>
      <c r="I78" s="16">
        <f>delta!B78</f>
        <v>0.73</v>
      </c>
      <c r="J78" s="19">
        <v>4.7730899999999998</v>
      </c>
      <c r="K78" s="20">
        <f>ttm!B78</f>
        <v>121</v>
      </c>
      <c r="L78" s="20">
        <f>moneyness!B78</f>
        <v>217.10999999999967</v>
      </c>
      <c r="M78" s="16">
        <f t="shared" si="2"/>
        <v>0.68976941255350177</v>
      </c>
      <c r="N78" s="16">
        <f t="shared" si="3"/>
        <v>-2.0616298968792801E-2</v>
      </c>
    </row>
    <row r="79" spans="1:14">
      <c r="A79" s="17">
        <v>45617</v>
      </c>
      <c r="B79" s="16">
        <v>1</v>
      </c>
      <c r="C79" s="16">
        <v>1</v>
      </c>
      <c r="D79" s="18">
        <f>price!B79</f>
        <v>5948.71</v>
      </c>
      <c r="E79" s="16">
        <v>1.2982</v>
      </c>
      <c r="F79" s="16">
        <f>price!B79*_xlfn.NORM.S.DIST((LN(price!B79/Home!$F$21)+(rate!B79%-dividend!B79%+0.5*(vol!B79%)^2)*(ttm!B79/365))/((vol!B79%)*SQRT(ttm!B79/365)),TRUE)*EXP(-dividend!B79%*ttm!B79/365)-Home!$F$21*_xlfn.NORM.S.DIST((LN(price!B79/Home!$F$21)+(rate!B79%-dividend!B79%-0.5*(vol!B79%)^2)*(ttm!B79/365))/((vol!B79%)*SQRT(ttm!B79/365)),TRUE)*EXP(-rate!B79%*ttm!B79/365)</f>
        <v>408.93556699848477</v>
      </c>
      <c r="G79" s="16">
        <f>_xlfn.NORM.S.DIST((LN(price!B79/Home!$F$21)+(rate!B79%-dividend!B79%+0.5*(vol!B79%)^2)*(ttm!B79/365))/((vol!B79%)*SQRT(ttm!B79/365)),TRUE)*EXP(-dividend!B79%*ttm!B79/365)</f>
        <v>0.72848836774840309</v>
      </c>
      <c r="H79" s="18">
        <f>mid!B79</f>
        <v>421.2</v>
      </c>
      <c r="I79" s="16">
        <f>delta!B79</f>
        <v>0.748</v>
      </c>
      <c r="J79" s="19">
        <v>4.7730300000000003</v>
      </c>
      <c r="K79" s="20">
        <f>ttm!B79</f>
        <v>120</v>
      </c>
      <c r="L79" s="20">
        <f>moneyness!B79</f>
        <v>248.71000000000004</v>
      </c>
      <c r="M79" s="16">
        <f t="shared" si="2"/>
        <v>0.69792414991292484</v>
      </c>
      <c r="N79" s="16">
        <f t="shared" si="3"/>
        <v>-3.0564217835478247E-2</v>
      </c>
    </row>
    <row r="80" spans="1:14">
      <c r="A80" s="17">
        <v>45618</v>
      </c>
      <c r="B80" s="16">
        <v>1</v>
      </c>
      <c r="C80" s="16">
        <v>3</v>
      </c>
      <c r="D80" s="18">
        <f>price!B80</f>
        <v>5969.34</v>
      </c>
      <c r="E80" s="16">
        <v>1.2948999999999999</v>
      </c>
      <c r="F80" s="16">
        <f>price!B80*_xlfn.NORM.S.DIST((LN(price!B80/Home!$F$21)+(rate!B80%-dividend!B80%+0.5*(vol!B80%)^2)*(ttm!B80/365))/((vol!B80%)*SQRT(ttm!B80/365)),TRUE)*EXP(-dividend!B80%*ttm!B80/365)-Home!$F$21*_xlfn.NORM.S.DIST((LN(price!B80/Home!$F$21)+(rate!B80%-dividend!B80%-0.5*(vol!B80%)^2)*(ttm!B80/365))/((vol!B80%)*SQRT(ttm!B80/365)),TRUE)*EXP(-rate!B80%*ttm!B80/365)</f>
        <v>420.00950729326814</v>
      </c>
      <c r="G80" s="16">
        <f>_xlfn.NORM.S.DIST((LN(price!B80/Home!$F$21)+(rate!B80%-dividend!B80%+0.5*(vol!B80%)^2)*(ttm!B80/365))/((vol!B80%)*SQRT(ttm!B80/365)),TRUE)*EXP(-dividend!B80%*ttm!B80/365)</f>
        <v>0.74403181987929767</v>
      </c>
      <c r="H80" s="18">
        <f>mid!B80</f>
        <v>435.45</v>
      </c>
      <c r="I80" s="16">
        <f>delta!B80</f>
        <v>0.76100000000000001</v>
      </c>
      <c r="J80" s="19">
        <v>4.7799699999999996</v>
      </c>
      <c r="K80" s="20">
        <f>ttm!B80</f>
        <v>119</v>
      </c>
      <c r="L80" s="20">
        <f>moneyness!B80</f>
        <v>269.34000000000015</v>
      </c>
      <c r="M80" s="16">
        <f t="shared" si="2"/>
        <v>0.75031058977072318</v>
      </c>
      <c r="N80" s="16">
        <f t="shared" si="3"/>
        <v>6.2787698914255063E-3</v>
      </c>
    </row>
    <row r="81" spans="1:14">
      <c r="A81" s="17">
        <v>45621</v>
      </c>
      <c r="B81" s="16">
        <v>1</v>
      </c>
      <c r="C81" s="16">
        <v>1</v>
      </c>
      <c r="D81" s="18">
        <f>price!B81</f>
        <v>5987.37</v>
      </c>
      <c r="E81" s="16">
        <v>1.2907</v>
      </c>
      <c r="F81" s="16">
        <f>price!B81*_xlfn.NORM.S.DIST((LN(price!B81/Home!$F$21)+(rate!B81%-dividend!B81%+0.5*(vol!B81%)^2)*(ttm!B81/365))/((vol!B81%)*SQRT(ttm!B81/365)),TRUE)*EXP(-dividend!B81%*ttm!B81/365)-Home!$F$21*_xlfn.NORM.S.DIST((LN(price!B81/Home!$F$21)+(rate!B81%-dividend!B81%-0.5*(vol!B81%)^2)*(ttm!B81/365))/((vol!B81%)*SQRT(ttm!B81/365)),TRUE)*EXP(-rate!B81%*ttm!B81/365)</f>
        <v>426.59879028449268</v>
      </c>
      <c r="G81" s="16">
        <f>_xlfn.NORM.S.DIST((LN(price!B81/Home!$F$21)+(rate!B81%-dividend!B81%+0.5*(vol!B81%)^2)*(ttm!B81/365))/((vol!B81%)*SQRT(ttm!B81/365)),TRUE)*EXP(-dividend!B81%*ttm!B81/365)</f>
        <v>0.75950695002912749</v>
      </c>
      <c r="H81" s="18">
        <f>mid!B81</f>
        <v>448.5</v>
      </c>
      <c r="I81" s="16">
        <f>delta!B81</f>
        <v>0.77700000000000002</v>
      </c>
      <c r="J81" s="19">
        <v>4.7609500000000002</v>
      </c>
      <c r="K81" s="20">
        <f>ttm!B81</f>
        <v>116</v>
      </c>
      <c r="L81" s="20">
        <f>moneyness!B81</f>
        <v>287.36999999999989</v>
      </c>
      <c r="M81" s="16">
        <f t="shared" si="2"/>
        <v>0.66084983645844575</v>
      </c>
      <c r="N81" s="16">
        <f t="shared" si="3"/>
        <v>-9.8657113570681743E-2</v>
      </c>
    </row>
    <row r="82" spans="1:14">
      <c r="A82" s="17">
        <v>45622</v>
      </c>
      <c r="B82" s="16">
        <v>1</v>
      </c>
      <c r="C82" s="16">
        <v>1</v>
      </c>
      <c r="D82" s="18">
        <f>price!B82</f>
        <v>6021.63</v>
      </c>
      <c r="E82" s="16">
        <v>1.2827</v>
      </c>
      <c r="F82" s="16">
        <f>price!B82*_xlfn.NORM.S.DIST((LN(price!B82/Home!$F$21)+(rate!B82%-dividend!B82%+0.5*(vol!B82%)^2)*(ttm!B82/365))/((vol!B82%)*SQRT(ttm!B82/365)),TRUE)*EXP(-dividend!B82%*ttm!B82/365)-Home!$F$21*_xlfn.NORM.S.DIST((LN(price!B82/Home!$F$21)+(rate!B82%-dividend!B82%-0.5*(vol!B82%)^2)*(ttm!B82/365))/((vol!B82%)*SQRT(ttm!B82/365)),TRUE)*EXP(-rate!B82%*ttm!B82/365)</f>
        <v>452.11660668716831</v>
      </c>
      <c r="G82" s="16">
        <f>_xlfn.NORM.S.DIST((LN(price!B82/Home!$F$21)+(rate!B82%-dividend!B82%+0.5*(vol!B82%)^2)*(ttm!B82/365))/((vol!B82%)*SQRT(ttm!B82/365)),TRUE)*EXP(-dividend!B82%*ttm!B82/365)</f>
        <v>0.77844407414396322</v>
      </c>
      <c r="H82" s="18">
        <f>mid!B82</f>
        <v>471</v>
      </c>
      <c r="I82" s="16">
        <f>delta!B82</f>
        <v>0.79700000000000004</v>
      </c>
      <c r="J82" s="19">
        <v>4.7359099999999996</v>
      </c>
      <c r="K82" s="20">
        <f>ttm!B82</f>
        <v>115</v>
      </c>
      <c r="L82" s="20">
        <f>moneyness!B82</f>
        <v>321.63000000000011</v>
      </c>
      <c r="M82" s="16">
        <f t="shared" si="2"/>
        <v>1.0562401651068158</v>
      </c>
      <c r="N82" s="16">
        <f t="shared" si="3"/>
        <v>0.27779609096285263</v>
      </c>
    </row>
    <row r="83" spans="1:14">
      <c r="A83" s="17">
        <v>45623</v>
      </c>
      <c r="B83" s="16">
        <v>1</v>
      </c>
      <c r="C83" s="16">
        <v>2</v>
      </c>
      <c r="D83" s="18">
        <f>price!B83</f>
        <v>5998.74</v>
      </c>
      <c r="E83" s="16">
        <v>1.2879</v>
      </c>
      <c r="F83" s="16">
        <f>price!B83*_xlfn.NORM.S.DIST((LN(price!B83/Home!$F$21)+(rate!B83%-dividend!B83%+0.5*(vol!B83%)^2)*(ttm!B83/365))/((vol!B83%)*SQRT(ttm!B83/365)),TRUE)*EXP(-dividend!B83%*ttm!B83/365)-Home!$F$21*_xlfn.NORM.S.DIST((LN(price!B83/Home!$F$21)+(rate!B83%-dividend!B83%-0.5*(vol!B83%)^2)*(ttm!B83/365))/((vol!B83%)*SQRT(ttm!B83/365)),TRUE)*EXP(-rate!B83%*ttm!B83/365)</f>
        <v>431.20344192342327</v>
      </c>
      <c r="G83" s="16">
        <f>_xlfn.NORM.S.DIST((LN(price!B83/Home!$F$21)+(rate!B83%-dividend!B83%+0.5*(vol!B83%)^2)*(ttm!B83/365))/((vol!B83%)*SQRT(ttm!B83/365)),TRUE)*EXP(-dividend!B83%*ttm!B83/365)</f>
        <v>0.76850518855873251</v>
      </c>
      <c r="H83" s="18">
        <f>mid!B83</f>
        <v>446.6</v>
      </c>
      <c r="I83" s="16">
        <f>delta!B83</f>
        <v>0.78700000000000003</v>
      </c>
      <c r="J83" s="19">
        <v>4.7243700000000004</v>
      </c>
      <c r="K83" s="20">
        <f>ttm!B83</f>
        <v>114</v>
      </c>
      <c r="L83" s="20">
        <f>moneyness!B83</f>
        <v>298.73999999999978</v>
      </c>
      <c r="M83" s="16">
        <f t="shared" si="2"/>
        <v>0.88817137246079636</v>
      </c>
      <c r="N83" s="16">
        <f t="shared" si="3"/>
        <v>0.11966618390206385</v>
      </c>
    </row>
    <row r="84" spans="1:14">
      <c r="A84" s="17">
        <v>45625</v>
      </c>
      <c r="B84" s="16">
        <v>1</v>
      </c>
      <c r="C84" s="16">
        <v>3</v>
      </c>
      <c r="D84" s="18">
        <f>price!B84</f>
        <v>6032.38</v>
      </c>
      <c r="E84" s="16">
        <v>1.2808999999999999</v>
      </c>
      <c r="F84" s="16">
        <f>price!B84*_xlfn.NORM.S.DIST((LN(price!B84/Home!$F$21)+(rate!B84%-dividend!B84%+0.5*(vol!B84%)^2)*(ttm!B84/365))/((vol!B84%)*SQRT(ttm!B84/365)),TRUE)*EXP(-dividend!B84%*ttm!B84/365)-Home!$F$21*_xlfn.NORM.S.DIST((LN(price!B84/Home!$F$21)+(rate!B84%-dividend!B84%-0.5*(vol!B84%)^2)*(ttm!B84/365))/((vol!B84%)*SQRT(ttm!B84/365)),TRUE)*EXP(-rate!B84%*ttm!B84/365)</f>
        <v>455.87280326264681</v>
      </c>
      <c r="G84" s="16">
        <f>_xlfn.NORM.S.DIST((LN(price!B84/Home!$F$21)+(rate!B84%-dividend!B84%+0.5*(vol!B84%)^2)*(ttm!B84/365))/((vol!B84%)*SQRT(ttm!B84/365)),TRUE)*EXP(-dividend!B84%*ttm!B84/365)</f>
        <v>0.78989633483181809</v>
      </c>
      <c r="H84" s="18">
        <f>mid!B84</f>
        <v>476.1</v>
      </c>
      <c r="I84" s="16">
        <f>delta!B84</f>
        <v>0.81</v>
      </c>
      <c r="J84" s="19">
        <v>4.7997500000000004</v>
      </c>
      <c r="K84" s="20">
        <f>ttm!B84</f>
        <v>112</v>
      </c>
      <c r="L84" s="20">
        <f>moneyness!B84</f>
        <v>332.38000000000011</v>
      </c>
      <c r="M84" s="16">
        <f t="shared" si="2"/>
        <v>0.55188446752552112</v>
      </c>
      <c r="N84" s="16">
        <f t="shared" si="3"/>
        <v>-0.23801186730629698</v>
      </c>
    </row>
    <row r="85" spans="1:14">
      <c r="A85" s="17">
        <v>45628</v>
      </c>
      <c r="B85" s="16">
        <v>1</v>
      </c>
      <c r="C85" s="16">
        <v>1</v>
      </c>
      <c r="D85" s="18">
        <f>price!B85</f>
        <v>6047.15</v>
      </c>
      <c r="E85" s="16">
        <v>1.2774000000000001</v>
      </c>
      <c r="F85" s="16">
        <f>price!B85*_xlfn.NORM.S.DIST((LN(price!B85/Home!$F$21)+(rate!B85%-dividend!B85%+0.5*(vol!B85%)^2)*(ttm!B85/365))/((vol!B85%)*SQRT(ttm!B85/365)),TRUE)*EXP(-dividend!B85%*ttm!B85/365)-Home!$F$21*_xlfn.NORM.S.DIST((LN(price!B85/Home!$F$21)+(rate!B85%-dividend!B85%-0.5*(vol!B85%)^2)*(ttm!B85/365))/((vol!B85%)*SQRT(ttm!B85/365)),TRUE)*EXP(-rate!B85%*ttm!B85/365)</f>
        <v>465.23757069116709</v>
      </c>
      <c r="G85" s="16">
        <f>_xlfn.NORM.S.DIST((LN(price!B85/Home!$F$21)+(rate!B85%-dividend!B85%+0.5*(vol!B85%)^2)*(ttm!B85/365))/((vol!B85%)*SQRT(ttm!B85/365)),TRUE)*EXP(-dividend!B85%*ttm!B85/365)</f>
        <v>0.79826851246634145</v>
      </c>
      <c r="H85" s="18">
        <f>mid!B85</f>
        <v>483.9</v>
      </c>
      <c r="I85" s="16">
        <f>delta!B85</f>
        <v>0.81599999999999995</v>
      </c>
      <c r="J85" s="19">
        <v>4.7840400000000001</v>
      </c>
      <c r="K85" s="20">
        <f>ttm!B85</f>
        <v>109</v>
      </c>
      <c r="L85" s="20">
        <f>moneyness!B85</f>
        <v>347.14999999999964</v>
      </c>
      <c r="M85" s="16">
        <f t="shared" si="2"/>
        <v>1.3501308245311217</v>
      </c>
      <c r="N85" s="16">
        <f t="shared" si="3"/>
        <v>0.5518623120647802</v>
      </c>
    </row>
    <row r="86" spans="1:14">
      <c r="A86" s="17">
        <v>45629</v>
      </c>
      <c r="B86" s="16">
        <v>1</v>
      </c>
      <c r="C86" s="16">
        <v>1</v>
      </c>
      <c r="D86" s="18">
        <f>price!B86</f>
        <v>6049.88</v>
      </c>
      <c r="E86" s="16">
        <v>1.2765</v>
      </c>
      <c r="F86" s="16">
        <f>price!B86*_xlfn.NORM.S.DIST((LN(price!B86/Home!$F$21)+(rate!B86%-dividend!B86%+0.5*(vol!B86%)^2)*(ttm!B86/365))/((vol!B86%)*SQRT(ttm!B86/365)),TRUE)*EXP(-dividend!B86%*ttm!B86/365)-Home!$F$21*_xlfn.NORM.S.DIST((LN(price!B86/Home!$F$21)+(rate!B86%-dividend!B86%-0.5*(vol!B86%)^2)*(ttm!B86/365))/((vol!B86%)*SQRT(ttm!B86/365)),TRUE)*EXP(-rate!B86%*ttm!B86/365)</f>
        <v>466.01182245832115</v>
      </c>
      <c r="G86" s="16">
        <f>_xlfn.NORM.S.DIST((LN(price!B86/Home!$F$21)+(rate!B86%-dividend!B86%+0.5*(vol!B86%)^2)*(ttm!B86/365))/((vol!B86%)*SQRT(ttm!B86/365)),TRUE)*EXP(-dividend!B86%*ttm!B86/365)</f>
        <v>0.80080395044188268</v>
      </c>
      <c r="H86" s="18">
        <f>mid!B86</f>
        <v>487.3</v>
      </c>
      <c r="I86" s="16">
        <f>delta!B86</f>
        <v>0.81799999999999995</v>
      </c>
      <c r="J86" s="19">
        <v>4.7794400000000001</v>
      </c>
      <c r="K86" s="20">
        <f>ttm!B86</f>
        <v>108</v>
      </c>
      <c r="L86" s="20">
        <f>moneyness!B86</f>
        <v>349.88000000000011</v>
      </c>
      <c r="M86" s="16">
        <f t="shared" si="2"/>
        <v>0.43740451067555075</v>
      </c>
      <c r="N86" s="16" t="s">
        <v>69</v>
      </c>
    </row>
    <row r="87" spans="1:14">
      <c r="A87" s="17">
        <v>45509</v>
      </c>
      <c r="B87" s="16">
        <v>2</v>
      </c>
      <c r="C87" s="16">
        <v>1</v>
      </c>
      <c r="D87" s="18">
        <f>price!B2</f>
        <v>5186.33</v>
      </c>
      <c r="E87" s="16">
        <v>1.4816</v>
      </c>
      <c r="F87" s="16">
        <f>price!B2*_xlfn.NORM.S.DIST((LN(price!B2/Home!$F$22)+(rate!B2%-dividend!B2%+0.5*(vol!C2%)^2)*(ttm!C2/365))/((vol!C2%)*SQRT(ttm!C2/365)),TRUE)*EXP(-dividend!B2%*ttm!C2/365)-Home!$F$22*_xlfn.NORM.S.DIST((LN(price!B2/Home!$F$22)+(rate!B2%-dividend!B2%-0.5*(vol!C2%)^2)*(ttm!C2/365))/((vol!C2%)*SQRT(ttm!C2/365)),TRUE)*EXP(-rate!B2%*ttm!C2/365)</f>
        <v>91.340265878581476</v>
      </c>
      <c r="G87" s="16">
        <f>_xlfn.NORM.S.DIST((LN(price!B2/Home!$F$22)+(rate!B2%-dividend!B2%+0.5*(vol!C2%)^2)*(ttm!C2/365))/((vol!C2%)*SQRT(ttm!C2/365)),TRUE)*EXP(-dividend!B2%*ttm!C2/365)</f>
        <v>0.25132233536589627</v>
      </c>
      <c r="H87" s="18">
        <f>mid!C2</f>
        <v>109.5</v>
      </c>
      <c r="I87" s="16">
        <f>delta!C2</f>
        <v>0.28100000000000003</v>
      </c>
      <c r="J87" s="19">
        <v>4.9585299999999997</v>
      </c>
      <c r="K87" s="20">
        <f>ttm!C2</f>
        <v>228</v>
      </c>
      <c r="L87" s="20">
        <f>moneyness!C2</f>
        <v>-613.67000000000007</v>
      </c>
      <c r="M87" s="16">
        <f t="shared" si="2"/>
        <v>-0.33278926546350074</v>
      </c>
      <c r="N87" s="16">
        <f t="shared" si="3"/>
        <v>-0.58411160082939695</v>
      </c>
    </row>
    <row r="88" spans="1:14">
      <c r="A88" s="17">
        <v>45510</v>
      </c>
      <c r="B88" s="16">
        <v>2</v>
      </c>
      <c r="C88" s="16">
        <v>1</v>
      </c>
      <c r="D88" s="18">
        <f>price!B3</f>
        <v>5240.03</v>
      </c>
      <c r="E88" s="16">
        <v>1.4664999999999999</v>
      </c>
      <c r="F88" s="16">
        <f>price!B3*_xlfn.NORM.S.DIST((LN(price!B3/Home!$F$22)+(rate!B3%-dividend!B3%+0.5*(vol!C3%)^2)*(ttm!C3/365))/((vol!C3%)*SQRT(ttm!C3/365)),TRUE)*EXP(-dividend!B3%*ttm!C3/365)-Home!$F$22*_xlfn.NORM.S.DIST((LN(price!B3/Home!$F$22)+(rate!B3%-dividend!B3%-0.5*(vol!C3%)^2)*(ttm!C3/365))/((vol!C3%)*SQRT(ttm!C3/365)),TRUE)*EXP(-rate!B3%*ttm!C3/365)</f>
        <v>86.919680251741966</v>
      </c>
      <c r="G88" s="16">
        <f>_xlfn.NORM.S.DIST((LN(price!B3/Home!$F$22)+(rate!B3%-dividend!B3%+0.5*(vol!C3%)^2)*(ttm!C3/365))/((vol!C3%)*SQRT(ttm!C3/365)),TRUE)*EXP(-dividend!B3%*ttm!C3/365)</f>
        <v>0.25638832583201626</v>
      </c>
      <c r="H88" s="18">
        <f>mid!C3</f>
        <v>91.7</v>
      </c>
      <c r="I88" s="16">
        <f>delta!C3</f>
        <v>0.27</v>
      </c>
      <c r="J88" s="19">
        <v>4.9520299999999997</v>
      </c>
      <c r="K88" s="20">
        <f>ttm!C3</f>
        <v>227</v>
      </c>
      <c r="L88" s="20">
        <f>moneyness!C3</f>
        <v>-559.97000000000025</v>
      </c>
      <c r="M88" s="16">
        <f t="shared" si="2"/>
        <v>0.25896623494892218</v>
      </c>
      <c r="N88" s="16">
        <f t="shared" si="3"/>
        <v>2.5779091169059187E-3</v>
      </c>
    </row>
    <row r="89" spans="1:14">
      <c r="A89" s="17">
        <v>45511</v>
      </c>
      <c r="B89" s="16">
        <v>2</v>
      </c>
      <c r="C89" s="16">
        <v>1</v>
      </c>
      <c r="D89" s="18">
        <f>price!B4</f>
        <v>5199.5</v>
      </c>
      <c r="E89" s="16">
        <v>1.4785999999999999</v>
      </c>
      <c r="F89" s="16">
        <f>price!B4*_xlfn.NORM.S.DIST((LN(price!B4/Home!$F$22)+(rate!B4%-dividend!B4%+0.5*(vol!C4%)^2)*(ttm!C4/365))/((vol!C4%)*SQRT(ttm!C4/365)),TRUE)*EXP(-dividend!B4%*ttm!C4/365)-Home!$F$22*_xlfn.NORM.S.DIST((LN(price!B4/Home!$F$22)+(rate!B4%-dividend!B4%-0.5*(vol!C4%)^2)*(ttm!C4/365))/((vol!C4%)*SQRT(ttm!C4/365)),TRUE)*EXP(-rate!B4%*ttm!C4/365)</f>
        <v>76.131812289329673</v>
      </c>
      <c r="G89" s="16">
        <f>_xlfn.NORM.S.DIST((LN(price!B4/Home!$F$22)+(rate!B4%-dividend!B4%+0.5*(vol!C4%)^2)*(ttm!C4/365))/((vol!C4%)*SQRT(ttm!C4/365)),TRUE)*EXP(-dividend!B4%*ttm!C4/365)</f>
        <v>0.23295236506341624</v>
      </c>
      <c r="H89" s="18">
        <f>mid!C4</f>
        <v>81.150000000000006</v>
      </c>
      <c r="I89" s="16">
        <f>delta!C4</f>
        <v>0.253</v>
      </c>
      <c r="J89" s="19">
        <v>4.8596199999999996</v>
      </c>
      <c r="K89" s="20">
        <f>ttm!C4</f>
        <v>226</v>
      </c>
      <c r="L89" s="20">
        <f>moneyness!C4</f>
        <v>-600.5</v>
      </c>
      <c r="M89" s="16">
        <f t="shared" si="2"/>
        <v>0.27342389637824605</v>
      </c>
      <c r="N89" s="16">
        <f t="shared" si="3"/>
        <v>4.0471531314829806E-2</v>
      </c>
    </row>
    <row r="90" spans="1:14">
      <c r="A90" s="17">
        <v>45512</v>
      </c>
      <c r="B90" s="16">
        <v>2</v>
      </c>
      <c r="C90" s="16">
        <v>1</v>
      </c>
      <c r="D90" s="18">
        <f>price!B5</f>
        <v>5319.31</v>
      </c>
      <c r="E90" s="16">
        <v>1.4450000000000001</v>
      </c>
      <c r="F90" s="16">
        <f>price!B5*_xlfn.NORM.S.DIST((LN(price!B5/Home!$F$22)+(rate!B5%-dividend!B5%+0.5*(vol!C5%)^2)*(ttm!C5/365))/((vol!C5%)*SQRT(ttm!C5/365)),TRUE)*EXP(-dividend!B5%*ttm!C5/365)-Home!$F$22*_xlfn.NORM.S.DIST((LN(price!B5/Home!$F$22)+(rate!B5%-dividend!B5%-0.5*(vol!C5%)^2)*(ttm!C5/365))/((vol!C5%)*SQRT(ttm!C5/365)),TRUE)*EXP(-rate!B5%*ttm!C5/365)</f>
        <v>101.64448334019721</v>
      </c>
      <c r="G90" s="16">
        <f>_xlfn.NORM.S.DIST((LN(price!B5/Home!$F$22)+(rate!B5%-dividend!B5%+0.5*(vol!C5%)^2)*(ttm!C5/365))/((vol!C5%)*SQRT(ttm!C5/365)),TRUE)*EXP(-dividend!B5%*ttm!C5/365)</f>
        <v>0.29261358894489298</v>
      </c>
      <c r="H90" s="18">
        <f>mid!C5</f>
        <v>113.85</v>
      </c>
      <c r="I90" s="16">
        <f>delta!C5</f>
        <v>0.315</v>
      </c>
      <c r="J90" s="19">
        <v>4.9504000000000001</v>
      </c>
      <c r="K90" s="20">
        <f>ttm!C5</f>
        <v>225</v>
      </c>
      <c r="L90" s="20">
        <f>moneyness!C5</f>
        <v>-480.6899999999996</v>
      </c>
      <c r="M90" s="16">
        <f t="shared" si="2"/>
        <v>-0.30440246301844365</v>
      </c>
      <c r="N90" s="16">
        <f t="shared" si="3"/>
        <v>-0.59701605196333662</v>
      </c>
    </row>
    <row r="91" spans="1:14">
      <c r="A91" s="17">
        <v>45513</v>
      </c>
      <c r="B91" s="16">
        <v>2</v>
      </c>
      <c r="C91" s="16">
        <v>3</v>
      </c>
      <c r="D91" s="18">
        <f>price!B6</f>
        <v>5344.16</v>
      </c>
      <c r="E91" s="16">
        <v>1.4382999999999999</v>
      </c>
      <c r="F91" s="16">
        <f>price!B6*_xlfn.NORM.S.DIST((LN(price!B6/Home!$F$22)+(rate!B6%-dividend!B6%+0.5*(vol!C6%)^2)*(ttm!C6/365))/((vol!C6%)*SQRT(ttm!C6/365)),TRUE)*EXP(-dividend!B6%*ttm!C6/365)-Home!$F$22*_xlfn.NORM.S.DIST((LN(price!B6/Home!$F$22)+(rate!B6%-dividend!B6%-0.5*(vol!C6%)^2)*(ttm!C6/365))/((vol!C6%)*SQRT(ttm!C6/365)),TRUE)*EXP(-rate!B6%*ttm!C6/365)</f>
        <v>97.160237482306911</v>
      </c>
      <c r="G91" s="16">
        <f>_xlfn.NORM.S.DIST((LN(price!B6/Home!$F$22)+(rate!B6%-dividend!B6%+0.5*(vol!C6%)^2)*(ttm!C6/365))/((vol!C6%)*SQRT(ttm!C6/365)),TRUE)*EXP(-dividend!B6%*ttm!C6/365)</f>
        <v>0.29444328471750891</v>
      </c>
      <c r="H91" s="18">
        <f>mid!C6</f>
        <v>106.35</v>
      </c>
      <c r="I91" s="16">
        <f>delta!C6</f>
        <v>0.312</v>
      </c>
      <c r="J91" s="19">
        <v>4.9727600000000001</v>
      </c>
      <c r="K91" s="20">
        <f>ttm!C6</f>
        <v>224</v>
      </c>
      <c r="L91" s="20">
        <f>moneyness!C6</f>
        <v>-455.84000000000015</v>
      </c>
      <c r="M91" s="16">
        <f t="shared" si="2"/>
        <v>3.1113303065586551</v>
      </c>
      <c r="N91" s="16">
        <f t="shared" si="3"/>
        <v>2.8168870218411461</v>
      </c>
    </row>
    <row r="92" spans="1:14">
      <c r="A92" s="17">
        <v>45516</v>
      </c>
      <c r="B92" s="16">
        <v>2</v>
      </c>
      <c r="C92" s="16">
        <v>1</v>
      </c>
      <c r="D92" s="18">
        <f>price!B7</f>
        <v>5344.39</v>
      </c>
      <c r="E92" s="16">
        <v>1.4375</v>
      </c>
      <c r="F92" s="16">
        <f>price!B7*_xlfn.NORM.S.DIST((LN(price!B7/Home!$F$22)+(rate!B7%-dividend!B7%+0.5*(vol!C7%)^2)*(ttm!C7/365))/((vol!C7%)*SQRT(ttm!C7/365)),TRUE)*EXP(-dividend!B7%*ttm!C7/365)-Home!$F$22*_xlfn.NORM.S.DIST((LN(price!B7/Home!$F$22)+(rate!B7%-dividend!B7%-0.5*(vol!C7%)^2)*(ttm!C7/365))/((vol!C7%)*SQRT(ttm!C7/365)),TRUE)*EXP(-rate!B7%*ttm!C7/365)</f>
        <v>95.162996670443817</v>
      </c>
      <c r="G92" s="16">
        <f>_xlfn.NORM.S.DIST((LN(price!B7/Home!$F$22)+(rate!B7%-dividend!B7%+0.5*(vol!C7%)^2)*(ttm!C7/365))/((vol!C7%)*SQRT(ttm!C7/365)),TRUE)*EXP(-dividend!B7%*ttm!C7/365)</f>
        <v>0.29164969233210664</v>
      </c>
      <c r="H92" s="18">
        <f>mid!C7</f>
        <v>105.1</v>
      </c>
      <c r="I92" s="16">
        <f>delta!C7</f>
        <v>0.313</v>
      </c>
      <c r="J92" s="19">
        <v>4.9640300000000002</v>
      </c>
      <c r="K92" s="20">
        <f>ttm!C7</f>
        <v>221</v>
      </c>
      <c r="L92" s="20">
        <f>moneyness!C7</f>
        <v>-455.60999999999967</v>
      </c>
      <c r="M92" s="16">
        <f t="shared" si="2"/>
        <v>0.2905618271022844</v>
      </c>
      <c r="N92" s="16">
        <f t="shared" si="3"/>
        <v>-1.087865229822238E-3</v>
      </c>
    </row>
    <row r="93" spans="1:14">
      <c r="A93" s="17">
        <v>45517</v>
      </c>
      <c r="B93" s="16">
        <v>2</v>
      </c>
      <c r="C93" s="16">
        <v>1</v>
      </c>
      <c r="D93" s="18">
        <f>price!B8</f>
        <v>5434.43</v>
      </c>
      <c r="E93" s="16">
        <v>1.4134</v>
      </c>
      <c r="F93" s="16">
        <f>price!B8*_xlfn.NORM.S.DIST((LN(price!B8/Home!$F$22)+(rate!B8%-dividend!B8%+0.5*(vol!C8%)^2)*(ttm!C8/365))/((vol!C8%)*SQRT(ttm!C8/365)),TRUE)*EXP(-dividend!B8%*ttm!C8/365)-Home!$F$22*_xlfn.NORM.S.DIST((LN(price!B8/Home!$F$22)+(rate!B8%-dividend!B8%-0.5*(vol!C8%)^2)*(ttm!C8/365))/((vol!C8%)*SQRT(ttm!C8/365)),TRUE)*EXP(-rate!B8%*ttm!C8/365)</f>
        <v>120.78036285329313</v>
      </c>
      <c r="G93" s="16">
        <f>_xlfn.NORM.S.DIST((LN(price!B8/Home!$F$22)+(rate!B8%-dividend!B8%+0.5*(vol!C8%)^2)*(ttm!C8/365))/((vol!C8%)*SQRT(ttm!C8/365)),TRUE)*EXP(-dividend!B8%*ttm!C8/365)</f>
        <v>0.34678483604321897</v>
      </c>
      <c r="H93" s="18">
        <f>mid!C8</f>
        <v>131.19999999999999</v>
      </c>
      <c r="I93" s="16">
        <f>delta!C8</f>
        <v>0.36499999999999999</v>
      </c>
      <c r="J93" s="19">
        <v>4.9351500000000001</v>
      </c>
      <c r="K93" s="20">
        <f>ttm!C8</f>
        <v>220</v>
      </c>
      <c r="L93" s="20">
        <f>moneyness!C8</f>
        <v>-365.56999999999971</v>
      </c>
      <c r="M93" s="16">
        <f t="shared" si="2"/>
        <v>0.17259182988423288</v>
      </c>
      <c r="N93" s="16">
        <f t="shared" si="3"/>
        <v>-0.17419300615898609</v>
      </c>
    </row>
    <row r="94" spans="1:14">
      <c r="A94" s="17">
        <v>45518</v>
      </c>
      <c r="B94" s="16">
        <v>2</v>
      </c>
      <c r="C94" s="16">
        <v>1</v>
      </c>
      <c r="D94" s="18">
        <f>price!B9</f>
        <v>5455.21</v>
      </c>
      <c r="E94" s="16">
        <v>1.4079999999999999</v>
      </c>
      <c r="F94" s="16">
        <f>price!B9*_xlfn.NORM.S.DIST((LN(price!B9/Home!$F$22)+(rate!B9%-dividend!B9%+0.5*(vol!C9%)^2)*(ttm!C9/365))/((vol!C9%)*SQRT(ttm!C9/365)),TRUE)*EXP(-dividend!B9%*ttm!C9/365)-Home!$F$22*_xlfn.NORM.S.DIST((LN(price!B9/Home!$F$22)+(rate!B9%-dividend!B9%-0.5*(vol!C9%)^2)*(ttm!C9/365))/((vol!C9%)*SQRT(ttm!C9/365)),TRUE)*EXP(-rate!B9%*ttm!C9/365)</f>
        <v>122.27637855599482</v>
      </c>
      <c r="G94" s="16">
        <f>_xlfn.NORM.S.DIST((LN(price!B9/Home!$F$22)+(rate!B9%-dividend!B9%+0.5*(vol!C9%)^2)*(ttm!C9/365))/((vol!C9%)*SQRT(ttm!C9/365)),TRUE)*EXP(-dividend!B9%*ttm!C9/365)</f>
        <v>0.35595791114279723</v>
      </c>
      <c r="H94" s="18">
        <f>mid!C9</f>
        <v>134.75</v>
      </c>
      <c r="I94" s="16">
        <f>delta!C9</f>
        <v>0.379</v>
      </c>
      <c r="J94" s="19">
        <v>4.9485799999999998</v>
      </c>
      <c r="K94" s="20">
        <f>ttm!C9</f>
        <v>219</v>
      </c>
      <c r="L94" s="20">
        <f>moneyness!C9</f>
        <v>-344.78999999999996</v>
      </c>
      <c r="M94" s="16">
        <f t="shared" si="2"/>
        <v>0.42200017311602223</v>
      </c>
      <c r="N94" s="16">
        <f t="shared" si="3"/>
        <v>6.6042261973224992E-2</v>
      </c>
    </row>
    <row r="95" spans="1:14">
      <c r="A95" s="17">
        <v>45519</v>
      </c>
      <c r="B95" s="16">
        <v>2</v>
      </c>
      <c r="C95" s="16">
        <v>1</v>
      </c>
      <c r="D95" s="18">
        <f>price!B10</f>
        <v>5543.22</v>
      </c>
      <c r="E95" s="16">
        <v>1.3857999999999999</v>
      </c>
      <c r="F95" s="16">
        <f>price!B10*_xlfn.NORM.S.DIST((LN(price!B10/Home!$F$22)+(rate!B10%-dividend!B10%+0.5*(vol!C10%)^2)*(ttm!C10/365))/((vol!C10%)*SQRT(ttm!C10/365)),TRUE)*EXP(-dividend!B10%*ttm!C10/365)-Home!$F$22*_xlfn.NORM.S.DIST((LN(price!B10/Home!$F$22)+(rate!B10%-dividend!B10%-0.5*(vol!C10%)^2)*(ttm!C10/365))/((vol!C10%)*SQRT(ttm!C10/365)),TRUE)*EXP(-rate!B10%*ttm!C10/365)</f>
        <v>158.27602640240957</v>
      </c>
      <c r="G95" s="16">
        <f>_xlfn.NORM.S.DIST((LN(price!B10/Home!$F$22)+(rate!B10%-dividend!B10%+0.5*(vol!C10%)^2)*(ttm!C10/365))/((vol!C10%)*SQRT(ttm!C10/365)),TRUE)*EXP(-dividend!B10%*ttm!C10/365)</f>
        <v>0.42033890998842116</v>
      </c>
      <c r="H95" s="18">
        <f>mid!C10</f>
        <v>171.8</v>
      </c>
      <c r="I95" s="16">
        <f>delta!C10</f>
        <v>0.441</v>
      </c>
      <c r="J95" s="19">
        <v>5.0019799999999996</v>
      </c>
      <c r="K95" s="20">
        <f>ttm!C10</f>
        <v>218</v>
      </c>
      <c r="L95" s="20">
        <f>moneyness!C10</f>
        <v>-256.77999999999975</v>
      </c>
      <c r="M95" s="16">
        <f t="shared" si="2"/>
        <v>0.72094554057387739</v>
      </c>
      <c r="N95" s="16">
        <f t="shared" si="3"/>
        <v>0.30060663058545622</v>
      </c>
    </row>
    <row r="96" spans="1:14">
      <c r="A96" s="17">
        <v>45520</v>
      </c>
      <c r="B96" s="16">
        <v>2</v>
      </c>
      <c r="C96" s="16">
        <v>3</v>
      </c>
      <c r="D96" s="18">
        <f>price!B11</f>
        <v>5554.25</v>
      </c>
      <c r="E96" s="16">
        <v>1.3829</v>
      </c>
      <c r="F96" s="16">
        <f>price!B11*_xlfn.NORM.S.DIST((LN(price!B11/Home!$F$22)+(rate!B11%-dividend!B11%+0.5*(vol!C11%)^2)*(ttm!C11/365))/((vol!C11%)*SQRT(ttm!C11/365)),TRUE)*EXP(-dividend!B11%*ttm!C11/365)-Home!$F$22*_xlfn.NORM.S.DIST((LN(price!B11/Home!$F$22)+(rate!B11%-dividend!B11%-0.5*(vol!C11%)^2)*(ttm!C11/365))/((vol!C11%)*SQRT(ttm!C11/365)),TRUE)*EXP(-rate!B11%*ttm!C11/365)</f>
        <v>164.25523401887858</v>
      </c>
      <c r="G96" s="16">
        <f>_xlfn.NORM.S.DIST((LN(price!B11/Home!$F$22)+(rate!B11%-dividend!B11%+0.5*(vol!C11%)^2)*(ttm!C11/365))/((vol!C11%)*SQRT(ttm!C11/365)),TRUE)*EXP(-dividend!B11%*ttm!C11/365)</f>
        <v>0.42852154229774353</v>
      </c>
      <c r="H96" s="18">
        <f>mid!C11</f>
        <v>179.6</v>
      </c>
      <c r="I96" s="16">
        <f>delta!C11</f>
        <v>0.45</v>
      </c>
      <c r="J96" s="19">
        <v>4.9948600000000001</v>
      </c>
      <c r="K96" s="20">
        <f>ttm!C11</f>
        <v>217</v>
      </c>
      <c r="L96" s="20">
        <f>moneyness!C11</f>
        <v>-245.75</v>
      </c>
      <c r="M96" s="16">
        <f t="shared" si="2"/>
        <v>0.37666840470624136</v>
      </c>
      <c r="N96" s="16">
        <f t="shared" si="3"/>
        <v>-5.1853137591502174E-2</v>
      </c>
    </row>
    <row r="97" spans="1:14">
      <c r="A97" s="17">
        <v>45523</v>
      </c>
      <c r="B97" s="16">
        <v>2</v>
      </c>
      <c r="C97" s="16">
        <v>1</v>
      </c>
      <c r="D97" s="18">
        <f>price!B12</f>
        <v>5608.25</v>
      </c>
      <c r="E97" s="16">
        <v>1.3697999999999999</v>
      </c>
      <c r="F97" s="16">
        <f>price!B12*_xlfn.NORM.S.DIST((LN(price!B12/Home!$F$22)+(rate!B12%-dividend!B12%+0.5*(vol!C12%)^2)*(ttm!C12/365))/((vol!C12%)*SQRT(ttm!C12/365)),TRUE)*EXP(-dividend!B12%*ttm!C12/365)-Home!$F$22*_xlfn.NORM.S.DIST((LN(price!B12/Home!$F$22)+(rate!B12%-dividend!B12%-0.5*(vol!C12%)^2)*(ttm!C12/365))/((vol!C12%)*SQRT(ttm!C12/365)),TRUE)*EXP(-rate!B12%*ttm!C12/365)</f>
        <v>188.70087763253105</v>
      </c>
      <c r="G97" s="16">
        <f>_xlfn.NORM.S.DIST((LN(price!B12/Home!$F$22)+(rate!B12%-dividend!B12%+0.5*(vol!C12%)^2)*(ttm!C12/365))/((vol!C12%)*SQRT(ttm!C12/365)),TRUE)*EXP(-dividend!B12%*ttm!C12/365)</f>
        <v>0.4667518795996371</v>
      </c>
      <c r="H97" s="18">
        <f>mid!C12</f>
        <v>199.7</v>
      </c>
      <c r="I97" s="16">
        <f>delta!C12</f>
        <v>0.48499999999999999</v>
      </c>
      <c r="J97" s="19">
        <v>5.0149900000000001</v>
      </c>
      <c r="K97" s="20">
        <f>ttm!C12</f>
        <v>214</v>
      </c>
      <c r="L97" s="20">
        <f>moneyness!C12</f>
        <v>-191.75</v>
      </c>
      <c r="M97" s="16">
        <f t="shared" si="2"/>
        <v>-2.64549119767035E-2</v>
      </c>
      <c r="N97" s="16">
        <f t="shared" si="3"/>
        <v>-0.49320679157634062</v>
      </c>
    </row>
    <row r="98" spans="1:14">
      <c r="A98" s="17">
        <v>45524</v>
      </c>
      <c r="B98" s="16">
        <v>2</v>
      </c>
      <c r="C98" s="16">
        <v>1</v>
      </c>
      <c r="D98" s="18">
        <f>price!B13</f>
        <v>5597.12</v>
      </c>
      <c r="E98" s="16">
        <v>1.3721000000000001</v>
      </c>
      <c r="F98" s="16">
        <f>price!B13*_xlfn.NORM.S.DIST((LN(price!B13/Home!$F$22)+(rate!B13%-dividend!B13%+0.5*(vol!C13%)^2)*(ttm!C13/365))/((vol!C13%)*SQRT(ttm!C13/365)),TRUE)*EXP(-dividend!B13%*ttm!C13/365)-Home!$F$22*_xlfn.NORM.S.DIST((LN(price!B13/Home!$F$22)+(rate!B13%-dividend!B13%-0.5*(vol!C13%)^2)*(ttm!C13/365))/((vol!C13%)*SQRT(ttm!C13/365)),TRUE)*EXP(-rate!B13%*ttm!C13/365)</f>
        <v>184.32770360004452</v>
      </c>
      <c r="G98" s="16">
        <f>_xlfn.NORM.S.DIST((LN(price!B13/Home!$F$22)+(rate!B13%-dividend!B13%+0.5*(vol!C13%)^2)*(ttm!C13/365))/((vol!C13%)*SQRT(ttm!C13/365)),TRUE)*EXP(-dividend!B13%*ttm!C13/365)</f>
        <v>0.4581410814671899</v>
      </c>
      <c r="H98" s="18">
        <f>mid!C13</f>
        <v>200</v>
      </c>
      <c r="I98" s="16">
        <f>delta!C13</f>
        <v>0.48199999999999998</v>
      </c>
      <c r="J98" s="19">
        <v>4.9802</v>
      </c>
      <c r="K98" s="20">
        <f>ttm!C13</f>
        <v>213</v>
      </c>
      <c r="L98" s="20">
        <f>moneyness!C13</f>
        <v>-202.88000000000011</v>
      </c>
      <c r="M98" s="16">
        <f t="shared" si="2"/>
        <v>0.48684650837686644</v>
      </c>
      <c r="N98" s="16">
        <f t="shared" si="3"/>
        <v>2.8705426909676535E-2</v>
      </c>
    </row>
    <row r="99" spans="1:14">
      <c r="A99" s="17">
        <v>45525</v>
      </c>
      <c r="B99" s="16">
        <v>2</v>
      </c>
      <c r="C99" s="16">
        <v>1</v>
      </c>
      <c r="D99" s="18">
        <f>price!B14</f>
        <v>5620.85</v>
      </c>
      <c r="E99" s="16">
        <v>1.3666</v>
      </c>
      <c r="F99" s="16">
        <f>price!B14*_xlfn.NORM.S.DIST((LN(price!B14/Home!$F$22)+(rate!B14%-dividend!B14%+0.5*(vol!C14%)^2)*(ttm!C14/365))/((vol!C14%)*SQRT(ttm!C14/365)),TRUE)*EXP(-dividend!B14%*ttm!C14/365)-Home!$F$22*_xlfn.NORM.S.DIST((LN(price!B14/Home!$F$22)+(rate!B14%-dividend!B14%-0.5*(vol!C14%)^2)*(ttm!C14/365))/((vol!C14%)*SQRT(ttm!C14/365)),TRUE)*EXP(-rate!B14%*ttm!C14/365)</f>
        <v>196.86690441144128</v>
      </c>
      <c r="G99" s="16">
        <f>_xlfn.NORM.S.DIST((LN(price!B14/Home!$F$22)+(rate!B14%-dividend!B14%+0.5*(vol!C14%)^2)*(ttm!C14/365))/((vol!C14%)*SQRT(ttm!C14/365)),TRUE)*EXP(-dividend!B14%*ttm!C14/365)</f>
        <v>0.47433099654172084</v>
      </c>
      <c r="H99" s="18">
        <f>mid!C14</f>
        <v>211.45</v>
      </c>
      <c r="I99" s="16">
        <f>delta!C14</f>
        <v>0.49299999999999999</v>
      </c>
      <c r="J99" s="19">
        <v>4.9407199999999998</v>
      </c>
      <c r="K99" s="20">
        <f>ttm!C14</f>
        <v>212</v>
      </c>
      <c r="L99" s="20">
        <f>moneyness!C14</f>
        <v>-179.14999999999964</v>
      </c>
      <c r="M99" s="16">
        <f t="shared" si="2"/>
        <v>0.36196982777775805</v>
      </c>
      <c r="N99" s="16">
        <f t="shared" si="3"/>
        <v>-0.11236116876396279</v>
      </c>
    </row>
    <row r="100" spans="1:14">
      <c r="A100" s="17">
        <v>45526</v>
      </c>
      <c r="B100" s="16">
        <v>2</v>
      </c>
      <c r="C100" s="16">
        <v>1</v>
      </c>
      <c r="D100" s="18">
        <f>price!B15</f>
        <v>5570.64</v>
      </c>
      <c r="E100" s="16">
        <v>1.3792</v>
      </c>
      <c r="F100" s="16">
        <f>price!B15*_xlfn.NORM.S.DIST((LN(price!B15/Home!$F$22)+(rate!B15%-dividend!B15%+0.5*(vol!C15%)^2)*(ttm!C15/365))/((vol!C15%)*SQRT(ttm!C15/365)),TRUE)*EXP(-dividend!B15%*ttm!C15/365)-Home!$F$22*_xlfn.NORM.S.DIST((LN(price!B15/Home!$F$22)+(rate!B15%-dividend!B15%-0.5*(vol!C15%)^2)*(ttm!C15/365))/((vol!C15%)*SQRT(ttm!C15/365)),TRUE)*EXP(-rate!B15%*ttm!C15/365)</f>
        <v>175.14258293912053</v>
      </c>
      <c r="G100" s="16">
        <f>_xlfn.NORM.S.DIST((LN(price!B15/Home!$F$22)+(rate!B15%-dividend!B15%+0.5*(vol!C15%)^2)*(ttm!C15/365))/((vol!C15%)*SQRT(ttm!C15/365)),TRUE)*EXP(-dividend!B15%*ttm!C15/365)</f>
        <v>0.43985900129337258</v>
      </c>
      <c r="H100" s="18">
        <f>mid!C15</f>
        <v>193.2</v>
      </c>
      <c r="I100" s="16">
        <f>delta!C15</f>
        <v>0.46500000000000002</v>
      </c>
      <c r="J100" s="19">
        <v>4.9737099999999996</v>
      </c>
      <c r="K100" s="20">
        <f>ttm!C15</f>
        <v>211</v>
      </c>
      <c r="L100" s="20">
        <f>moneyness!C15</f>
        <v>-229.35999999999967</v>
      </c>
      <c r="M100" s="16">
        <f t="shared" si="2"/>
        <v>0.32623821189593472</v>
      </c>
      <c r="N100" s="16">
        <f t="shared" si="3"/>
        <v>-0.11362078939743786</v>
      </c>
    </row>
    <row r="101" spans="1:14">
      <c r="A101" s="17">
        <v>45527</v>
      </c>
      <c r="B101" s="16">
        <v>2</v>
      </c>
      <c r="C101" s="16">
        <v>3</v>
      </c>
      <c r="D101" s="18">
        <f>price!B16</f>
        <v>5634.61</v>
      </c>
      <c r="E101" s="16">
        <v>1.3636999999999999</v>
      </c>
      <c r="F101" s="16">
        <f>price!B16*_xlfn.NORM.S.DIST((LN(price!B16/Home!$F$22)+(rate!B16%-dividend!B16%+0.5*(vol!C16%)^2)*(ttm!C16/365))/((vol!C16%)*SQRT(ttm!C16/365)),TRUE)*EXP(-dividend!B16%*ttm!C16/365)-Home!$F$22*_xlfn.NORM.S.DIST((LN(price!B16/Home!$F$22)+(rate!B16%-dividend!B16%-0.5*(vol!C16%)^2)*(ttm!C16/365))/((vol!C16%)*SQRT(ttm!C16/365)),TRUE)*EXP(-rate!B16%*ttm!C16/365)</f>
        <v>200.25345461646066</v>
      </c>
      <c r="G101" s="16">
        <f>_xlfn.NORM.S.DIST((LN(price!B16/Home!$F$22)+(rate!B16%-dividend!B16%+0.5*(vol!C16%)^2)*(ttm!C16/365))/((vol!C16%)*SQRT(ttm!C16/365)),TRUE)*EXP(-dividend!B16%*ttm!C16/365)</f>
        <v>0.48239939529010606</v>
      </c>
      <c r="H101" s="18">
        <f>mid!C16</f>
        <v>214</v>
      </c>
      <c r="I101" s="16">
        <f>delta!C16</f>
        <v>0.499</v>
      </c>
      <c r="J101" s="19">
        <v>4.9300199999999998</v>
      </c>
      <c r="K101" s="20">
        <f>ttm!C16</f>
        <v>210</v>
      </c>
      <c r="L101" s="20">
        <f>moneyness!C16</f>
        <v>-165.39000000000033</v>
      </c>
      <c r="M101" s="16">
        <f t="shared" si="2"/>
        <v>0.71740971348140614</v>
      </c>
      <c r="N101" s="16">
        <f t="shared" si="3"/>
        <v>0.23501031819130008</v>
      </c>
    </row>
    <row r="102" spans="1:14">
      <c r="A102" s="17">
        <v>45530</v>
      </c>
      <c r="B102" s="16">
        <v>2</v>
      </c>
      <c r="C102" s="16">
        <v>1</v>
      </c>
      <c r="D102" s="18">
        <f>price!B17</f>
        <v>5616.84</v>
      </c>
      <c r="E102" s="16">
        <v>1.3683000000000001</v>
      </c>
      <c r="F102" s="16">
        <f>price!B17*_xlfn.NORM.S.DIST((LN(price!B17/Home!$F$22)+(rate!B17%-dividend!B17%+0.5*(vol!C17%)^2)*(ttm!C17/365))/((vol!C17%)*SQRT(ttm!C17/365)),TRUE)*EXP(-dividend!B17%*ttm!C17/365)-Home!$F$22*_xlfn.NORM.S.DIST((LN(price!B17/Home!$F$22)+(rate!B17%-dividend!B17%-0.5*(vol!C17%)^2)*(ttm!C17/365))/((vol!C17%)*SQRT(ttm!C17/365)),TRUE)*EXP(-rate!B17%*ttm!C17/365)</f>
        <v>188.02828854944255</v>
      </c>
      <c r="G102" s="16">
        <f>_xlfn.NORM.S.DIST((LN(price!B17/Home!$F$22)+(rate!B17%-dividend!B17%+0.5*(vol!C17%)^2)*(ttm!C17/365))/((vol!C17%)*SQRT(ttm!C17/365)),TRUE)*EXP(-dividend!B17%*ttm!C17/365)</f>
        <v>0.46788826649419396</v>
      </c>
      <c r="H102" s="18">
        <f>mid!C17</f>
        <v>200.8</v>
      </c>
      <c r="I102" s="16">
        <f>delta!C17</f>
        <v>0.48599999999999999</v>
      </c>
      <c r="J102" s="19">
        <v>4.93872</v>
      </c>
      <c r="K102" s="20">
        <f>ttm!C17</f>
        <v>207</v>
      </c>
      <c r="L102" s="20">
        <f>moneyness!C17</f>
        <v>-183.15999999999985</v>
      </c>
      <c r="M102" s="16">
        <f t="shared" si="2"/>
        <v>0.53719775493662725</v>
      </c>
      <c r="N102" s="16">
        <f t="shared" si="3"/>
        <v>6.9309488442433287E-2</v>
      </c>
    </row>
    <row r="103" spans="1:14">
      <c r="A103" s="17">
        <v>45531</v>
      </c>
      <c r="B103" s="16">
        <v>2</v>
      </c>
      <c r="C103" s="16">
        <v>1</v>
      </c>
      <c r="D103" s="18">
        <f>price!B18</f>
        <v>5625.8</v>
      </c>
      <c r="E103" s="16">
        <v>1.3662000000000001</v>
      </c>
      <c r="F103" s="16">
        <f>price!B18*_xlfn.NORM.S.DIST((LN(price!B18/Home!$F$22)+(rate!B18%-dividend!B18%+0.5*(vol!C18%)^2)*(ttm!C18/365))/((vol!C18%)*SQRT(ttm!C18/365)),TRUE)*EXP(-dividend!B18%*ttm!C18/365)-Home!$F$22*_xlfn.NORM.S.DIST((LN(price!B18/Home!$F$22)+(rate!B18%-dividend!B18%-0.5*(vol!C18%)^2)*(ttm!C18/365))/((vol!C18%)*SQRT(ttm!C18/365)),TRUE)*EXP(-rate!B18%*ttm!C18/365)</f>
        <v>190.02332952569668</v>
      </c>
      <c r="G103" s="16">
        <f>_xlfn.NORM.S.DIST((LN(price!B18/Home!$F$22)+(rate!B18%-dividend!B18%+0.5*(vol!C18%)^2)*(ttm!C18/365))/((vol!C18%)*SQRT(ttm!C18/365)),TRUE)*EXP(-dividend!B18%*ttm!C18/365)</f>
        <v>0.47305706961727756</v>
      </c>
      <c r="H103" s="18">
        <f>mid!C18</f>
        <v>205.5</v>
      </c>
      <c r="I103" s="16">
        <f>delta!C18</f>
        <v>0.495</v>
      </c>
      <c r="J103" s="19">
        <v>4.92021</v>
      </c>
      <c r="K103" s="20">
        <f>ttm!C18</f>
        <v>206</v>
      </c>
      <c r="L103" s="20">
        <f>moneyness!C18</f>
        <v>-174.19999999999982</v>
      </c>
      <c r="M103" s="16">
        <f t="shared" si="2"/>
        <v>0.66066965545891132</v>
      </c>
      <c r="N103" s="16">
        <f t="shared" si="3"/>
        <v>0.18761258584163376</v>
      </c>
    </row>
    <row r="104" spans="1:14">
      <c r="A104" s="17">
        <v>45532</v>
      </c>
      <c r="B104" s="16">
        <v>2</v>
      </c>
      <c r="C104" s="16">
        <v>1</v>
      </c>
      <c r="D104" s="18">
        <f>price!B19</f>
        <v>5592.18</v>
      </c>
      <c r="E104" s="16">
        <v>1.3749</v>
      </c>
      <c r="F104" s="16">
        <f>price!B19*_xlfn.NORM.S.DIST((LN(price!B19/Home!$F$22)+(rate!B19%-dividend!B19%+0.5*(vol!C19%)^2)*(ttm!C19/365))/((vol!C19%)*SQRT(ttm!C19/365)),TRUE)*EXP(-dividend!B19%*ttm!C19/365)-Home!$F$22*_xlfn.NORM.S.DIST((LN(price!B19/Home!$F$22)+(rate!B19%-dividend!B19%-0.5*(vol!C19%)^2)*(ttm!C19/365))/((vol!C19%)*SQRT(ttm!C19/365)),TRUE)*EXP(-rate!B19%*ttm!C19/365)</f>
        <v>175.82914871159574</v>
      </c>
      <c r="G104" s="16">
        <f>_xlfn.NORM.S.DIST((LN(price!B19/Home!$F$22)+(rate!B19%-dividend!B19%+0.5*(vol!C19%)^2)*(ttm!C19/365))/((vol!C19%)*SQRT(ttm!C19/365)),TRUE)*EXP(-dividend!B19%*ttm!C19/365)</f>
        <v>0.44859570839267709</v>
      </c>
      <c r="H104" s="18">
        <f>mid!C19</f>
        <v>183.15</v>
      </c>
      <c r="I104" s="16">
        <f>delta!C19</f>
        <v>0.46600000000000003</v>
      </c>
      <c r="J104" s="19">
        <v>4.9045100000000001</v>
      </c>
      <c r="K104" s="20">
        <f>ttm!C19</f>
        <v>205</v>
      </c>
      <c r="L104" s="20">
        <f>moneyness!C19</f>
        <v>-207.81999999999971</v>
      </c>
      <c r="M104" s="16">
        <f t="shared" si="2"/>
        <v>-19.738213708678614</v>
      </c>
      <c r="N104" s="16">
        <f t="shared" si="3"/>
        <v>-20.186809417071292</v>
      </c>
    </row>
    <row r="105" spans="1:14">
      <c r="A105" s="17">
        <v>45533</v>
      </c>
      <c r="B105" s="16">
        <v>2</v>
      </c>
      <c r="C105" s="16">
        <v>1</v>
      </c>
      <c r="D105" s="18">
        <f>price!B20</f>
        <v>5591.96</v>
      </c>
      <c r="E105" s="16">
        <v>1.3743000000000001</v>
      </c>
      <c r="F105" s="16">
        <f>price!B20*_xlfn.NORM.S.DIST((LN(price!B20/Home!$F$22)+(rate!B20%-dividend!B20%+0.5*(vol!C20%)^2)*(ttm!C20/365))/((vol!C20%)*SQRT(ttm!C20/365)),TRUE)*EXP(-dividend!B20%*ttm!C20/365)-Home!$F$22*_xlfn.NORM.S.DIST((LN(price!B20/Home!$F$22)+(rate!B20%-dividend!B20%-0.5*(vol!C20%)^2)*(ttm!C20/365))/((vol!C20%)*SQRT(ttm!C20/365)),TRUE)*EXP(-rate!B20%*ttm!C20/365)</f>
        <v>171.69364781377362</v>
      </c>
      <c r="G105" s="16">
        <f>_xlfn.NORM.S.DIST((LN(price!B20/Home!$F$22)+(rate!B20%-dividend!B20%+0.5*(vol!C20%)^2)*(ttm!C20/365))/((vol!C20%)*SQRT(ttm!C20/365)),TRUE)*EXP(-dividend!B20%*ttm!C20/365)</f>
        <v>0.44803237526625278</v>
      </c>
      <c r="H105" s="18">
        <f>mid!C20</f>
        <v>191.65</v>
      </c>
      <c r="I105" s="16">
        <f>delta!C20</f>
        <v>0.47799999999999998</v>
      </c>
      <c r="J105" s="19">
        <v>4.9904500000000001</v>
      </c>
      <c r="K105" s="20">
        <f>ttm!C20</f>
        <v>204</v>
      </c>
      <c r="L105" s="20">
        <f>moneyness!C20</f>
        <v>-208.03999999999996</v>
      </c>
      <c r="M105" s="16">
        <f t="shared" si="2"/>
        <v>0.30945805104855961</v>
      </c>
      <c r="N105" s="16">
        <f t="shared" si="3"/>
        <v>-0.13857432421769317</v>
      </c>
    </row>
    <row r="106" spans="1:14">
      <c r="A106" s="17">
        <v>45534</v>
      </c>
      <c r="B106" s="16">
        <v>2</v>
      </c>
      <c r="C106" s="16">
        <v>3</v>
      </c>
      <c r="D106" s="18">
        <f>price!B21</f>
        <v>5648.4</v>
      </c>
      <c r="E106" s="16">
        <v>1.3606</v>
      </c>
      <c r="F106" s="16">
        <f>price!B21*_xlfn.NORM.S.DIST((LN(price!B21/Home!$F$22)+(rate!B21%-dividend!B21%+0.5*(vol!C21%)^2)*(ttm!C21/365))/((vol!C21%)*SQRT(ttm!C21/365)),TRUE)*EXP(-dividend!B21%*ttm!C21/365)-Home!$F$22*_xlfn.NORM.S.DIST((LN(price!B21/Home!$F$22)+(rate!B21%-dividend!B21%-0.5*(vol!C21%)^2)*(ttm!C21/365))/((vol!C21%)*SQRT(ttm!C21/365)),TRUE)*EXP(-rate!B21%*ttm!C21/365)</f>
        <v>196.55298394235206</v>
      </c>
      <c r="G106" s="16">
        <f>_xlfn.NORM.S.DIST((LN(price!B21/Home!$F$22)+(rate!B21%-dividend!B21%+0.5*(vol!C21%)^2)*(ttm!C21/365))/((vol!C21%)*SQRT(ttm!C21/365)),TRUE)*EXP(-dividend!B21%*ttm!C21/365)</f>
        <v>0.48853179737680463</v>
      </c>
      <c r="H106" s="18">
        <f>mid!C21</f>
        <v>209.05</v>
      </c>
      <c r="I106" s="16">
        <f>delta!C21</f>
        <v>0.502</v>
      </c>
      <c r="J106" s="19">
        <v>4.9696699999999998</v>
      </c>
      <c r="K106" s="20">
        <f>ttm!C21</f>
        <v>203</v>
      </c>
      <c r="L106" s="20">
        <f>moneyness!C21</f>
        <v>-151.60000000000036</v>
      </c>
      <c r="M106" s="16">
        <f t="shared" si="2"/>
        <v>0.36972804521692737</v>
      </c>
      <c r="N106" s="16">
        <f t="shared" si="3"/>
        <v>-0.11880375215987726</v>
      </c>
    </row>
    <row r="107" spans="1:14">
      <c r="A107" s="17">
        <v>45538</v>
      </c>
      <c r="B107" s="16">
        <v>2</v>
      </c>
      <c r="C107" s="16">
        <v>1</v>
      </c>
      <c r="D107" s="18">
        <f>price!B22</f>
        <v>5528.93</v>
      </c>
      <c r="E107" s="16">
        <v>1.3905000000000001</v>
      </c>
      <c r="F107" s="16">
        <f>price!B22*_xlfn.NORM.S.DIST((LN(price!B22/Home!$F$22)+(rate!B22%-dividend!B22%+0.5*(vol!C22%)^2)*(ttm!C22/365))/((vol!C22%)*SQRT(ttm!C22/365)),TRUE)*EXP(-dividend!B22%*ttm!C22/365)-Home!$F$22*_xlfn.NORM.S.DIST((LN(price!B22/Home!$F$22)+(rate!B22%-dividend!B22%-0.5*(vol!C22%)^2)*(ttm!C22/365))/((vol!C22%)*SQRT(ttm!C22/365)),TRUE)*EXP(-rate!B22%*ttm!C22/365)</f>
        <v>151.965838560257</v>
      </c>
      <c r="G107" s="16">
        <f>_xlfn.NORM.S.DIST((LN(price!B22/Home!$F$22)+(rate!B22%-dividend!B22%+0.5*(vol!C22%)^2)*(ttm!C22/365))/((vol!C22%)*SQRT(ttm!C22/365)),TRUE)*EXP(-dividend!B22%*ttm!C22/365)</f>
        <v>0.40440164905246301</v>
      </c>
      <c r="H107" s="18">
        <f>mid!C22</f>
        <v>164.65</v>
      </c>
      <c r="I107" s="16">
        <f>delta!C22</f>
        <v>0.42699999999999999</v>
      </c>
      <c r="J107" s="19">
        <v>4.9531099999999997</v>
      </c>
      <c r="K107" s="20">
        <f>ttm!C22</f>
        <v>199</v>
      </c>
      <c r="L107" s="20">
        <f>moneyness!C22</f>
        <v>-271.06999999999971</v>
      </c>
      <c r="M107" s="16">
        <f t="shared" si="2"/>
        <v>0.15435011585885933</v>
      </c>
      <c r="N107" s="16">
        <f t="shared" si="3"/>
        <v>-0.25005153319360368</v>
      </c>
    </row>
    <row r="108" spans="1:14">
      <c r="A108" s="17">
        <v>45539</v>
      </c>
      <c r="B108" s="16">
        <v>2</v>
      </c>
      <c r="C108" s="16">
        <v>1</v>
      </c>
      <c r="D108" s="18">
        <f>price!B23</f>
        <v>5520.07</v>
      </c>
      <c r="E108" s="16">
        <v>1.3929</v>
      </c>
      <c r="F108" s="16">
        <f>price!B23*_xlfn.NORM.S.DIST((LN(price!B23/Home!$F$22)+(rate!B23%-dividend!B23%+0.5*(vol!C23%)^2)*(ttm!C23/365))/((vol!C23%)*SQRT(ttm!C23/365)),TRUE)*EXP(-dividend!B23%*ttm!C23/365)-Home!$F$22*_xlfn.NORM.S.DIST((LN(price!B23/Home!$F$22)+(rate!B23%-dividend!B23%-0.5*(vol!C23%)^2)*(ttm!C23/365))/((vol!C23%)*SQRT(ttm!C23/365)),TRUE)*EXP(-rate!B23%*ttm!C23/365)</f>
        <v>151.42512043409261</v>
      </c>
      <c r="G108" s="16">
        <f>_xlfn.NORM.S.DIST((LN(price!B23/Home!$F$22)+(rate!B23%-dividend!B23%+0.5*(vol!C23%)^2)*(ttm!C23/365))/((vol!C23%)*SQRT(ttm!C23/365)),TRUE)*EXP(-dividend!B23%*ttm!C23/365)</f>
        <v>0.39901715825340373</v>
      </c>
      <c r="H108" s="18">
        <f>mid!C23</f>
        <v>163.25</v>
      </c>
      <c r="I108" s="16">
        <f>delta!C23</f>
        <v>0.41399999999999998</v>
      </c>
      <c r="J108" s="19">
        <v>4.8909399999999996</v>
      </c>
      <c r="K108" s="20">
        <f>ttm!C23</f>
        <v>198</v>
      </c>
      <c r="L108" s="20">
        <f>moneyness!C23</f>
        <v>-279.93000000000029</v>
      </c>
      <c r="M108" s="16">
        <f t="shared" si="2"/>
        <v>0.62536991797609054</v>
      </c>
      <c r="N108" s="16">
        <f t="shared" si="3"/>
        <v>0.22635275972268681</v>
      </c>
    </row>
    <row r="109" spans="1:14">
      <c r="A109" s="17">
        <v>45540</v>
      </c>
      <c r="B109" s="16">
        <v>2</v>
      </c>
      <c r="C109" s="16">
        <v>1</v>
      </c>
      <c r="D109" s="18">
        <f>price!B24</f>
        <v>5503.41</v>
      </c>
      <c r="E109" s="16">
        <v>1.3960999999999999</v>
      </c>
      <c r="F109" s="16">
        <f>price!B24*_xlfn.NORM.S.DIST((LN(price!B24/Home!$F$22)+(rate!B24%-dividend!B24%+0.5*(vol!C24%)^2)*(ttm!C24/365))/((vol!C24%)*SQRT(ttm!C24/365)),TRUE)*EXP(-dividend!B24%*ttm!C24/365)-Home!$F$22*_xlfn.NORM.S.DIST((LN(price!B24/Home!$F$22)+(rate!B24%-dividend!B24%-0.5*(vol!C24%)^2)*(ttm!C24/365))/((vol!C24%)*SQRT(ttm!C24/365)),TRUE)*EXP(-rate!B24%*ttm!C24/365)</f>
        <v>140.11486542261446</v>
      </c>
      <c r="G109" s="16">
        <f>_xlfn.NORM.S.DIST((LN(price!B24/Home!$F$22)+(rate!B24%-dividend!B24%+0.5*(vol!C24%)^2)*(ttm!C24/365))/((vol!C24%)*SQRT(ttm!C24/365)),TRUE)*EXP(-dividend!B24%*ttm!C24/365)</f>
        <v>0.38400156371341004</v>
      </c>
      <c r="H109" s="18">
        <f>mid!C24</f>
        <v>152.69999999999999</v>
      </c>
      <c r="I109" s="16">
        <f>delta!C24</f>
        <v>0.40699999999999997</v>
      </c>
      <c r="J109" s="19">
        <v>4.8811600000000004</v>
      </c>
      <c r="K109" s="20">
        <f>ttm!C24</f>
        <v>197</v>
      </c>
      <c r="L109" s="20">
        <f>moneyness!C24</f>
        <v>-296.59000000000015</v>
      </c>
      <c r="M109" s="16">
        <f t="shared" si="2"/>
        <v>0.37028530530448006</v>
      </c>
      <c r="N109" s="16">
        <f t="shared" si="3"/>
        <v>-1.3716258408929982E-2</v>
      </c>
    </row>
    <row r="110" spans="1:14">
      <c r="A110" s="17">
        <v>45541</v>
      </c>
      <c r="B110" s="16">
        <v>2</v>
      </c>
      <c r="C110" s="16">
        <v>1</v>
      </c>
      <c r="D110" s="18">
        <f>price!B25</f>
        <v>5408.42</v>
      </c>
      <c r="E110" s="16">
        <v>1.4211</v>
      </c>
      <c r="F110" s="16">
        <f>price!B25*_xlfn.NORM.S.DIST((LN(price!B25/Home!$F$22)+(rate!B25%-dividend!B25%+0.5*(vol!C25%)^2)*(ttm!C25/365))/((vol!C25%)*SQRT(ttm!C25/365)),TRUE)*EXP(-dividend!B25%*ttm!C25/365)-Home!$F$22*_xlfn.NORM.S.DIST((LN(price!B25/Home!$F$22)+(rate!B25%-dividend!B25%-0.5*(vol!C25%)^2)*(ttm!C25/365))/((vol!C25%)*SQRT(ttm!C25/365)),TRUE)*EXP(-rate!B25%*ttm!C25/365)</f>
        <v>110.43514397299145</v>
      </c>
      <c r="G110" s="16">
        <f>_xlfn.NORM.S.DIST((LN(price!B25/Home!$F$22)+(rate!B25%-dividend!B25%+0.5*(vol!C25%)^2)*(ttm!C25/365))/((vol!C25%)*SQRT(ttm!C25/365)),TRUE)*EXP(-dividend!B25%*ttm!C25/365)</f>
        <v>0.32268683876256021</v>
      </c>
      <c r="H110" s="18">
        <f>mid!C25</f>
        <v>117.45</v>
      </c>
      <c r="I110" s="16">
        <f>delta!C25</f>
        <v>0.34</v>
      </c>
      <c r="J110" s="19">
        <v>4.8439300000000003</v>
      </c>
      <c r="K110" s="20">
        <f>ttm!C25</f>
        <v>196</v>
      </c>
      <c r="L110" s="20">
        <f>moneyness!C25</f>
        <v>-391.57999999999993</v>
      </c>
      <c r="M110" s="16">
        <f t="shared" si="2"/>
        <v>0.36608620384975504</v>
      </c>
      <c r="N110" s="16">
        <f t="shared" si="3"/>
        <v>4.339936508719483E-2</v>
      </c>
    </row>
    <row r="111" spans="1:14">
      <c r="A111" s="17">
        <v>45544</v>
      </c>
      <c r="B111" s="16">
        <v>2</v>
      </c>
      <c r="C111" s="16">
        <v>3</v>
      </c>
      <c r="D111" s="18">
        <f>price!B26</f>
        <v>5471.05</v>
      </c>
      <c r="E111" s="16">
        <v>1.4044000000000001</v>
      </c>
      <c r="F111" s="16">
        <f>price!B26*_xlfn.NORM.S.DIST((LN(price!B26/Home!$F$22)+(rate!B26%-dividend!B26%+0.5*(vol!C26%)^2)*(ttm!C26/365))/((vol!C26%)*SQRT(ttm!C26/365)),TRUE)*EXP(-dividend!B26%*ttm!C26/365)-Home!$F$22*_xlfn.NORM.S.DIST((LN(price!B26/Home!$F$22)+(rate!B26%-dividend!B26%-0.5*(vol!C26%)^2)*(ttm!C26/365))/((vol!C26%)*SQRT(ttm!C26/365)),TRUE)*EXP(-rate!B26%*ttm!C26/365)</f>
        <v>125.34107545340362</v>
      </c>
      <c r="G111" s="16">
        <f>_xlfn.NORM.S.DIST((LN(price!B26/Home!$F$22)+(rate!B26%-dividend!B26%+0.5*(vol!C26%)^2)*(ttm!C26/365))/((vol!C26%)*SQRT(ttm!C26/365)),TRUE)*EXP(-dividend!B26%*ttm!C26/365)</f>
        <v>0.35827175597624644</v>
      </c>
      <c r="H111" s="18">
        <f>mid!C26</f>
        <v>140.30000000000001</v>
      </c>
      <c r="I111" s="16">
        <f>delta!C26</f>
        <v>0.38</v>
      </c>
      <c r="J111" s="19">
        <v>4.8527800000000001</v>
      </c>
      <c r="K111" s="20">
        <f>ttm!C26</f>
        <v>193</v>
      </c>
      <c r="L111" s="20">
        <f>moneyness!C26</f>
        <v>-328.94999999999982</v>
      </c>
      <c r="M111" s="16">
        <f t="shared" si="2"/>
        <v>0.20137870588385781</v>
      </c>
      <c r="N111" s="16">
        <f t="shared" si="3"/>
        <v>-0.15689305009238863</v>
      </c>
    </row>
    <row r="112" spans="1:14">
      <c r="A112" s="17">
        <v>45545</v>
      </c>
      <c r="B112" s="16">
        <v>2</v>
      </c>
      <c r="C112" s="16">
        <v>1</v>
      </c>
      <c r="D112" s="18">
        <f>price!B27</f>
        <v>5495.52</v>
      </c>
      <c r="E112" s="16">
        <v>1.3980999999999999</v>
      </c>
      <c r="F112" s="16">
        <f>price!B27*_xlfn.NORM.S.DIST((LN(price!B27/Home!$F$22)+(rate!B27%-dividend!B27%+0.5*(vol!C27%)^2)*(ttm!C27/365))/((vol!C27%)*SQRT(ttm!C27/365)),TRUE)*EXP(-dividend!B27%*ttm!C27/365)-Home!$F$22*_xlfn.NORM.S.DIST((LN(price!B27/Home!$F$22)+(rate!B27%-dividend!B27%-0.5*(vol!C27%)^2)*(ttm!C27/365))/((vol!C27%)*SQRT(ttm!C27/365)),TRUE)*EXP(-rate!B27%*ttm!C27/365)</f>
        <v>133.65114324510841</v>
      </c>
      <c r="G112" s="16">
        <f>_xlfn.NORM.S.DIST((LN(price!B27/Home!$F$22)+(rate!B27%-dividend!B27%+0.5*(vol!C27%)^2)*(ttm!C27/365))/((vol!C27%)*SQRT(ttm!C27/365)),TRUE)*EXP(-dividend!B27%*ttm!C27/365)</f>
        <v>0.37429465679898866</v>
      </c>
      <c r="H112" s="18">
        <f>mid!C27</f>
        <v>145.1</v>
      </c>
      <c r="I112" s="16">
        <f>delta!C27</f>
        <v>0.39400000000000002</v>
      </c>
      <c r="J112" s="19">
        <v>4.8342799999999997</v>
      </c>
      <c r="K112" s="20">
        <f>ttm!C27</f>
        <v>192</v>
      </c>
      <c r="L112" s="20">
        <f>moneyness!C27</f>
        <v>-304.47999999999956</v>
      </c>
      <c r="M112" s="16">
        <f t="shared" si="2"/>
        <v>0.37673001656214167</v>
      </c>
      <c r="N112" s="16">
        <f t="shared" si="3"/>
        <v>2.4353597631530111E-3</v>
      </c>
    </row>
    <row r="113" spans="1:14">
      <c r="A113" s="17">
        <v>45546</v>
      </c>
      <c r="B113" s="16">
        <v>2</v>
      </c>
      <c r="C113" s="16">
        <v>1</v>
      </c>
      <c r="D113" s="18">
        <f>price!B28</f>
        <v>5554.13</v>
      </c>
      <c r="E113" s="16">
        <v>1.3846000000000001</v>
      </c>
      <c r="F113" s="16">
        <f>price!B28*_xlfn.NORM.S.DIST((LN(price!B28/Home!$F$22)+(rate!B28%-dividend!B28%+0.5*(vol!C28%)^2)*(ttm!C28/365))/((vol!C28%)*SQRT(ttm!C28/365)),TRUE)*EXP(-dividend!B28%*ttm!C28/365)-Home!$F$22*_xlfn.NORM.S.DIST((LN(price!B28/Home!$F$22)+(rate!B28%-dividend!B28%-0.5*(vol!C28%)^2)*(ttm!C28/365))/((vol!C28%)*SQRT(ttm!C28/365)),TRUE)*EXP(-rate!B28%*ttm!C28/365)</f>
        <v>155.39826250414262</v>
      </c>
      <c r="G113" s="16">
        <f>_xlfn.NORM.S.DIST((LN(price!B28/Home!$F$22)+(rate!B28%-dividend!B28%+0.5*(vol!C28%)^2)*(ttm!C28/365))/((vol!C28%)*SQRT(ttm!C28/365)),TRUE)*EXP(-dividend!B28%*ttm!C28/365)</f>
        <v>0.41501007143928359</v>
      </c>
      <c r="H113" s="18">
        <f>mid!C28</f>
        <v>167.1</v>
      </c>
      <c r="I113" s="16">
        <f>delta!C28</f>
        <v>0.434</v>
      </c>
      <c r="J113" s="19">
        <v>4.8654599999999997</v>
      </c>
      <c r="K113" s="20">
        <f>ttm!C28</f>
        <v>191</v>
      </c>
      <c r="L113" s="20">
        <f>moneyness!C28</f>
        <v>-245.86999999999989</v>
      </c>
      <c r="M113" s="16">
        <f t="shared" si="2"/>
        <v>0.43701088039265595</v>
      </c>
      <c r="N113" s="16">
        <f t="shared" si="3"/>
        <v>2.2000808953372364E-2</v>
      </c>
    </row>
    <row r="114" spans="1:14">
      <c r="A114" s="17">
        <v>45547</v>
      </c>
      <c r="B114" s="16">
        <v>2</v>
      </c>
      <c r="C114" s="16">
        <v>1</v>
      </c>
      <c r="D114" s="18">
        <f>price!B29</f>
        <v>5595.76</v>
      </c>
      <c r="E114" s="16">
        <v>1.3735999999999999</v>
      </c>
      <c r="F114" s="16">
        <f>price!B29*_xlfn.NORM.S.DIST((LN(price!B29/Home!$F$22)+(rate!B29%-dividend!B29%+0.5*(vol!C29%)^2)*(ttm!C29/365))/((vol!C29%)*SQRT(ttm!C29/365)),TRUE)*EXP(-dividend!B29%*ttm!C29/365)-Home!$F$22*_xlfn.NORM.S.DIST((LN(price!B29/Home!$F$22)+(rate!B29%-dividend!B29%-0.5*(vol!C29%)^2)*(ttm!C29/365))/((vol!C29%)*SQRT(ttm!C29/365)),TRUE)*EXP(-rate!B29%*ttm!C29/365)</f>
        <v>172.5325943457442</v>
      </c>
      <c r="G114" s="16">
        <f>_xlfn.NORM.S.DIST((LN(price!B29/Home!$F$22)+(rate!B29%-dividend!B29%+0.5*(vol!C29%)^2)*(ttm!C29/365))/((vol!C29%)*SQRT(ttm!C29/365)),TRUE)*EXP(-dividend!B29%*ttm!C29/365)</f>
        <v>0.44396541579091658</v>
      </c>
      <c r="H114" s="18">
        <f>mid!C29</f>
        <v>185.2</v>
      </c>
      <c r="I114" s="16">
        <f>delta!C29</f>
        <v>0.46</v>
      </c>
      <c r="J114" s="19">
        <v>4.8419800000000004</v>
      </c>
      <c r="K114" s="20">
        <f>ttm!C29</f>
        <v>190</v>
      </c>
      <c r="L114" s="20">
        <f>moneyness!C29</f>
        <v>-204.23999999999978</v>
      </c>
      <c r="M114" s="16">
        <f t="shared" si="2"/>
        <v>0.50252459258642224</v>
      </c>
      <c r="N114" s="16">
        <f t="shared" si="3"/>
        <v>5.8559176795505652E-2</v>
      </c>
    </row>
    <row r="115" spans="1:14">
      <c r="A115" s="17">
        <v>45548</v>
      </c>
      <c r="B115" s="16">
        <v>2</v>
      </c>
      <c r="C115" s="16">
        <v>1</v>
      </c>
      <c r="D115" s="18">
        <f>price!B30</f>
        <v>5626.02</v>
      </c>
      <c r="E115" s="16">
        <v>1.3662000000000001</v>
      </c>
      <c r="F115" s="16">
        <f>price!B30*_xlfn.NORM.S.DIST((LN(price!B30/Home!$F$22)+(rate!B30%-dividend!B30%+0.5*(vol!C30%)^2)*(ttm!C30/365))/((vol!C30%)*SQRT(ttm!C30/365)),TRUE)*EXP(-dividend!B30%*ttm!C30/365)-Home!$F$22*_xlfn.NORM.S.DIST((LN(price!B30/Home!$F$22)+(rate!B30%-dividend!B30%-0.5*(vol!C30%)^2)*(ttm!C30/365))/((vol!C30%)*SQRT(ttm!C30/365)),TRUE)*EXP(-rate!B30%*ttm!C30/365)</f>
        <v>186.42752119754186</v>
      </c>
      <c r="G115" s="16">
        <f>_xlfn.NORM.S.DIST((LN(price!B30/Home!$F$22)+(rate!B30%-dividend!B30%+0.5*(vol!C30%)^2)*(ttm!C30/365))/((vol!C30%)*SQRT(ttm!C30/365)),TRUE)*EXP(-dividend!B30%*ttm!C30/365)</f>
        <v>0.46544581743177305</v>
      </c>
      <c r="H115" s="18">
        <f>mid!C30</f>
        <v>200.3</v>
      </c>
      <c r="I115" s="16">
        <f>delta!C30</f>
        <v>0.48299999999999998</v>
      </c>
      <c r="J115" s="19">
        <v>4.8354499999999998</v>
      </c>
      <c r="K115" s="20">
        <f>ttm!C30</f>
        <v>189</v>
      </c>
      <c r="L115" s="20">
        <f>moneyness!C30</f>
        <v>-173.97999999999956</v>
      </c>
      <c r="M115" s="16">
        <f t="shared" si="2"/>
        <v>0.57587254838399282</v>
      </c>
      <c r="N115" s="16">
        <f t="shared" si="3"/>
        <v>0.11042673095221978</v>
      </c>
    </row>
    <row r="116" spans="1:14">
      <c r="A116" s="17">
        <v>45551</v>
      </c>
      <c r="B116" s="16">
        <v>2</v>
      </c>
      <c r="C116" s="16">
        <v>3</v>
      </c>
      <c r="D116" s="18">
        <f>price!B31</f>
        <v>5633.09</v>
      </c>
      <c r="E116" s="16">
        <v>1.3646</v>
      </c>
      <c r="F116" s="16">
        <f>price!B31*_xlfn.NORM.S.DIST((LN(price!B31/Home!$F$22)+(rate!B31%-dividend!B31%+0.5*(vol!C31%)^2)*(ttm!C31/365))/((vol!C31%)*SQRT(ttm!C31/365)),TRUE)*EXP(-dividend!B31%*ttm!C31/365)-Home!$F$22*_xlfn.NORM.S.DIST((LN(price!B31/Home!$F$22)+(rate!B31%-dividend!B31%-0.5*(vol!C31%)^2)*(ttm!C31/365))/((vol!C31%)*SQRT(ttm!C31/365)),TRUE)*EXP(-rate!B31%*ttm!C31/365)</f>
        <v>190.18266185961465</v>
      </c>
      <c r="G116" s="16">
        <f>_xlfn.NORM.S.DIST((LN(price!B31/Home!$F$22)+(rate!B31%-dividend!B31%+0.5*(vol!C31%)^2)*(ttm!C31/365))/((vol!C31%)*SQRT(ttm!C31/365)),TRUE)*EXP(-dividend!B31%*ttm!C31/365)</f>
        <v>0.46859324314263523</v>
      </c>
      <c r="H116" s="18">
        <f>mid!C31</f>
        <v>204.25</v>
      </c>
      <c r="I116" s="16">
        <f>delta!C31</f>
        <v>0.48799999999999999</v>
      </c>
      <c r="J116" s="19">
        <v>4.7641400000000003</v>
      </c>
      <c r="K116" s="20">
        <f>ttm!C31</f>
        <v>186</v>
      </c>
      <c r="L116" s="20">
        <f>moneyness!C31</f>
        <v>-166.90999999999985</v>
      </c>
      <c r="M116" s="16">
        <f t="shared" si="2"/>
        <v>4.4285579835673463</v>
      </c>
      <c r="N116" s="16">
        <f t="shared" si="3"/>
        <v>3.9599647404247111</v>
      </c>
    </row>
    <row r="117" spans="1:14">
      <c r="A117" s="17">
        <v>45552</v>
      </c>
      <c r="B117" s="16">
        <v>2</v>
      </c>
      <c r="C117" s="16">
        <v>1</v>
      </c>
      <c r="D117" s="18">
        <f>price!B32</f>
        <v>5634.58</v>
      </c>
      <c r="E117" s="16">
        <v>1.3645</v>
      </c>
      <c r="F117" s="16">
        <f>price!B32*_xlfn.NORM.S.DIST((LN(price!B32/Home!$F$22)+(rate!B32%-dividend!B32%+0.5*(vol!C32%)^2)*(ttm!C32/365))/((vol!C32%)*SQRT(ttm!C32/365)),TRUE)*EXP(-dividend!B32%*ttm!C32/365)-Home!$F$22*_xlfn.NORM.S.DIST((LN(price!B32/Home!$F$22)+(rate!B32%-dividend!B32%-0.5*(vol!C32%)^2)*(ttm!C32/365))/((vol!C32%)*SQRT(ttm!C32/365)),TRUE)*EXP(-rate!B32%*ttm!C32/365)</f>
        <v>190.83593245165594</v>
      </c>
      <c r="G117" s="16">
        <f>_xlfn.NORM.S.DIST((LN(price!B32/Home!$F$22)+(rate!B32%-dividend!B32%+0.5*(vol!C32%)^2)*(ttm!C32/365))/((vol!C32%)*SQRT(ttm!C32/365)),TRUE)*EXP(-dividend!B32%*ttm!C32/365)</f>
        <v>0.4693374794668575</v>
      </c>
      <c r="H117" s="18">
        <f>mid!C32</f>
        <v>208.05</v>
      </c>
      <c r="I117" s="16">
        <f>delta!C32</f>
        <v>0.49299999999999999</v>
      </c>
      <c r="J117" s="19">
        <v>4.7633799999999997</v>
      </c>
      <c r="K117" s="20">
        <f>ttm!C32</f>
        <v>185</v>
      </c>
      <c r="L117" s="20">
        <f>moneyness!C32</f>
        <v>-165.42000000000007</v>
      </c>
      <c r="M117" s="16">
        <f t="shared" si="2"/>
        <v>0.40532300065821897</v>
      </c>
      <c r="N117" s="16">
        <f t="shared" si="3"/>
        <v>-6.4014478808638531E-2</v>
      </c>
    </row>
    <row r="118" spans="1:14">
      <c r="A118" s="17">
        <v>45553</v>
      </c>
      <c r="B118" s="16">
        <v>2</v>
      </c>
      <c r="C118" s="16">
        <v>1</v>
      </c>
      <c r="D118" s="18">
        <f>price!B33</f>
        <v>5618.26</v>
      </c>
      <c r="E118" s="16">
        <v>1.3686</v>
      </c>
      <c r="F118" s="16">
        <f>price!B33*_xlfn.NORM.S.DIST((LN(price!B33/Home!$F$22)+(rate!B33%-dividend!B33%+0.5*(vol!C33%)^2)*(ttm!C33/365))/((vol!C33%)*SQRT(ttm!C33/365)),TRUE)*EXP(-dividend!B33%*ttm!C33/365)-Home!$F$22*_xlfn.NORM.S.DIST((LN(price!B33/Home!$F$22)+(rate!B33%-dividend!B33%-0.5*(vol!C33%)^2)*(ttm!C33/365))/((vol!C33%)*SQRT(ttm!C33/365)),TRUE)*EXP(-rate!B33%*ttm!C33/365)</f>
        <v>180.80752070320978</v>
      </c>
      <c r="G118" s="16">
        <f>_xlfn.NORM.S.DIST((LN(price!B33/Home!$F$22)+(rate!B33%-dividend!B33%+0.5*(vol!C33%)^2)*(ttm!C33/365))/((vol!C33%)*SQRT(ttm!C33/365)),TRUE)*EXP(-dividend!B33%*ttm!C33/365)</f>
        <v>0.45614606434047078</v>
      </c>
      <c r="H118" s="18">
        <f>mid!C33</f>
        <v>201.35</v>
      </c>
      <c r="I118" s="16">
        <f>delta!C33</f>
        <v>0.48199999999999998</v>
      </c>
      <c r="J118" s="19">
        <v>4.7387499999999996</v>
      </c>
      <c r="K118" s="20">
        <f>ttm!C33</f>
        <v>184</v>
      </c>
      <c r="L118" s="20">
        <f>moneyness!C33</f>
        <v>-181.73999999999978</v>
      </c>
      <c r="M118" s="16">
        <f t="shared" si="2"/>
        <v>0.4003540516988775</v>
      </c>
      <c r="N118" s="16">
        <f t="shared" si="3"/>
        <v>-5.579201264159328E-2</v>
      </c>
    </row>
    <row r="119" spans="1:14">
      <c r="A119" s="17">
        <v>45554</v>
      </c>
      <c r="B119" s="16">
        <v>2</v>
      </c>
      <c r="C119" s="16">
        <v>1</v>
      </c>
      <c r="D119" s="18">
        <f>price!B34</f>
        <v>5713.64</v>
      </c>
      <c r="E119" s="16">
        <v>1.3462000000000001</v>
      </c>
      <c r="F119" s="16">
        <f>price!B34*_xlfn.NORM.S.DIST((LN(price!B34/Home!$F$22)+(rate!B34%-dividend!B34%+0.5*(vol!C34%)^2)*(ttm!C34/365))/((vol!C34%)*SQRT(ttm!C34/365)),TRUE)*EXP(-dividend!B34%*ttm!C34/365)-Home!$F$22*_xlfn.NORM.S.DIST((LN(price!B34/Home!$F$22)+(rate!B34%-dividend!B34%-0.5*(vol!C34%)^2)*(ttm!C34/365))/((vol!C34%)*SQRT(ttm!C34/365)),TRUE)*EXP(-rate!B34%*ttm!C34/365)</f>
        <v>224.34426258674284</v>
      </c>
      <c r="G119" s="16">
        <f>_xlfn.NORM.S.DIST((LN(price!B34/Home!$F$22)+(rate!B34%-dividend!B34%+0.5*(vol!C34%)^2)*(ttm!C34/365))/((vol!C34%)*SQRT(ttm!C34/365)),TRUE)*EXP(-dividend!B34%*ttm!C34/365)</f>
        <v>0.52338773063506738</v>
      </c>
      <c r="H119" s="18">
        <f>mid!C34</f>
        <v>239.45</v>
      </c>
      <c r="I119" s="16">
        <f>delta!C34</f>
        <v>0.54300000000000004</v>
      </c>
      <c r="J119" s="19">
        <v>4.7077999999999998</v>
      </c>
      <c r="K119" s="20">
        <f>ttm!C34</f>
        <v>183</v>
      </c>
      <c r="L119" s="20">
        <f>moneyness!C34</f>
        <v>-86.359999999999673</v>
      </c>
      <c r="M119" s="16">
        <f t="shared" si="2"/>
        <v>0.81856098707172575</v>
      </c>
      <c r="N119" s="16">
        <f t="shared" si="3"/>
        <v>0.29517325643665837</v>
      </c>
    </row>
    <row r="120" spans="1:14">
      <c r="A120" s="17">
        <v>45555</v>
      </c>
      <c r="B120" s="16">
        <v>2</v>
      </c>
      <c r="C120" s="16">
        <v>1</v>
      </c>
      <c r="D120" s="18">
        <f>price!B35</f>
        <v>5702.55</v>
      </c>
      <c r="E120" s="16">
        <v>1.3484</v>
      </c>
      <c r="F120" s="16">
        <f>price!B35*_xlfn.NORM.S.DIST((LN(price!B35/Home!$F$22)+(rate!B35%-dividend!B35%+0.5*(vol!C35%)^2)*(ttm!C35/365))/((vol!C35%)*SQRT(ttm!C35/365)),TRUE)*EXP(-dividend!B35%*ttm!C35/365)-Home!$F$22*_xlfn.NORM.S.DIST((LN(price!B35/Home!$F$22)+(rate!B35%-dividend!B35%-0.5*(vol!C35%)^2)*(ttm!C35/365))/((vol!C35%)*SQRT(ttm!C35/365)),TRUE)*EXP(-rate!B35%*ttm!C35/365)</f>
        <v>222.80907390123048</v>
      </c>
      <c r="G120" s="16">
        <f>_xlfn.NORM.S.DIST((LN(price!B35/Home!$F$22)+(rate!B35%-dividend!B35%+0.5*(vol!C35%)^2)*(ttm!C35/365))/((vol!C35%)*SQRT(ttm!C35/365)),TRUE)*EXP(-dividend!B35%*ttm!C35/365)</f>
        <v>0.51474960483858367</v>
      </c>
      <c r="H120" s="18">
        <f>mid!C35</f>
        <v>230.2</v>
      </c>
      <c r="I120" s="16">
        <f>delta!C35</f>
        <v>0.53</v>
      </c>
      <c r="J120" s="19">
        <v>4.6699400000000004</v>
      </c>
      <c r="K120" s="20">
        <f>ttm!C35</f>
        <v>182</v>
      </c>
      <c r="L120" s="20">
        <f>moneyness!C35</f>
        <v>-97.449999999999818</v>
      </c>
      <c r="M120" s="16">
        <f t="shared" si="2"/>
        <v>0.46809532404142368</v>
      </c>
      <c r="N120" s="16">
        <f t="shared" si="3"/>
        <v>-4.6654280797159997E-2</v>
      </c>
    </row>
    <row r="121" spans="1:14">
      <c r="A121" s="17">
        <v>45558</v>
      </c>
      <c r="B121" s="16">
        <v>2</v>
      </c>
      <c r="C121" s="16">
        <v>3</v>
      </c>
      <c r="D121" s="18">
        <f>price!B36</f>
        <v>5718.57</v>
      </c>
      <c r="E121" s="16">
        <v>1.3396999999999999</v>
      </c>
      <c r="F121" s="16">
        <f>price!B36*_xlfn.NORM.S.DIST((LN(price!B36/Home!$F$22)+(rate!B36%-dividend!B36%+0.5*(vol!C36%)^2)*(ttm!C36/365))/((vol!C36%)*SQRT(ttm!C36/365)),TRUE)*EXP(-dividend!B36%*ttm!C36/365)-Home!$F$22*_xlfn.NORM.S.DIST((LN(price!B36/Home!$F$22)+(rate!B36%-dividend!B36%-0.5*(vol!C36%)^2)*(ttm!C36/365))/((vol!C36%)*SQRT(ttm!C36/365)),TRUE)*EXP(-rate!B36%*ttm!C36/365)</f>
        <v>227.73209123104198</v>
      </c>
      <c r="G121" s="16">
        <f>_xlfn.NORM.S.DIST((LN(price!B36/Home!$F$22)+(rate!B36%-dividend!B36%+0.5*(vol!C36%)^2)*(ttm!C36/365))/((vol!C36%)*SQRT(ttm!C36/365)),TRUE)*EXP(-dividend!B36%*ttm!C36/365)</f>
        <v>0.52445421149955995</v>
      </c>
      <c r="H121" s="18">
        <f>mid!C36</f>
        <v>237.6</v>
      </c>
      <c r="I121" s="16">
        <f>delta!C36</f>
        <v>0.54</v>
      </c>
      <c r="J121" s="19">
        <v>4.64276</v>
      </c>
      <c r="K121" s="20">
        <f>ttm!C36</f>
        <v>179</v>
      </c>
      <c r="L121" s="20">
        <f>moneyness!C36</f>
        <v>-81.430000000000291</v>
      </c>
      <c r="M121" s="16">
        <f t="shared" si="2"/>
        <v>0.68833559347806883</v>
      </c>
      <c r="N121" s="16">
        <f t="shared" si="3"/>
        <v>0.16388138197850888</v>
      </c>
    </row>
    <row r="122" spans="1:14">
      <c r="A122" s="17">
        <v>45559</v>
      </c>
      <c r="B122" s="16">
        <v>2</v>
      </c>
      <c r="C122" s="16">
        <v>1</v>
      </c>
      <c r="D122" s="18">
        <f>price!B37</f>
        <v>5732.93</v>
      </c>
      <c r="E122" s="16">
        <v>1.3360000000000001</v>
      </c>
      <c r="F122" s="16">
        <f>price!B37*_xlfn.NORM.S.DIST((LN(price!B37/Home!$F$22)+(rate!B37%-dividend!B37%+0.5*(vol!C37%)^2)*(ttm!C37/365))/((vol!C37%)*SQRT(ttm!C37/365)),TRUE)*EXP(-dividend!B37%*ttm!C37/365)-Home!$F$22*_xlfn.NORM.S.DIST((LN(price!B37/Home!$F$22)+(rate!B37%-dividend!B37%-0.5*(vol!C37%)^2)*(ttm!C37/365))/((vol!C37%)*SQRT(ttm!C37/365)),TRUE)*EXP(-rate!B37%*ttm!C37/365)</f>
        <v>235.03895486050715</v>
      </c>
      <c r="G122" s="16">
        <f>_xlfn.NORM.S.DIST((LN(price!B37/Home!$F$22)+(rate!B37%-dividend!B37%+0.5*(vol!C37%)^2)*(ttm!C37/365))/((vol!C37%)*SQRT(ttm!C37/365)),TRUE)*EXP(-dividend!B37%*ttm!C37/365)</f>
        <v>0.53384074246257973</v>
      </c>
      <c r="H122" s="18">
        <f>mid!C37</f>
        <v>247.05</v>
      </c>
      <c r="I122" s="16">
        <f>delta!C37</f>
        <v>0.54900000000000004</v>
      </c>
      <c r="J122" s="19">
        <v>4.6194100000000002</v>
      </c>
      <c r="K122" s="20">
        <f>ttm!C37</f>
        <v>178</v>
      </c>
      <c r="L122" s="20">
        <f>moneyness!C37</f>
        <v>-67.069999999999709</v>
      </c>
      <c r="M122" s="16">
        <f t="shared" si="2"/>
        <v>0.24357856673372821</v>
      </c>
      <c r="N122" s="16">
        <f t="shared" si="3"/>
        <v>-0.29026217572885149</v>
      </c>
    </row>
    <row r="123" spans="1:14">
      <c r="A123" s="17">
        <v>45560</v>
      </c>
      <c r="B123" s="16">
        <v>2</v>
      </c>
      <c r="C123" s="16">
        <v>1</v>
      </c>
      <c r="D123" s="18">
        <f>price!B38</f>
        <v>5722.26</v>
      </c>
      <c r="E123" s="16">
        <v>1.3381000000000001</v>
      </c>
      <c r="F123" s="16">
        <f>price!B38*_xlfn.NORM.S.DIST((LN(price!B38/Home!$F$22)+(rate!B38%-dividend!B38%+0.5*(vol!C38%)^2)*(ttm!C38/365))/((vol!C38%)*SQRT(ttm!C38/365)),TRUE)*EXP(-dividend!B38%*ttm!C38/365)-Home!$F$22*_xlfn.NORM.S.DIST((LN(price!B38/Home!$F$22)+(rate!B38%-dividend!B38%-0.5*(vol!C38%)^2)*(ttm!C38/365))/((vol!C38%)*SQRT(ttm!C38/365)),TRUE)*EXP(-rate!B38%*ttm!C38/365)</f>
        <v>231.06506212131399</v>
      </c>
      <c r="G123" s="16">
        <f>_xlfn.NORM.S.DIST((LN(price!B38/Home!$F$22)+(rate!B38%-dividend!B38%+0.5*(vol!C38%)^2)*(ttm!C38/365))/((vol!C38%)*SQRT(ttm!C38/365)),TRUE)*EXP(-dividend!B38%*ttm!C38/365)</f>
        <v>0.52592268552966537</v>
      </c>
      <c r="H123" s="18">
        <f>mid!C38</f>
        <v>244.4</v>
      </c>
      <c r="I123" s="16">
        <f>delta!C38</f>
        <v>0.54500000000000004</v>
      </c>
      <c r="J123" s="19">
        <v>4.6132499999999999</v>
      </c>
      <c r="K123" s="20">
        <f>ttm!C38</f>
        <v>177</v>
      </c>
      <c r="L123" s="20">
        <f>moneyness!C38</f>
        <v>-77.739999999999782</v>
      </c>
      <c r="M123" s="16">
        <f t="shared" si="2"/>
        <v>0.57206796443109287</v>
      </c>
      <c r="N123" s="16">
        <f t="shared" si="3"/>
        <v>4.61452789014275E-2</v>
      </c>
    </row>
    <row r="124" spans="1:14">
      <c r="A124" s="17">
        <v>45561</v>
      </c>
      <c r="B124" s="16">
        <v>2</v>
      </c>
      <c r="C124" s="16">
        <v>1</v>
      </c>
      <c r="D124" s="18">
        <f>price!B39</f>
        <v>5745.37</v>
      </c>
      <c r="E124" s="16">
        <v>1.3329</v>
      </c>
      <c r="F124" s="16">
        <f>price!B39*_xlfn.NORM.S.DIST((LN(price!B39/Home!$F$22)+(rate!B39%-dividend!B39%+0.5*(vol!C39%)^2)*(ttm!C39/365))/((vol!C39%)*SQRT(ttm!C39/365)),TRUE)*EXP(-dividend!B39%*ttm!C39/365)-Home!$F$22*_xlfn.NORM.S.DIST((LN(price!B39/Home!$F$22)+(rate!B39%-dividend!B39%-0.5*(vol!C39%)^2)*(ttm!C39/365))/((vol!C39%)*SQRT(ttm!C39/365)),TRUE)*EXP(-rate!B39%*ttm!C39/365)</f>
        <v>245.85467596224089</v>
      </c>
      <c r="G124" s="16">
        <f>_xlfn.NORM.S.DIST((LN(price!B39/Home!$F$22)+(rate!B39%-dividend!B39%+0.5*(vol!C39%)^2)*(ttm!C39/365))/((vol!C39%)*SQRT(ttm!C39/365)),TRUE)*EXP(-dividend!B39%*ttm!C39/365)</f>
        <v>0.54172069063411932</v>
      </c>
      <c r="H124" s="18">
        <f>mid!C39</f>
        <v>257.5</v>
      </c>
      <c r="I124" s="16">
        <f>delta!C39</f>
        <v>0.55900000000000005</v>
      </c>
      <c r="J124" s="19">
        <v>4.6144999999999996</v>
      </c>
      <c r="K124" s="20">
        <f>ttm!C39</f>
        <v>176</v>
      </c>
      <c r="L124" s="20">
        <f>moneyness!C39</f>
        <v>-54.630000000000109</v>
      </c>
      <c r="M124" s="16">
        <f t="shared" si="2"/>
        <v>0.43187557174535035</v>
      </c>
      <c r="N124" s="16">
        <f t="shared" si="3"/>
        <v>-0.10984511888876897</v>
      </c>
    </row>
    <row r="125" spans="1:14">
      <c r="A125" s="17">
        <v>45562</v>
      </c>
      <c r="B125" s="16">
        <v>2</v>
      </c>
      <c r="C125" s="16">
        <v>1</v>
      </c>
      <c r="D125" s="18">
        <f>price!B40</f>
        <v>5738.17</v>
      </c>
      <c r="E125" s="16">
        <v>1.335</v>
      </c>
      <c r="F125" s="16">
        <f>price!B40*_xlfn.NORM.S.DIST((LN(price!B40/Home!$F$22)+(rate!B40%-dividend!B40%+0.5*(vol!C40%)^2)*(ttm!C40/365))/((vol!C40%)*SQRT(ttm!C40/365)),TRUE)*EXP(-dividend!B40%*ttm!C40/365)-Home!$F$22*_xlfn.NORM.S.DIST((LN(price!B40/Home!$F$22)+(rate!B40%-dividend!B40%-0.5*(vol!C40%)^2)*(ttm!C40/365))/((vol!C40%)*SQRT(ttm!C40/365)),TRUE)*EXP(-rate!B40%*ttm!C40/365)</f>
        <v>247.2464434629469</v>
      </c>
      <c r="G125" s="16">
        <f>_xlfn.NORM.S.DIST((LN(price!B40/Home!$F$22)+(rate!B40%-dividend!B40%+0.5*(vol!C40%)^2)*(ttm!C40/365))/((vol!C40%)*SQRT(ttm!C40/365)),TRUE)*EXP(-dividend!B40%*ttm!C40/365)</f>
        <v>0.53598387568954775</v>
      </c>
      <c r="H125" s="18">
        <f>mid!C40</f>
        <v>254.3</v>
      </c>
      <c r="I125" s="16">
        <f>delta!C40</f>
        <v>0.54900000000000004</v>
      </c>
      <c r="J125" s="19">
        <v>4.5907200000000001</v>
      </c>
      <c r="K125" s="20">
        <f>ttm!C40</f>
        <v>175</v>
      </c>
      <c r="L125" s="20">
        <f>moneyness!C40</f>
        <v>-61.829999999999927</v>
      </c>
      <c r="M125" s="16">
        <f t="shared" si="2"/>
        <v>0.33611019589521696</v>
      </c>
      <c r="N125" s="16">
        <f t="shared" si="3"/>
        <v>-0.19987367979433079</v>
      </c>
    </row>
    <row r="126" spans="1:14">
      <c r="A126" s="17">
        <v>45565</v>
      </c>
      <c r="B126" s="16">
        <v>2</v>
      </c>
      <c r="C126" s="16">
        <v>3</v>
      </c>
      <c r="D126" s="18">
        <f>price!B41</f>
        <v>5762.48</v>
      </c>
      <c r="E126" s="16">
        <v>1.3305</v>
      </c>
      <c r="F126" s="16">
        <f>price!B41*_xlfn.NORM.S.DIST((LN(price!B41/Home!$F$22)+(rate!B41%-dividend!B41%+0.5*(vol!C41%)^2)*(ttm!C41/365))/((vol!C41%)*SQRT(ttm!C41/365)),TRUE)*EXP(-dividend!B41%*ttm!C41/365)-Home!$F$22*_xlfn.NORM.S.DIST((LN(price!B41/Home!$F$22)+(rate!B41%-dividend!B41%-0.5*(vol!C41%)^2)*(ttm!C41/365))/((vol!C41%)*SQRT(ttm!C41/365)),TRUE)*EXP(-rate!B41%*ttm!C41/365)</f>
        <v>256.29123951417614</v>
      </c>
      <c r="G126" s="16">
        <f>_xlfn.NORM.S.DIST((LN(price!B41/Home!$F$22)+(rate!B41%-dividend!B41%+0.5*(vol!C41%)^2)*(ttm!C41/365))/((vol!C41%)*SQRT(ttm!C41/365)),TRUE)*EXP(-dividend!B41%*ttm!C41/365)</f>
        <v>0.55224989620609422</v>
      </c>
      <c r="H126" s="18">
        <f>mid!C41</f>
        <v>262.39999999999998</v>
      </c>
      <c r="I126" s="16">
        <f>delta!C41</f>
        <v>0.56399999999999995</v>
      </c>
      <c r="J126" s="19">
        <v>4.6287700000000003</v>
      </c>
      <c r="K126" s="20">
        <f>ttm!C41</f>
        <v>172</v>
      </c>
      <c r="L126" s="20">
        <f>moneyness!C41</f>
        <v>-37.520000000000437</v>
      </c>
      <c r="M126" s="16">
        <f t="shared" si="2"/>
        <v>0.38267474763757842</v>
      </c>
      <c r="N126" s="16">
        <f t="shared" si="3"/>
        <v>-0.1695751485685158</v>
      </c>
    </row>
    <row r="127" spans="1:14">
      <c r="A127" s="17">
        <v>45566</v>
      </c>
      <c r="B127" s="16">
        <v>2</v>
      </c>
      <c r="C127" s="16">
        <v>1</v>
      </c>
      <c r="D127" s="18">
        <f>price!B42</f>
        <v>5708.75</v>
      </c>
      <c r="E127" s="16">
        <v>1.3432999999999999</v>
      </c>
      <c r="F127" s="16">
        <f>price!B42*_xlfn.NORM.S.DIST((LN(price!B42/Home!$F$22)+(rate!B42%-dividend!B42%+0.5*(vol!C42%)^2)*(ttm!C42/365))/((vol!C42%)*SQRT(ttm!C42/365)),TRUE)*EXP(-dividend!B42%*ttm!C42/365)-Home!$F$22*_xlfn.NORM.S.DIST((LN(price!B42/Home!$F$22)+(rate!B42%-dividend!B42%-0.5*(vol!C42%)^2)*(ttm!C42/365))/((vol!C42%)*SQRT(ttm!C42/365)),TRUE)*EXP(-rate!B42%*ttm!C42/365)</f>
        <v>231.55975247964261</v>
      </c>
      <c r="G127" s="16">
        <f>_xlfn.NORM.S.DIST((LN(price!B42/Home!$F$22)+(rate!B42%-dividend!B42%+0.5*(vol!C42%)^2)*(ttm!C42/365))/((vol!C42%)*SQRT(ttm!C42/365)),TRUE)*EXP(-dividend!B42%*ttm!C42/365)</f>
        <v>0.51500569185639578</v>
      </c>
      <c r="H127" s="18">
        <f>mid!C42</f>
        <v>241.6</v>
      </c>
      <c r="I127" s="16">
        <f>delta!C42</f>
        <v>0.53300000000000003</v>
      </c>
      <c r="J127" s="19">
        <v>4.6014900000000001</v>
      </c>
      <c r="K127" s="20">
        <f>ttm!C42</f>
        <v>171</v>
      </c>
      <c r="L127" s="20">
        <f>moneyness!C42</f>
        <v>-91.25</v>
      </c>
      <c r="M127" s="16">
        <f t="shared" si="2"/>
        <v>7.4153637286686882</v>
      </c>
      <c r="N127" s="16">
        <f t="shared" si="3"/>
        <v>6.9003580368122925</v>
      </c>
    </row>
    <row r="128" spans="1:14">
      <c r="A128" s="17">
        <v>45567</v>
      </c>
      <c r="B128" s="16">
        <v>2</v>
      </c>
      <c r="C128" s="16">
        <v>1</v>
      </c>
      <c r="D128" s="18">
        <f>price!B43</f>
        <v>5709.54</v>
      </c>
      <c r="E128" s="16">
        <v>1.3454999999999999</v>
      </c>
      <c r="F128" s="16">
        <f>price!B43*_xlfn.NORM.S.DIST((LN(price!B43/Home!$F$22)+(rate!B43%-dividend!B43%+0.5*(vol!C43%)^2)*(ttm!C43/365))/((vol!C43%)*SQRT(ttm!C43/365)),TRUE)*EXP(-dividend!B43%*ttm!C43/365)-Home!$F$22*_xlfn.NORM.S.DIST((LN(price!B43/Home!$F$22)+(rate!B43%-dividend!B43%-0.5*(vol!C43%)^2)*(ttm!C43/365))/((vol!C43%)*SQRT(ttm!C43/365)),TRUE)*EXP(-rate!B43%*ttm!C43/365)</f>
        <v>230.05873837904528</v>
      </c>
      <c r="G128" s="16">
        <f>_xlfn.NORM.S.DIST((LN(price!B43/Home!$F$22)+(rate!B43%-dividend!B43%+0.5*(vol!C43%)^2)*(ttm!C43/365))/((vol!C43%)*SQRT(ttm!C43/365)),TRUE)*EXP(-dividend!B43%*ttm!C43/365)</f>
        <v>0.51489986744101746</v>
      </c>
      <c r="H128" s="18">
        <f>mid!C43</f>
        <v>245.9</v>
      </c>
      <c r="I128" s="16">
        <f>delta!C43</f>
        <v>0.53300000000000003</v>
      </c>
      <c r="J128" s="19">
        <v>4.5949600000000004</v>
      </c>
      <c r="K128" s="20">
        <f>ttm!C43</f>
        <v>170</v>
      </c>
      <c r="L128" s="20">
        <f>moneyness!C43</f>
        <v>-90.460000000000036</v>
      </c>
      <c r="M128" s="16">
        <f t="shared" si="2"/>
        <v>1.0193562403013334</v>
      </c>
      <c r="N128" s="16">
        <f t="shared" si="3"/>
        <v>0.50445637286031597</v>
      </c>
    </row>
    <row r="129" spans="1:14">
      <c r="A129" s="17">
        <v>45568</v>
      </c>
      <c r="B129" s="16">
        <v>2</v>
      </c>
      <c r="C129" s="16">
        <v>1</v>
      </c>
      <c r="D129" s="18">
        <f>price!B44</f>
        <v>5699.94</v>
      </c>
      <c r="E129" s="16">
        <v>1.3475999999999999</v>
      </c>
      <c r="F129" s="16">
        <f>price!B44*_xlfn.NORM.S.DIST((LN(price!B44/Home!$F$22)+(rate!B44%-dividend!B44%+0.5*(vol!C44%)^2)*(ttm!C44/365))/((vol!C44%)*SQRT(ttm!C44/365)),TRUE)*EXP(-dividend!B44%*ttm!C44/365)-Home!$F$22*_xlfn.NORM.S.DIST((LN(price!B44/Home!$F$22)+(rate!B44%-dividend!B44%-0.5*(vol!C44%)^2)*(ttm!C44/365))/((vol!C44%)*SQRT(ttm!C44/365)),TRUE)*EXP(-rate!B44%*ttm!C44/365)</f>
        <v>228.65299968478439</v>
      </c>
      <c r="G129" s="16">
        <f>_xlfn.NORM.S.DIST((LN(price!B44/Home!$F$22)+(rate!B44%-dividend!B44%+0.5*(vol!C44%)^2)*(ttm!C44/365))/((vol!C44%)*SQRT(ttm!C44/365)),TRUE)*EXP(-dividend!B44%*ttm!C44/365)</f>
        <v>0.50880047042115228</v>
      </c>
      <c r="H129" s="18">
        <f>mid!C44</f>
        <v>235.9</v>
      </c>
      <c r="I129" s="16">
        <f>delta!C44</f>
        <v>0.52500000000000002</v>
      </c>
      <c r="J129" s="19">
        <v>4.6138399999999997</v>
      </c>
      <c r="K129" s="20">
        <f>ttm!C44</f>
        <v>169</v>
      </c>
      <c r="L129" s="20">
        <f>moneyness!C44</f>
        <v>-100.0600000000004</v>
      </c>
      <c r="M129" s="16">
        <f t="shared" si="2"/>
        <v>0.50670031365400658</v>
      </c>
      <c r="N129" s="16">
        <f t="shared" si="3"/>
        <v>-2.1001567671457E-3</v>
      </c>
    </row>
    <row r="130" spans="1:14">
      <c r="A130" s="17">
        <v>45569</v>
      </c>
      <c r="B130" s="16">
        <v>2</v>
      </c>
      <c r="C130" s="16">
        <v>1</v>
      </c>
      <c r="D130" s="18">
        <f>price!B45</f>
        <v>5751.07</v>
      </c>
      <c r="E130" s="16">
        <v>1.3361000000000001</v>
      </c>
      <c r="F130" s="16">
        <f>price!B45*_xlfn.NORM.S.DIST((LN(price!B45/Home!$F$22)+(rate!B45%-dividend!B45%+0.5*(vol!C45%)^2)*(ttm!C45/365))/((vol!C45%)*SQRT(ttm!C45/365)),TRUE)*EXP(-dividend!B45%*ttm!C45/365)-Home!$F$22*_xlfn.NORM.S.DIST((LN(price!B45/Home!$F$22)+(rate!B45%-dividend!B45%-0.5*(vol!C45%)^2)*(ttm!C45/365))/((vol!C45%)*SQRT(ttm!C45/365)),TRUE)*EXP(-rate!B45%*ttm!C45/365)</f>
        <v>254.4977774358681</v>
      </c>
      <c r="G130" s="16">
        <f>_xlfn.NORM.S.DIST((LN(price!B45/Home!$F$22)+(rate!B45%-dividend!B45%+0.5*(vol!C45%)^2)*(ttm!C45/365))/((vol!C45%)*SQRT(ttm!C45/365)),TRUE)*EXP(-dividend!B45%*ttm!C45/365)</f>
        <v>0.54518802464982696</v>
      </c>
      <c r="H130" s="18">
        <f>mid!C45</f>
        <v>261.7</v>
      </c>
      <c r="I130" s="16">
        <f>delta!C45</f>
        <v>0.55900000000000005</v>
      </c>
      <c r="J130" s="19">
        <v>4.7532100000000002</v>
      </c>
      <c r="K130" s="20">
        <f>ttm!C45</f>
        <v>168</v>
      </c>
      <c r="L130" s="20">
        <f>moneyness!C45</f>
        <v>-48.930000000000291</v>
      </c>
      <c r="M130" s="16">
        <f t="shared" si="2"/>
        <v>0.35599086400463342</v>
      </c>
      <c r="N130" s="16">
        <f t="shared" si="3"/>
        <v>-0.18919716064519354</v>
      </c>
    </row>
    <row r="131" spans="1:14">
      <c r="A131" s="17">
        <v>45572</v>
      </c>
      <c r="B131" s="16">
        <v>2</v>
      </c>
      <c r="C131" s="16">
        <v>3</v>
      </c>
      <c r="D131" s="18">
        <f>price!B46</f>
        <v>5695.94</v>
      </c>
      <c r="E131" s="16">
        <v>1.3483000000000001</v>
      </c>
      <c r="F131" s="16">
        <f>price!B46*_xlfn.NORM.S.DIST((LN(price!B46/Home!$F$22)+(rate!B46%-dividend!B46%+0.5*(vol!C46%)^2)*(ttm!C46/365))/((vol!C46%)*SQRT(ttm!C46/365)),TRUE)*EXP(-dividend!B46%*ttm!C46/365)-Home!$F$22*_xlfn.NORM.S.DIST((LN(price!B46/Home!$F$22)+(rate!B46%-dividend!B46%-0.5*(vol!C46%)^2)*(ttm!C46/365))/((vol!C46%)*SQRT(ttm!C46/365)),TRUE)*EXP(-rate!B46%*ttm!C46/365)</f>
        <v>228.07376202150272</v>
      </c>
      <c r="G131" s="16">
        <f>_xlfn.NORM.S.DIST((LN(price!B46/Home!$F$22)+(rate!B46%-dividend!B46%+0.5*(vol!C46%)^2)*(ttm!C46/365))/((vol!C46%)*SQRT(ttm!C46/365)),TRUE)*EXP(-dividend!B46%*ttm!C46/365)</f>
        <v>0.50818994662139927</v>
      </c>
      <c r="H131" s="18">
        <f>mid!C46</f>
        <v>242</v>
      </c>
      <c r="I131" s="16">
        <f>delta!C46</f>
        <v>0.52700000000000002</v>
      </c>
      <c r="J131" s="19">
        <v>4.8091100000000004</v>
      </c>
      <c r="K131" s="20">
        <f>ttm!C46</f>
        <v>165</v>
      </c>
      <c r="L131" s="20">
        <f>moneyness!C46</f>
        <v>-104.0600000000004</v>
      </c>
      <c r="M131" s="16">
        <f t="shared" ref="M131:M194" si="4">(H132-H131)/((D132*EXP(-E131%*(C131/365)))-D131)</f>
        <v>0.43719192783335009</v>
      </c>
      <c r="N131" s="16">
        <f t="shared" ref="N131:N194" si="5">M131-G131</f>
        <v>-7.0998018788049178E-2</v>
      </c>
    </row>
    <row r="132" spans="1:14">
      <c r="A132" s="17">
        <v>45573</v>
      </c>
      <c r="B132" s="16">
        <v>2</v>
      </c>
      <c r="C132" s="16">
        <v>1</v>
      </c>
      <c r="D132" s="18">
        <f>price!B47</f>
        <v>5751.13</v>
      </c>
      <c r="E132" s="16">
        <v>1.3351</v>
      </c>
      <c r="F132" s="16">
        <f>price!B47*_xlfn.NORM.S.DIST((LN(price!B47/Home!$F$22)+(rate!B47%-dividend!B47%+0.5*(vol!C47%)^2)*(ttm!C47/365))/((vol!C47%)*SQRT(ttm!C47/365)),TRUE)*EXP(-dividend!B47%*ttm!C47/365)-Home!$F$22*_xlfn.NORM.S.DIST((LN(price!B47/Home!$F$22)+(rate!B47%-dividend!B47%-0.5*(vol!C47%)^2)*(ttm!C47/365))/((vol!C47%)*SQRT(ttm!C47/365)),TRUE)*EXP(-rate!B47%*ttm!C47/365)</f>
        <v>255.2655749593464</v>
      </c>
      <c r="G132" s="16">
        <f>_xlfn.NORM.S.DIST((LN(price!B47/Home!$F$22)+(rate!B47%-dividend!B47%+0.5*(vol!C47%)^2)*(ttm!C47/365))/((vol!C47%)*SQRT(ttm!C47/365)),TRUE)*EXP(-dividend!B47%*ttm!C47/365)</f>
        <v>0.54424733358202859</v>
      </c>
      <c r="H132" s="18">
        <f>mid!C47</f>
        <v>265.85000000000002</v>
      </c>
      <c r="I132" s="16">
        <f>delta!C47</f>
        <v>0.55900000000000005</v>
      </c>
      <c r="J132" s="19">
        <v>4.7761899999999997</v>
      </c>
      <c r="K132" s="20">
        <f>ttm!C47</f>
        <v>164</v>
      </c>
      <c r="L132" s="20">
        <f>moneyness!C47</f>
        <v>-48.869999999999891</v>
      </c>
      <c r="M132" s="16">
        <f t="shared" si="4"/>
        <v>0.53073675735211245</v>
      </c>
      <c r="N132" s="16">
        <f t="shared" si="5"/>
        <v>-1.3510576229916138E-2</v>
      </c>
    </row>
    <row r="133" spans="1:14">
      <c r="A133" s="17">
        <v>45574</v>
      </c>
      <c r="B133" s="16">
        <v>2</v>
      </c>
      <c r="C133" s="16">
        <v>1</v>
      </c>
      <c r="D133" s="18">
        <f>price!B48</f>
        <v>5792.04</v>
      </c>
      <c r="E133" s="16">
        <v>1.3254999999999999</v>
      </c>
      <c r="F133" s="16">
        <f>price!B48*_xlfn.NORM.S.DIST((LN(price!B48/Home!$F$22)+(rate!B48%-dividend!B48%+0.5*(vol!C48%)^2)*(ttm!C48/365))/((vol!C48%)*SQRT(ttm!C48/365)),TRUE)*EXP(-dividend!B48%*ttm!C48/365)-Home!$F$22*_xlfn.NORM.S.DIST((LN(price!B48/Home!$F$22)+(rate!B48%-dividend!B48%-0.5*(vol!C48%)^2)*(ttm!C48/365))/((vol!C48%)*SQRT(ttm!C48/365)),TRUE)*EXP(-rate!B48%*ttm!C48/365)</f>
        <v>278.08162865606118</v>
      </c>
      <c r="G133" s="16">
        <f>_xlfn.NORM.S.DIST((LN(price!B48/Home!$F$22)+(rate!B48%-dividend!B48%+0.5*(vol!C48%)^2)*(ttm!C48/365))/((vol!C48%)*SQRT(ttm!C48/365)),TRUE)*EXP(-dividend!B48%*ttm!C48/365)</f>
        <v>0.57118305103981992</v>
      </c>
      <c r="H133" s="18">
        <f>mid!C48</f>
        <v>287.45</v>
      </c>
      <c r="I133" s="16">
        <f>delta!C48</f>
        <v>0.58399999999999996</v>
      </c>
      <c r="J133" s="19">
        <v>4.7885200000000001</v>
      </c>
      <c r="K133" s="20">
        <f>ttm!C48</f>
        <v>163</v>
      </c>
      <c r="L133" s="20">
        <f>moneyness!C48</f>
        <v>-7.9600000000000364</v>
      </c>
      <c r="M133" s="16">
        <f t="shared" si="4"/>
        <v>0.33606835321085177</v>
      </c>
      <c r="N133" s="16">
        <f t="shared" si="5"/>
        <v>-0.23511469782896816</v>
      </c>
    </row>
    <row r="134" spans="1:14">
      <c r="A134" s="17">
        <v>45575</v>
      </c>
      <c r="B134" s="16">
        <v>2</v>
      </c>
      <c r="C134" s="16">
        <v>1</v>
      </c>
      <c r="D134" s="18">
        <f>price!B49</f>
        <v>5780.05</v>
      </c>
      <c r="E134" s="16">
        <v>1.3278000000000001</v>
      </c>
      <c r="F134" s="16">
        <f>price!B49*_xlfn.NORM.S.DIST((LN(price!B49/Home!$F$22)+(rate!B49%-dividend!B49%+0.5*(vol!C49%)^2)*(ttm!C49/365))/((vol!C49%)*SQRT(ttm!C49/365)),TRUE)*EXP(-dividend!B49%*ttm!C49/365)-Home!$F$22*_xlfn.NORM.S.DIST((LN(price!B49/Home!$F$22)+(rate!B49%-dividend!B49%-0.5*(vol!C49%)^2)*(ttm!C49/365))/((vol!C49%)*SQRT(ttm!C49/365)),TRUE)*EXP(-rate!B49%*ttm!C49/365)</f>
        <v>270.01740181204332</v>
      </c>
      <c r="G134" s="16">
        <f>_xlfn.NORM.S.DIST((LN(price!B49/Home!$F$22)+(rate!B49%-dividend!B49%+0.5*(vol!C49%)^2)*(ttm!C49/365))/((vol!C49%)*SQRT(ttm!C49/365)),TRUE)*EXP(-dividend!B49%*ttm!C49/365)</f>
        <v>0.56301632359414866</v>
      </c>
      <c r="H134" s="18">
        <f>mid!C49</f>
        <v>283.35000000000002</v>
      </c>
      <c r="I134" s="16">
        <f>delta!C49</f>
        <v>0.58099999999999996</v>
      </c>
      <c r="J134" s="19">
        <v>4.7853000000000003</v>
      </c>
      <c r="K134" s="20">
        <f>ttm!C49</f>
        <v>162</v>
      </c>
      <c r="L134" s="20">
        <f>moneyness!C49</f>
        <v>-19.949999999999818</v>
      </c>
      <c r="M134" s="16">
        <f t="shared" si="4"/>
        <v>0.42135884726463635</v>
      </c>
      <c r="N134" s="16">
        <f t="shared" si="5"/>
        <v>-0.14165747632951231</v>
      </c>
    </row>
    <row r="135" spans="1:14">
      <c r="A135" s="17">
        <v>45576</v>
      </c>
      <c r="B135" s="16">
        <v>2</v>
      </c>
      <c r="C135" s="16">
        <v>3</v>
      </c>
      <c r="D135" s="18">
        <f>price!B50</f>
        <v>5815.03</v>
      </c>
      <c r="E135" s="16">
        <v>1.3204</v>
      </c>
      <c r="F135" s="16">
        <f>price!B50*_xlfn.NORM.S.DIST((LN(price!B50/Home!$F$22)+(rate!B50%-dividend!B50%+0.5*(vol!C50%)^2)*(ttm!C50/365))/((vol!C50%)*SQRT(ttm!C50/365)),TRUE)*EXP(-dividend!B50%*ttm!C50/365)-Home!$F$22*_xlfn.NORM.S.DIST((LN(price!B50/Home!$F$22)+(rate!B50%-dividend!B50%-0.5*(vol!C50%)^2)*(ttm!C50/365))/((vol!C50%)*SQRT(ttm!C50/365)),TRUE)*EXP(-rate!B50%*ttm!C50/365)</f>
        <v>291.67673387999594</v>
      </c>
      <c r="G135" s="16">
        <f>_xlfn.NORM.S.DIST((LN(price!B50/Home!$F$22)+(rate!B50%-dividend!B50%+0.5*(vol!C50%)^2)*(ttm!C50/365))/((vol!C50%)*SQRT(ttm!C50/365)),TRUE)*EXP(-dividend!B50%*ttm!C50/365)</f>
        <v>0.58519492637023152</v>
      </c>
      <c r="H135" s="18">
        <f>mid!C50</f>
        <v>298</v>
      </c>
      <c r="I135" s="16">
        <f>delta!C50</f>
        <v>0.59899999999999998</v>
      </c>
      <c r="J135" s="19">
        <v>4.7812799999999998</v>
      </c>
      <c r="K135" s="20">
        <f>ttm!C50</f>
        <v>161</v>
      </c>
      <c r="L135" s="20">
        <f>moneyness!C50</f>
        <v>15.029999999999745</v>
      </c>
      <c r="M135" s="16">
        <f t="shared" si="4"/>
        <v>0.80119340218833757</v>
      </c>
      <c r="N135" s="16">
        <f t="shared" si="5"/>
        <v>0.21599847581810605</v>
      </c>
    </row>
    <row r="136" spans="1:14">
      <c r="A136" s="17">
        <v>45579</v>
      </c>
      <c r="B136" s="16">
        <v>2</v>
      </c>
      <c r="C136" s="16">
        <v>1</v>
      </c>
      <c r="D136" s="18">
        <f>price!B51</f>
        <v>5859.85</v>
      </c>
      <c r="E136" s="16">
        <v>1.3103</v>
      </c>
      <c r="F136" s="16">
        <f>price!B51*_xlfn.NORM.S.DIST((LN(price!B51/Home!$F$22)+(rate!B51%-dividend!B51%+0.5*(vol!C51%)^2)*(ttm!C51/365))/((vol!C51%)*SQRT(ttm!C51/365)),TRUE)*EXP(-dividend!B51%*ttm!C51/365)-Home!$F$22*_xlfn.NORM.S.DIST((LN(price!B51/Home!$F$22)+(rate!B51%-dividend!B51%-0.5*(vol!C51%)^2)*(ttm!C51/365))/((vol!C51%)*SQRT(ttm!C51/365)),TRUE)*EXP(-rate!B51%*ttm!C51/365)</f>
        <v>314.65539222200186</v>
      </c>
      <c r="G136" s="16">
        <f>_xlfn.NORM.S.DIST((LN(price!B51/Home!$F$22)+(rate!B51%-dividend!B51%+0.5*(vol!C51%)^2)*(ttm!C51/365))/((vol!C51%)*SQRT(ttm!C51/365)),TRUE)*EXP(-dividend!B51%*ttm!C51/365)</f>
        <v>0.61388170376654971</v>
      </c>
      <c r="H136" s="18">
        <f>mid!C51</f>
        <v>333.4</v>
      </c>
      <c r="I136" s="16">
        <f>delta!C51</f>
        <v>0.63200000000000001</v>
      </c>
      <c r="J136" s="19">
        <v>4.7858499999999999</v>
      </c>
      <c r="K136" s="20">
        <f>ttm!C51</f>
        <v>158</v>
      </c>
      <c r="L136" s="20">
        <f>moneyness!C51</f>
        <v>59.850000000000364</v>
      </c>
      <c r="M136" s="16">
        <f t="shared" si="4"/>
        <v>0.74109200510942008</v>
      </c>
      <c r="N136" s="16">
        <f t="shared" si="5"/>
        <v>0.12721030134287037</v>
      </c>
    </row>
    <row r="137" spans="1:14">
      <c r="A137" s="17">
        <v>45580</v>
      </c>
      <c r="B137" s="16">
        <v>2</v>
      </c>
      <c r="C137" s="16">
        <v>1</v>
      </c>
      <c r="D137" s="18">
        <f>price!B52</f>
        <v>5815.26</v>
      </c>
      <c r="E137" s="16">
        <v>1.3209</v>
      </c>
      <c r="F137" s="16">
        <f>price!B52*_xlfn.NORM.S.DIST((LN(price!B52/Home!$F$22)+(rate!B52%-dividend!B52%+0.5*(vol!C52%)^2)*(ttm!C52/365))/((vol!C52%)*SQRT(ttm!C52/365)),TRUE)*EXP(-dividend!B52%*ttm!C52/365)-Home!$F$22*_xlfn.NORM.S.DIST((LN(price!B52/Home!$F$22)+(rate!B52%-dividend!B52%-0.5*(vol!C52%)^2)*(ttm!C52/365))/((vol!C52%)*SQRT(ttm!C52/365)),TRUE)*EXP(-rate!B52%*ttm!C52/365)</f>
        <v>287.0464251594567</v>
      </c>
      <c r="G137" s="16">
        <f>_xlfn.NORM.S.DIST((LN(price!B52/Home!$F$22)+(rate!B52%-dividend!B52%+0.5*(vol!C52%)^2)*(ttm!C52/365))/((vol!C52%)*SQRT(ttm!C52/365)),TRUE)*EXP(-dividend!B52%*ttm!C52/365)</f>
        <v>0.58449984437320213</v>
      </c>
      <c r="H137" s="18">
        <f>mid!C52</f>
        <v>300.2</v>
      </c>
      <c r="I137" s="16">
        <f>delta!C52</f>
        <v>0.60299999999999998</v>
      </c>
      <c r="J137" s="19">
        <v>4.7696500000000004</v>
      </c>
      <c r="K137" s="20">
        <f>ttm!C52</f>
        <v>157</v>
      </c>
      <c r="L137" s="20">
        <f>moneyness!C52</f>
        <v>15.260000000000218</v>
      </c>
      <c r="M137" s="16">
        <f t="shared" si="4"/>
        <v>0.45743162690747224</v>
      </c>
      <c r="N137" s="16">
        <f t="shared" si="5"/>
        <v>-0.12706821746572988</v>
      </c>
    </row>
    <row r="138" spans="1:14">
      <c r="A138" s="17">
        <v>45581</v>
      </c>
      <c r="B138" s="16">
        <v>2</v>
      </c>
      <c r="C138" s="16">
        <v>1</v>
      </c>
      <c r="D138" s="18">
        <f>price!B53</f>
        <v>5842.47</v>
      </c>
      <c r="E138" s="16">
        <v>1.3144</v>
      </c>
      <c r="F138" s="16">
        <f>price!B53*_xlfn.NORM.S.DIST((LN(price!B53/Home!$F$22)+(rate!B53%-dividend!B53%+0.5*(vol!C53%)^2)*(ttm!C53/365))/((vol!C53%)*SQRT(ttm!C53/365)),TRUE)*EXP(-dividend!B53%*ttm!C53/365)-Home!$F$22*_xlfn.NORM.S.DIST((LN(price!B53/Home!$F$22)+(rate!B53%-dividend!B53%-0.5*(vol!C53%)^2)*(ttm!C53/365))/((vol!C53%)*SQRT(ttm!C53/365)),TRUE)*EXP(-rate!B53%*ttm!C53/365)</f>
        <v>302.36210027436891</v>
      </c>
      <c r="G138" s="16">
        <f>_xlfn.NORM.S.DIST((LN(price!B53/Home!$F$22)+(rate!B53%-dividend!B53%+0.5*(vol!C53%)^2)*(ttm!C53/365))/((vol!C53%)*SQRT(ttm!C53/365)),TRUE)*EXP(-dividend!B53%*ttm!C53/365)</f>
        <v>0.60203801355469122</v>
      </c>
      <c r="H138" s="18">
        <f>mid!C53</f>
        <v>312.55</v>
      </c>
      <c r="I138" s="16">
        <f>delta!C53</f>
        <v>0.61899999999999999</v>
      </c>
      <c r="J138" s="19">
        <v>4.7691600000000003</v>
      </c>
      <c r="K138" s="20">
        <f>ttm!C53</f>
        <v>156</v>
      </c>
      <c r="L138" s="20">
        <f>moneyness!C53</f>
        <v>42.470000000000255</v>
      </c>
      <c r="M138" s="16">
        <f t="shared" si="4"/>
        <v>1.6111000349696987</v>
      </c>
      <c r="N138" s="16">
        <f t="shared" si="5"/>
        <v>1.0090620214150074</v>
      </c>
    </row>
    <row r="139" spans="1:14">
      <c r="A139" s="17">
        <v>45582</v>
      </c>
      <c r="B139" s="16">
        <v>2</v>
      </c>
      <c r="C139" s="16">
        <v>1</v>
      </c>
      <c r="D139" s="18">
        <f>price!B54</f>
        <v>5841.47</v>
      </c>
      <c r="E139" s="16">
        <v>1.3139000000000001</v>
      </c>
      <c r="F139" s="16">
        <f>price!B54*_xlfn.NORM.S.DIST((LN(price!B54/Home!$F$22)+(rate!B54%-dividend!B54%+0.5*(vol!C54%)^2)*(ttm!C54/365))/((vol!C54%)*SQRT(ttm!C54/365)),TRUE)*EXP(-dividend!B54%*ttm!C54/365)-Home!$F$22*_xlfn.NORM.S.DIST((LN(price!B54/Home!$F$22)+(rate!B54%-dividend!B54%-0.5*(vol!C54%)^2)*(ttm!C54/365))/((vol!C54%)*SQRT(ttm!C54/365)),TRUE)*EXP(-rate!B54%*ttm!C54/365)</f>
        <v>297.17257043516338</v>
      </c>
      <c r="G139" s="16">
        <f>_xlfn.NORM.S.DIST((LN(price!B54/Home!$F$22)+(rate!B54%-dividend!B54%+0.5*(vol!C54%)^2)*(ttm!C54/365))/((vol!C54%)*SQRT(ttm!C54/365)),TRUE)*EXP(-dividend!B54%*ttm!C54/365)</f>
        <v>0.60279456374012452</v>
      </c>
      <c r="H139" s="18">
        <f>mid!C54</f>
        <v>310.60000000000002</v>
      </c>
      <c r="I139" s="16">
        <f>delta!C54</f>
        <v>0.622</v>
      </c>
      <c r="J139" s="19">
        <v>4.79474</v>
      </c>
      <c r="K139" s="20">
        <f>ttm!C54</f>
        <v>155</v>
      </c>
      <c r="L139" s="20">
        <f>moneyness!C54</f>
        <v>41.470000000000255</v>
      </c>
      <c r="M139" s="16">
        <f t="shared" si="4"/>
        <v>0.42194291515386095</v>
      </c>
      <c r="N139" s="16">
        <f t="shared" si="5"/>
        <v>-0.18085164858626357</v>
      </c>
    </row>
    <row r="140" spans="1:14">
      <c r="A140" s="17">
        <v>45583</v>
      </c>
      <c r="B140" s="16">
        <v>2</v>
      </c>
      <c r="C140" s="16">
        <v>3</v>
      </c>
      <c r="D140" s="18">
        <f>price!B55</f>
        <v>5864.67</v>
      </c>
      <c r="E140" s="16">
        <v>1.3086</v>
      </c>
      <c r="F140" s="16">
        <f>price!B55*_xlfn.NORM.S.DIST((LN(price!B55/Home!$F$22)+(rate!B55%-dividend!B55%+0.5*(vol!C55%)^2)*(ttm!C55/365))/((vol!C55%)*SQRT(ttm!C55/365)),TRUE)*EXP(-dividend!B55%*ttm!C55/365)-Home!$F$22*_xlfn.NORM.S.DIST((LN(price!B55/Home!$F$22)+(rate!B55%-dividend!B55%-0.5*(vol!C55%)^2)*(ttm!C55/365))/((vol!C55%)*SQRT(ttm!C55/365)),TRUE)*EXP(-rate!B55%*ttm!C55/365)</f>
        <v>307.69019275912433</v>
      </c>
      <c r="G140" s="16">
        <f>_xlfn.NORM.S.DIST((LN(price!B55/Home!$F$22)+(rate!B55%-dividend!B55%+0.5*(vol!C55%)^2)*(ttm!C55/365))/((vol!C55%)*SQRT(ttm!C55/365)),TRUE)*EXP(-dividend!B55%*ttm!C55/365)</f>
        <v>0.61862102961288556</v>
      </c>
      <c r="H140" s="18">
        <f>mid!C55</f>
        <v>320.3</v>
      </c>
      <c r="I140" s="16">
        <f>delta!C55</f>
        <v>0.63600000000000001</v>
      </c>
      <c r="J140" s="19">
        <v>4.7816799999999997</v>
      </c>
      <c r="K140" s="20">
        <f>ttm!C55</f>
        <v>154</v>
      </c>
      <c r="L140" s="20">
        <f>moneyness!C55</f>
        <v>64.670000000000073</v>
      </c>
      <c r="M140" s="16">
        <f t="shared" si="4"/>
        <v>0.6669848301501119</v>
      </c>
      <c r="N140" s="16">
        <f t="shared" si="5"/>
        <v>4.8363800537226331E-2</v>
      </c>
    </row>
    <row r="141" spans="1:14">
      <c r="A141" s="17">
        <v>45586</v>
      </c>
      <c r="B141" s="16">
        <v>2</v>
      </c>
      <c r="C141" s="16">
        <v>1</v>
      </c>
      <c r="D141" s="18">
        <f>price!B56</f>
        <v>5853.98</v>
      </c>
      <c r="E141" s="16">
        <v>1.3109999999999999</v>
      </c>
      <c r="F141" s="16">
        <f>price!B56*_xlfn.NORM.S.DIST((LN(price!B56/Home!$F$22)+(rate!B56%-dividend!B56%+0.5*(vol!C56%)^2)*(ttm!C56/365))/((vol!C56%)*SQRT(ttm!C56/365)),TRUE)*EXP(-dividend!B56%*ttm!C56/365)-Home!$F$22*_xlfn.NORM.S.DIST((LN(price!B56/Home!$F$22)+(rate!B56%-dividend!B56%-0.5*(vol!C56%)^2)*(ttm!C56/365))/((vol!C56%)*SQRT(ttm!C56/365)),TRUE)*EXP(-rate!B56%*ttm!C56/365)</f>
        <v>297.68175612507594</v>
      </c>
      <c r="G141" s="16">
        <f>_xlfn.NORM.S.DIST((LN(price!B56/Home!$F$22)+(rate!B56%-dividend!B56%+0.5*(vol!C56%)^2)*(ttm!C56/365))/((vol!C56%)*SQRT(ttm!C56/365)),TRUE)*EXP(-dividend!B56%*ttm!C56/365)</f>
        <v>0.61171040158674195</v>
      </c>
      <c r="H141" s="18">
        <f>mid!C56</f>
        <v>312.75</v>
      </c>
      <c r="I141" s="16">
        <f>delta!C56</f>
        <v>0.63</v>
      </c>
      <c r="J141" s="19">
        <v>4.7991299999999999</v>
      </c>
      <c r="K141" s="20">
        <f>ttm!C56</f>
        <v>151</v>
      </c>
      <c r="L141" s="20">
        <f>moneyness!C56</f>
        <v>53.979999999999563</v>
      </c>
      <c r="M141" s="16">
        <f t="shared" si="4"/>
        <v>3.1770891019448717</v>
      </c>
      <c r="N141" s="16">
        <f t="shared" si="5"/>
        <v>2.5653787003581296</v>
      </c>
    </row>
    <row r="142" spans="1:14">
      <c r="A142" s="17">
        <v>45587</v>
      </c>
      <c r="B142" s="16">
        <v>2</v>
      </c>
      <c r="C142" s="16">
        <v>1</v>
      </c>
      <c r="D142" s="18">
        <f>price!B57</f>
        <v>5851.2</v>
      </c>
      <c r="E142" s="16">
        <v>1.3109</v>
      </c>
      <c r="F142" s="16">
        <f>price!B57*_xlfn.NORM.S.DIST((LN(price!B57/Home!$F$22)+(rate!B57%-dividend!B57%+0.5*(vol!C57%)^2)*(ttm!C57/365))/((vol!C57%)*SQRT(ttm!C57/365)),TRUE)*EXP(-dividend!B57%*ttm!C57/365)-Home!$F$22*_xlfn.NORM.S.DIST((LN(price!B57/Home!$F$22)+(rate!B57%-dividend!B57%-0.5*(vol!C57%)^2)*(ttm!C57/365))/((vol!C57%)*SQRT(ttm!C57/365)),TRUE)*EXP(-rate!B57%*ttm!C57/365)</f>
        <v>293.41301343798159</v>
      </c>
      <c r="G142" s="16">
        <f>_xlfn.NORM.S.DIST((LN(price!B57/Home!$F$22)+(rate!B57%-dividend!B57%+0.5*(vol!C57%)^2)*(ttm!C57/365))/((vol!C57%)*SQRT(ttm!C57/365)),TRUE)*EXP(-dividend!B57%*ttm!C57/365)</f>
        <v>0.61018411593067068</v>
      </c>
      <c r="H142" s="18">
        <f>mid!C57</f>
        <v>303.25</v>
      </c>
      <c r="I142" s="16">
        <f>delta!C57</f>
        <v>0.627</v>
      </c>
      <c r="J142" s="19">
        <v>4.7952000000000004</v>
      </c>
      <c r="K142" s="20">
        <f>ttm!C57</f>
        <v>150</v>
      </c>
      <c r="L142" s="20">
        <f>moneyness!C57</f>
        <v>51.199999999999818</v>
      </c>
      <c r="M142" s="16">
        <f t="shared" si="4"/>
        <v>0.48066049088470936</v>
      </c>
      <c r="N142" s="16">
        <f t="shared" si="5"/>
        <v>-0.12952362504596132</v>
      </c>
    </row>
    <row r="143" spans="1:14">
      <c r="A143" s="17">
        <v>45588</v>
      </c>
      <c r="B143" s="16">
        <v>2</v>
      </c>
      <c r="C143" s="16">
        <v>1</v>
      </c>
      <c r="D143" s="18">
        <f>price!B58</f>
        <v>5797.42</v>
      </c>
      <c r="E143" s="16">
        <v>1.3226</v>
      </c>
      <c r="F143" s="16">
        <f>price!B58*_xlfn.NORM.S.DIST((LN(price!B58/Home!$F$22)+(rate!B58%-dividend!B58%+0.5*(vol!C58%)^2)*(ttm!C58/365))/((vol!C58%)*SQRT(ttm!C58/365)),TRUE)*EXP(-dividend!B58%*ttm!C58/365)-Home!$F$22*_xlfn.NORM.S.DIST((LN(price!B58/Home!$F$22)+(rate!B58%-dividend!B58%-0.5*(vol!C58%)^2)*(ttm!C58/365))/((vol!C58%)*SQRT(ttm!C58/365)),TRUE)*EXP(-rate!B58%*ttm!C58/365)</f>
        <v>262.67796616314581</v>
      </c>
      <c r="G143" s="16">
        <f>_xlfn.NORM.S.DIST((LN(price!B58/Home!$F$22)+(rate!B58%-dividend!B58%+0.5*(vol!C58%)^2)*(ttm!C58/365))/((vol!C58%)*SQRT(ttm!C58/365)),TRUE)*EXP(-dividend!B58%*ttm!C58/365)</f>
        <v>0.57236263366789386</v>
      </c>
      <c r="H143" s="18">
        <f>mid!C58</f>
        <v>277.3</v>
      </c>
      <c r="I143" s="16">
        <f>delta!C58</f>
        <v>0.59299999999999997</v>
      </c>
      <c r="J143" s="19">
        <v>4.7968299999999999</v>
      </c>
      <c r="K143" s="20">
        <f>ttm!C58</f>
        <v>149</v>
      </c>
      <c r="L143" s="20">
        <f>moneyness!C58</f>
        <v>-2.5799999999999272</v>
      </c>
      <c r="M143" s="16">
        <f t="shared" si="4"/>
        <v>0.51514864269287686</v>
      </c>
      <c r="N143" s="16">
        <f t="shared" si="5"/>
        <v>-5.7213990975017004E-2</v>
      </c>
    </row>
    <row r="144" spans="1:14">
      <c r="A144" s="17">
        <v>45589</v>
      </c>
      <c r="B144" s="16">
        <v>2</v>
      </c>
      <c r="C144" s="16">
        <v>1</v>
      </c>
      <c r="D144" s="18">
        <f>price!B59</f>
        <v>5809.86</v>
      </c>
      <c r="E144" s="16">
        <v>1.3192999999999999</v>
      </c>
      <c r="F144" s="16">
        <f>price!B59*_xlfn.NORM.S.DIST((LN(price!B59/Home!$F$22)+(rate!B59%-dividend!B59%+0.5*(vol!C59%)^2)*(ttm!C59/365))/((vol!C59%)*SQRT(ttm!C59/365)),TRUE)*EXP(-dividend!B59%*ttm!C59/365)-Home!$F$22*_xlfn.NORM.S.DIST((LN(price!B59/Home!$F$22)+(rate!B59%-dividend!B59%-0.5*(vol!C59%)^2)*(ttm!C59/365))/((vol!C59%)*SQRT(ttm!C59/365)),TRUE)*EXP(-rate!B59%*ttm!C59/365)</f>
        <v>269.71003077590876</v>
      </c>
      <c r="G144" s="16">
        <f>_xlfn.NORM.S.DIST((LN(price!B59/Home!$F$22)+(rate!B59%-dividend!B59%+0.5*(vol!C59%)^2)*(ttm!C59/365))/((vol!C59%)*SQRT(ttm!C59/365)),TRUE)*EXP(-dividend!B59%*ttm!C59/365)</f>
        <v>0.58032974652447455</v>
      </c>
      <c r="H144" s="18">
        <f>mid!C59</f>
        <v>283.60000000000002</v>
      </c>
      <c r="I144" s="16">
        <f>delta!C59</f>
        <v>0.60199999999999998</v>
      </c>
      <c r="J144" s="19">
        <v>4.7797099999999997</v>
      </c>
      <c r="K144" s="20">
        <f>ttm!C59</f>
        <v>148</v>
      </c>
      <c r="L144" s="20">
        <f>moneyness!C59</f>
        <v>9.8599999999996726</v>
      </c>
      <c r="M144" s="16">
        <f t="shared" si="4"/>
        <v>1.6923667977312327</v>
      </c>
      <c r="N144" s="16">
        <f t="shared" si="5"/>
        <v>1.1120370512067581</v>
      </c>
    </row>
    <row r="145" spans="1:14">
      <c r="A145" s="17">
        <v>45590</v>
      </c>
      <c r="B145" s="16">
        <v>2</v>
      </c>
      <c r="C145" s="16">
        <v>3</v>
      </c>
      <c r="D145" s="18">
        <f>price!B60</f>
        <v>5808.12</v>
      </c>
      <c r="E145" s="16">
        <v>1.3187</v>
      </c>
      <c r="F145" s="16">
        <f>price!B60*_xlfn.NORM.S.DIST((LN(price!B60/Home!$F$22)+(rate!B60%-dividend!B60%+0.5*(vol!C60%)^2)*(ttm!C60/365))/((vol!C60%)*SQRT(ttm!C60/365)),TRUE)*EXP(-dividend!B60%*ttm!C60/365)-Home!$F$22*_xlfn.NORM.S.DIST((LN(price!B60/Home!$F$22)+(rate!B60%-dividend!B60%-0.5*(vol!C60%)^2)*(ttm!C60/365))/((vol!C60%)*SQRT(ttm!C60/365)),TRUE)*EXP(-rate!B60%*ttm!C60/365)</f>
        <v>272.96895318289216</v>
      </c>
      <c r="G145" s="16">
        <f>_xlfn.NORM.S.DIST((LN(price!B60/Home!$F$22)+(rate!B60%-dividend!B60%+0.5*(vol!C60%)^2)*(ttm!C60/365))/((vol!C60%)*SQRT(ttm!C60/365)),TRUE)*EXP(-dividend!B60%*ttm!C60/365)</f>
        <v>0.57785975848819737</v>
      </c>
      <c r="H145" s="18">
        <f>mid!C60</f>
        <v>280.3</v>
      </c>
      <c r="I145" s="16">
        <f>delta!C60</f>
        <v>0.59299999999999997</v>
      </c>
      <c r="J145" s="19">
        <v>4.7761800000000001</v>
      </c>
      <c r="K145" s="20">
        <f>ttm!C60</f>
        <v>147</v>
      </c>
      <c r="L145" s="20">
        <f>moneyness!C60</f>
        <v>8.1199999999998909</v>
      </c>
      <c r="M145" s="16">
        <f t="shared" si="4"/>
        <v>0.74819665590350837</v>
      </c>
      <c r="N145" s="16">
        <f t="shared" si="5"/>
        <v>0.17033689741531099</v>
      </c>
    </row>
    <row r="146" spans="1:14">
      <c r="A146" s="17">
        <v>45593</v>
      </c>
      <c r="B146" s="16">
        <v>2</v>
      </c>
      <c r="C146" s="16">
        <v>1</v>
      </c>
      <c r="D146" s="18">
        <f>price!B61</f>
        <v>5823.52</v>
      </c>
      <c r="E146" s="16">
        <v>1.3150999999999999</v>
      </c>
      <c r="F146" s="16">
        <f>price!B61*_xlfn.NORM.S.DIST((LN(price!B61/Home!$F$22)+(rate!B61%-dividend!B61%+0.5*(vol!C61%)^2)*(ttm!C61/365))/((vol!C61%)*SQRT(ttm!C61/365)),TRUE)*EXP(-dividend!B61%*ttm!C61/365)-Home!$F$22*_xlfn.NORM.S.DIST((LN(price!B61/Home!$F$22)+(rate!B61%-dividend!B61%-0.5*(vol!C61%)^2)*(ttm!C61/365))/((vol!C61%)*SQRT(ttm!C61/365)),TRUE)*EXP(-rate!B61%*ttm!C61/365)</f>
        <v>275.93615015976911</v>
      </c>
      <c r="G146" s="16">
        <f>_xlfn.NORM.S.DIST((LN(price!B61/Home!$F$22)+(rate!B61%-dividend!B61%+0.5*(vol!C61%)^2)*(ttm!C61/365))/((vol!C61%)*SQRT(ttm!C61/365)),TRUE)*EXP(-dividend!B61%*ttm!C61/365)</f>
        <v>0.58840518899169281</v>
      </c>
      <c r="H146" s="18">
        <f>mid!C61</f>
        <v>291.35000000000002</v>
      </c>
      <c r="I146" s="16">
        <f>delta!C61</f>
        <v>0.60899999999999999</v>
      </c>
      <c r="J146" s="19">
        <v>4.7738899999999997</v>
      </c>
      <c r="K146" s="20">
        <f>ttm!C61</f>
        <v>144</v>
      </c>
      <c r="L146" s="20">
        <f>moneyness!C61</f>
        <v>23.520000000000437</v>
      </c>
      <c r="M146" s="16">
        <f t="shared" si="4"/>
        <v>0.82155920390482062</v>
      </c>
      <c r="N146" s="16">
        <f t="shared" si="5"/>
        <v>0.23315401491312782</v>
      </c>
    </row>
    <row r="147" spans="1:14">
      <c r="A147" s="17">
        <v>45594</v>
      </c>
      <c r="B147" s="16">
        <v>2</v>
      </c>
      <c r="C147" s="16">
        <v>1</v>
      </c>
      <c r="D147" s="18">
        <f>price!B62</f>
        <v>5832.92</v>
      </c>
      <c r="E147" s="16">
        <v>1.3130999999999999</v>
      </c>
      <c r="F147" s="16">
        <f>price!B62*_xlfn.NORM.S.DIST((LN(price!B62/Home!$F$22)+(rate!B62%-dividend!B62%+0.5*(vol!C62%)^2)*(ttm!C62/365))/((vol!C62%)*SQRT(ttm!C62/365)),TRUE)*EXP(-dividend!B62%*ttm!C62/365)-Home!$F$22*_xlfn.NORM.S.DIST((LN(price!B62/Home!$F$22)+(rate!B62%-dividend!B62%-0.5*(vol!C62%)^2)*(ttm!C62/365))/((vol!C62%)*SQRT(ttm!C62/365)),TRUE)*EXP(-rate!B62%*ttm!C62/365)</f>
        <v>280.62594862702235</v>
      </c>
      <c r="G147" s="16">
        <f>_xlfn.NORM.S.DIST((LN(price!B62/Home!$F$22)+(rate!B62%-dividend!B62%+0.5*(vol!C62%)^2)*(ttm!C62/365))/((vol!C62%)*SQRT(ttm!C62/365)),TRUE)*EXP(-dividend!B62%*ttm!C62/365)</f>
        <v>0.59452091774284355</v>
      </c>
      <c r="H147" s="18">
        <f>mid!C62</f>
        <v>298.89999999999998</v>
      </c>
      <c r="I147" s="16">
        <f>delta!C62</f>
        <v>0.61799999999999999</v>
      </c>
      <c r="J147" s="19">
        <v>4.7655200000000004</v>
      </c>
      <c r="K147" s="20">
        <f>ttm!C62</f>
        <v>143</v>
      </c>
      <c r="L147" s="20">
        <f>moneyness!C62</f>
        <v>32.920000000000073</v>
      </c>
      <c r="M147" s="16">
        <f t="shared" si="4"/>
        <v>0.98154363888824536</v>
      </c>
      <c r="N147" s="16">
        <f t="shared" si="5"/>
        <v>0.38702272114540182</v>
      </c>
    </row>
    <row r="148" spans="1:14">
      <c r="A148" s="17">
        <v>45595</v>
      </c>
      <c r="B148" s="16">
        <v>2</v>
      </c>
      <c r="C148" s="16">
        <v>1</v>
      </c>
      <c r="D148" s="18">
        <f>price!B63</f>
        <v>5813.67</v>
      </c>
      <c r="E148" s="16">
        <v>1.3177000000000001</v>
      </c>
      <c r="F148" s="16">
        <f>price!B63*_xlfn.NORM.S.DIST((LN(price!B63/Home!$F$22)+(rate!B63%-dividend!B63%+0.5*(vol!C63%)^2)*(ttm!C63/365))/((vol!C63%)*SQRT(ttm!C63/365)),TRUE)*EXP(-dividend!B63%*ttm!C63/365)-Home!$F$22*_xlfn.NORM.S.DIST((LN(price!B63/Home!$F$22)+(rate!B63%-dividend!B63%-0.5*(vol!C63%)^2)*(ttm!C63/365))/((vol!C63%)*SQRT(ttm!C63/365)),TRUE)*EXP(-rate!B63%*ttm!C63/365)</f>
        <v>268.29751453615745</v>
      </c>
      <c r="G148" s="16">
        <f>_xlfn.NORM.S.DIST((LN(price!B63/Home!$F$22)+(rate!B63%-dividend!B63%+0.5*(vol!C63%)^2)*(ttm!C63/365))/((vol!C63%)*SQRT(ttm!C63/365)),TRUE)*EXP(-dividend!B63%*ttm!C63/365)</f>
        <v>0.58132890791236991</v>
      </c>
      <c r="H148" s="18">
        <f>mid!C63</f>
        <v>279.8</v>
      </c>
      <c r="I148" s="16">
        <f>delta!C63</f>
        <v>0.60599999999999998</v>
      </c>
      <c r="J148" s="19">
        <v>4.7850900000000003</v>
      </c>
      <c r="K148" s="20">
        <f>ttm!C63</f>
        <v>142</v>
      </c>
      <c r="L148" s="20">
        <f>moneyness!C63</f>
        <v>13.670000000000073</v>
      </c>
      <c r="M148" s="16">
        <f t="shared" si="4"/>
        <v>0.53538833499762606</v>
      </c>
      <c r="N148" s="16">
        <f t="shared" si="5"/>
        <v>-4.5940572914743849E-2</v>
      </c>
    </row>
    <row r="149" spans="1:14">
      <c r="A149" s="17">
        <v>45596</v>
      </c>
      <c r="B149" s="16">
        <v>2</v>
      </c>
      <c r="C149" s="16">
        <v>1</v>
      </c>
      <c r="D149" s="18">
        <f>price!B64</f>
        <v>5705.45</v>
      </c>
      <c r="E149" s="16">
        <v>1.3411</v>
      </c>
      <c r="F149" s="16">
        <f>price!B64*_xlfn.NORM.S.DIST((LN(price!B64/Home!$F$22)+(rate!B64%-dividend!B64%+0.5*(vol!C64%)^2)*(ttm!C64/365))/((vol!C64%)*SQRT(ttm!C64/365)),TRUE)*EXP(-dividend!B64%*ttm!C64/365)-Home!$F$22*_xlfn.NORM.S.DIST((LN(price!B64/Home!$F$22)+(rate!B64%-dividend!B64%-0.5*(vol!C64%)^2)*(ttm!C64/365))/((vol!C64%)*SQRT(ttm!C64/365)),TRUE)*EXP(-rate!B64%*ttm!C64/365)</f>
        <v>212.5620936482901</v>
      </c>
      <c r="G149" s="16">
        <f>_xlfn.NORM.S.DIST((LN(price!B64/Home!$F$22)+(rate!B64%-dividend!B64%+0.5*(vol!C64%)^2)*(ttm!C64/365))/((vol!C64%)*SQRT(ttm!C64/365)),TRUE)*EXP(-dividend!B64%*ttm!C64/365)</f>
        <v>0.50383553821365323</v>
      </c>
      <c r="H149" s="18">
        <f>mid!C64</f>
        <v>221.75</v>
      </c>
      <c r="I149" s="16">
        <f>delta!C64</f>
        <v>0.52900000000000003</v>
      </c>
      <c r="J149" s="19">
        <v>4.7691999999999997</v>
      </c>
      <c r="K149" s="20">
        <f>ttm!C64</f>
        <v>141</v>
      </c>
      <c r="L149" s="20">
        <f>moneyness!C64</f>
        <v>-94.550000000000182</v>
      </c>
      <c r="M149" s="16">
        <f t="shared" si="4"/>
        <v>0.34788976678718248</v>
      </c>
      <c r="N149" s="16">
        <f t="shared" si="5"/>
        <v>-0.15594577142647076</v>
      </c>
    </row>
    <row r="150" spans="1:14">
      <c r="A150" s="17">
        <v>45597</v>
      </c>
      <c r="B150" s="16">
        <v>2</v>
      </c>
      <c r="C150" s="16">
        <v>3</v>
      </c>
      <c r="D150" s="18">
        <f>price!B65</f>
        <v>5728.8</v>
      </c>
      <c r="E150" s="16">
        <v>1.3364</v>
      </c>
      <c r="F150" s="16">
        <f>price!B65*_xlfn.NORM.S.DIST((LN(price!B65/Home!$F$22)+(rate!B65%-dividend!B65%+0.5*(vol!C65%)^2)*(ttm!C65/365))/((vol!C65%)*SQRT(ttm!C65/365)),TRUE)*EXP(-dividend!B65%*ttm!C65/365)-Home!$F$22*_xlfn.NORM.S.DIST((LN(price!B65/Home!$F$22)+(rate!B65%-dividend!B65%-0.5*(vol!C65%)^2)*(ttm!C65/365))/((vol!C65%)*SQRT(ttm!C65/365)),TRUE)*EXP(-rate!B65%*ttm!C65/365)</f>
        <v>221.87176526556368</v>
      </c>
      <c r="G150" s="16">
        <f>_xlfn.NORM.S.DIST((LN(price!B65/Home!$F$22)+(rate!B65%-dividend!B65%+0.5*(vol!C65%)^2)*(ttm!C65/365))/((vol!C65%)*SQRT(ttm!C65/365)),TRUE)*EXP(-dividend!B65%*ttm!C65/365)</f>
        <v>0.51977009875438041</v>
      </c>
      <c r="H150" s="18">
        <f>mid!C65</f>
        <v>229.8</v>
      </c>
      <c r="I150" s="16">
        <f>delta!C65</f>
        <v>0.53500000000000003</v>
      </c>
      <c r="J150" s="19">
        <v>4.75678</v>
      </c>
      <c r="K150" s="20">
        <f>ttm!C65</f>
        <v>140</v>
      </c>
      <c r="L150" s="20">
        <f>moneyness!C65</f>
        <v>-71.199999999999818</v>
      </c>
      <c r="M150" s="16">
        <f t="shared" si="4"/>
        <v>0.70201837341095708</v>
      </c>
      <c r="N150" s="16">
        <f t="shared" si="5"/>
        <v>0.18224827465657667</v>
      </c>
    </row>
    <row r="151" spans="1:14">
      <c r="A151" s="17">
        <v>45600</v>
      </c>
      <c r="B151" s="16">
        <v>2</v>
      </c>
      <c r="C151" s="16">
        <v>1</v>
      </c>
      <c r="D151" s="18">
        <f>price!B66</f>
        <v>5712.69</v>
      </c>
      <c r="E151" s="16">
        <v>1.3391</v>
      </c>
      <c r="F151" s="16">
        <f>price!B66*_xlfn.NORM.S.DIST((LN(price!B66/Home!$F$22)+(rate!B66%-dividend!B66%+0.5*(vol!C66%)^2)*(ttm!C66/365))/((vol!C66%)*SQRT(ttm!C66/365)),TRUE)*EXP(-dividend!B66%*ttm!C66/365)-Home!$F$22*_xlfn.NORM.S.DIST((LN(price!B66/Home!$F$22)+(rate!B66%-dividend!B66%-0.5*(vol!C66%)^2)*(ttm!C66/365))/((vol!C66%)*SQRT(ttm!C66/365)),TRUE)*EXP(-rate!B66%*ttm!C66/365)</f>
        <v>204.3737377220441</v>
      </c>
      <c r="G151" s="16">
        <f>_xlfn.NORM.S.DIST((LN(price!B66/Home!$F$22)+(rate!B66%-dividend!B66%+0.5*(vol!C66%)^2)*(ttm!C66/365))/((vol!C66%)*SQRT(ttm!C66/365)),TRUE)*EXP(-dividend!B66%*ttm!C66/365)</f>
        <v>0.50573183090413198</v>
      </c>
      <c r="H151" s="18">
        <f>mid!C66</f>
        <v>218.05</v>
      </c>
      <c r="I151" s="16">
        <f>delta!C66</f>
        <v>0.52300000000000002</v>
      </c>
      <c r="J151" s="19">
        <v>4.7418500000000003</v>
      </c>
      <c r="K151" s="20">
        <f>ttm!C66</f>
        <v>137</v>
      </c>
      <c r="L151" s="20">
        <f>moneyness!C66</f>
        <v>-87.3100000000004</v>
      </c>
      <c r="M151" s="16">
        <f t="shared" si="4"/>
        <v>0.51604796149312304</v>
      </c>
      <c r="N151" s="16">
        <f t="shared" si="5"/>
        <v>1.0316130588991057E-2</v>
      </c>
    </row>
    <row r="152" spans="1:14">
      <c r="A152" s="17">
        <v>45601</v>
      </c>
      <c r="B152" s="16">
        <v>2</v>
      </c>
      <c r="C152" s="16">
        <v>1</v>
      </c>
      <c r="D152" s="18">
        <f>price!B67</f>
        <v>5782.76</v>
      </c>
      <c r="E152" s="16">
        <v>1.3243</v>
      </c>
      <c r="F152" s="16">
        <f>price!B67*_xlfn.NORM.S.DIST((LN(price!B67/Home!$F$22)+(rate!B67%-dividend!B67%+0.5*(vol!C67%)^2)*(ttm!C67/365))/((vol!C67%)*SQRT(ttm!C67/365)),TRUE)*EXP(-dividend!B67%*ttm!C67/365)-Home!$F$22*_xlfn.NORM.S.DIST((LN(price!B67/Home!$F$22)+(rate!B67%-dividend!B67%-0.5*(vol!C67%)^2)*(ttm!C67/365))/((vol!C67%)*SQRT(ttm!C67/365)),TRUE)*EXP(-rate!B67%*ttm!C67/365)</f>
        <v>238.20211242183314</v>
      </c>
      <c r="G152" s="16">
        <f>_xlfn.NORM.S.DIST((LN(price!B67/Home!$F$22)+(rate!B67%-dividend!B67%+0.5*(vol!C67%)^2)*(ttm!C67/365))/((vol!C67%)*SQRT(ttm!C67/365)),TRUE)*EXP(-dividend!B67%*ttm!C67/365)</f>
        <v>0.55795050793399248</v>
      </c>
      <c r="H152" s="18">
        <f>mid!C67</f>
        <v>254.1</v>
      </c>
      <c r="I152" s="16">
        <f>delta!C67</f>
        <v>0.57699999999999996</v>
      </c>
      <c r="J152" s="19">
        <v>4.7514500000000002</v>
      </c>
      <c r="K152" s="20">
        <f>ttm!C67</f>
        <v>136</v>
      </c>
      <c r="L152" s="20">
        <f>moneyness!C67</f>
        <v>-17.239999999999782</v>
      </c>
      <c r="M152" s="16">
        <f t="shared" si="4"/>
        <v>0.62095691097354866</v>
      </c>
      <c r="N152" s="16">
        <f t="shared" si="5"/>
        <v>6.300640303955618E-2</v>
      </c>
    </row>
    <row r="153" spans="1:14">
      <c r="A153" s="17">
        <v>45602</v>
      </c>
      <c r="B153" s="16">
        <v>2</v>
      </c>
      <c r="C153" s="16">
        <v>1</v>
      </c>
      <c r="D153" s="18">
        <f>price!B68</f>
        <v>5929.04</v>
      </c>
      <c r="E153" s="16">
        <v>1.2922</v>
      </c>
      <c r="F153" s="16">
        <f>price!B68*_xlfn.NORM.S.DIST((LN(price!B68/Home!$F$22)+(rate!B68%-dividend!B68%+0.5*(vol!C68%)^2)*(ttm!C68/365))/((vol!C68%)*SQRT(ttm!C68/365)),TRUE)*EXP(-dividend!B68%*ttm!C68/365)-Home!$F$22*_xlfn.NORM.S.DIST((LN(price!B68/Home!$F$22)+(rate!B68%-dividend!B68%-0.5*(vol!C68%)^2)*(ttm!C68/365))/((vol!C68%)*SQRT(ttm!C68/365)),TRUE)*EXP(-rate!B68%*ttm!C68/365)</f>
        <v>326.08573029999798</v>
      </c>
      <c r="G153" s="16">
        <f>_xlfn.NORM.S.DIST((LN(price!B68/Home!$F$22)+(rate!B68%-dividend!B68%+0.5*(vol!C68%)^2)*(ttm!C68/365))/((vol!C68%)*SQRT(ttm!C68/365)),TRUE)*EXP(-dividend!B68%*ttm!C68/365)</f>
        <v>0.66287041847218564</v>
      </c>
      <c r="H153" s="18">
        <f>mid!C68</f>
        <v>344.8</v>
      </c>
      <c r="I153" s="16">
        <f>delta!C68</f>
        <v>0.68200000000000005</v>
      </c>
      <c r="J153" s="19">
        <v>4.7555100000000001</v>
      </c>
      <c r="K153" s="20">
        <f>ttm!C68</f>
        <v>135</v>
      </c>
      <c r="L153" s="20">
        <f>moneyness!C68</f>
        <v>129.03999999999996</v>
      </c>
      <c r="M153" s="16">
        <f t="shared" si="4"/>
        <v>0.61005452451855458</v>
      </c>
      <c r="N153" s="16">
        <f t="shared" si="5"/>
        <v>-5.2815893953631066E-2</v>
      </c>
    </row>
    <row r="154" spans="1:14">
      <c r="A154" s="17">
        <v>45603</v>
      </c>
      <c r="B154" s="16">
        <v>2</v>
      </c>
      <c r="C154" s="16">
        <v>1</v>
      </c>
      <c r="D154" s="18">
        <f>price!B69</f>
        <v>5973.1</v>
      </c>
      <c r="E154" s="16">
        <v>1.2938000000000001</v>
      </c>
      <c r="F154" s="16">
        <f>price!B69*_xlfn.NORM.S.DIST((LN(price!B69/Home!$F$22)+(rate!B69%-dividend!B69%+0.5*(vol!C69%)^2)*(ttm!C69/365))/((vol!C69%)*SQRT(ttm!C69/365)),TRUE)*EXP(-dividend!B69%*ttm!C69/365)-Home!$F$22*_xlfn.NORM.S.DIST((LN(price!B69/Home!$F$22)+(rate!B69%-dividend!B69%-0.5*(vol!C69%)^2)*(ttm!C69/365))/((vol!C69%)*SQRT(ttm!C69/365)),TRUE)*EXP(-rate!B69%*ttm!C69/365)</f>
        <v>354.08422064994011</v>
      </c>
      <c r="G154" s="16">
        <f>_xlfn.NORM.S.DIST((LN(price!B69/Home!$F$22)+(rate!B69%-dividend!B69%+0.5*(vol!C69%)^2)*(ttm!C69/365))/((vol!C69%)*SQRT(ttm!C69/365)),TRUE)*EXP(-dividend!B69%*ttm!C69/365)</f>
        <v>0.6924128878029896</v>
      </c>
      <c r="H154" s="18">
        <f>mid!C69</f>
        <v>371.55</v>
      </c>
      <c r="I154" s="16">
        <f>delta!C69</f>
        <v>0.71</v>
      </c>
      <c r="J154" s="19">
        <v>4.7456100000000001</v>
      </c>
      <c r="K154" s="20">
        <f>ttm!C69</f>
        <v>134</v>
      </c>
      <c r="L154" s="20">
        <f>moneyness!C69</f>
        <v>173.10000000000036</v>
      </c>
      <c r="M154" s="16">
        <f t="shared" si="4"/>
        <v>0.60960570128349034</v>
      </c>
      <c r="N154" s="16">
        <f t="shared" si="5"/>
        <v>-8.2807186519499254E-2</v>
      </c>
    </row>
    <row r="155" spans="1:14">
      <c r="A155" s="17">
        <v>45604</v>
      </c>
      <c r="B155" s="16">
        <v>2</v>
      </c>
      <c r="C155" s="16">
        <v>3</v>
      </c>
      <c r="D155" s="18">
        <f>price!B70</f>
        <v>5995.54</v>
      </c>
      <c r="E155" s="16">
        <v>1.2887999999999999</v>
      </c>
      <c r="F155" s="16">
        <f>price!B70*_xlfn.NORM.S.DIST((LN(price!B70/Home!$F$22)+(rate!B70%-dividend!B70%+0.5*(vol!C70%)^2)*(ttm!C70/365))/((vol!C70%)*SQRT(ttm!C70/365)),TRUE)*EXP(-dividend!B70%*ttm!C70/365)-Home!$F$22*_xlfn.NORM.S.DIST((LN(price!B70/Home!$F$22)+(rate!B70%-dividend!B70%-0.5*(vol!C70%)^2)*(ttm!C70/365))/((vol!C70%)*SQRT(ttm!C70/365)),TRUE)*EXP(-rate!B70%*ttm!C70/365)</f>
        <v>372.34130900989885</v>
      </c>
      <c r="G155" s="16">
        <f>_xlfn.NORM.S.DIST((LN(price!B70/Home!$F$22)+(rate!B70%-dividend!B70%+0.5*(vol!C70%)^2)*(ttm!C70/365))/((vol!C70%)*SQRT(ttm!C70/365)),TRUE)*EXP(-dividend!B70%*ttm!C70/365)</f>
        <v>0.70462621185130947</v>
      </c>
      <c r="H155" s="18">
        <f>mid!C70</f>
        <v>385.1</v>
      </c>
      <c r="I155" s="16">
        <f>delta!C70</f>
        <v>0.72299999999999998</v>
      </c>
      <c r="J155" s="19">
        <v>4.7659500000000001</v>
      </c>
      <c r="K155" s="20">
        <f>ttm!C70</f>
        <v>133</v>
      </c>
      <c r="L155" s="20">
        <f>moneyness!C70</f>
        <v>195.53999999999996</v>
      </c>
      <c r="M155" s="16">
        <f t="shared" si="4"/>
        <v>0.4831554554227816</v>
      </c>
      <c r="N155" s="16">
        <f t="shared" si="5"/>
        <v>-0.22147075642852787</v>
      </c>
    </row>
    <row r="156" spans="1:14">
      <c r="A156" s="17">
        <v>45607</v>
      </c>
      <c r="B156" s="16">
        <v>2</v>
      </c>
      <c r="C156" s="16">
        <v>1</v>
      </c>
      <c r="D156" s="18">
        <f>price!B71</f>
        <v>6001.35</v>
      </c>
      <c r="E156" s="16">
        <v>1.2884</v>
      </c>
      <c r="F156" s="16">
        <f>price!B71*_xlfn.NORM.S.DIST((LN(price!B71/Home!$F$22)+(rate!B71%-dividend!B71%+0.5*(vol!C71%)^2)*(ttm!C71/365))/((vol!C71%)*SQRT(ttm!C71/365)),TRUE)*EXP(-dividend!B71%*ttm!C71/365)-Home!$F$22*_xlfn.NORM.S.DIST((LN(price!B71/Home!$F$22)+(rate!B71%-dividend!B71%-0.5*(vol!C71%)^2)*(ttm!C71/365))/((vol!C71%)*SQRT(ttm!C71/365)),TRUE)*EXP(-rate!B71%*ttm!C71/365)</f>
        <v>372.57201305503668</v>
      </c>
      <c r="G156" s="16">
        <f>_xlfn.NORM.S.DIST((LN(price!B71/Home!$F$22)+(rate!B71%-dividend!B71%+0.5*(vol!C71%)^2)*(ttm!C71/365))/((vol!C71%)*SQRT(ttm!C71/365)),TRUE)*EXP(-dividend!B71%*ttm!C71/365)</f>
        <v>0.70961894285830418</v>
      </c>
      <c r="H156" s="18">
        <f>mid!C71</f>
        <v>387.6</v>
      </c>
      <c r="I156" s="16">
        <f>delta!C71</f>
        <v>0.72899999999999998</v>
      </c>
      <c r="J156" s="19">
        <v>4.7637099999999997</v>
      </c>
      <c r="K156" s="20">
        <f>ttm!C71</f>
        <v>130</v>
      </c>
      <c r="L156" s="20">
        <f>moneyness!C71</f>
        <v>201.35000000000036</v>
      </c>
      <c r="M156" s="16">
        <f t="shared" si="4"/>
        <v>0.70000819264239944</v>
      </c>
      <c r="N156" s="16">
        <f t="shared" si="5"/>
        <v>-9.6107502159047398E-3</v>
      </c>
    </row>
    <row r="157" spans="1:14">
      <c r="A157" s="17">
        <v>45608</v>
      </c>
      <c r="B157" s="16">
        <v>2</v>
      </c>
      <c r="C157" s="16">
        <v>1</v>
      </c>
      <c r="D157" s="18">
        <f>price!B72</f>
        <v>5983.99</v>
      </c>
      <c r="E157" s="16">
        <v>1.2925</v>
      </c>
      <c r="F157" s="16">
        <f>price!B72*_xlfn.NORM.S.DIST((LN(price!B72/Home!$F$22)+(rate!B72%-dividend!B72%+0.5*(vol!C72%)^2)*(ttm!C72/365))/((vol!C72%)*SQRT(ttm!C72/365)),TRUE)*EXP(-dividend!B72%*ttm!C72/365)-Home!$F$22*_xlfn.NORM.S.DIST((LN(price!B72/Home!$F$22)+(rate!B72%-dividend!B72%-0.5*(vol!C72%)^2)*(ttm!C72/365))/((vol!C72%)*SQRT(ttm!C72/365)),TRUE)*EXP(-rate!B72%*ttm!C72/365)</f>
        <v>358.31028479404358</v>
      </c>
      <c r="G157" s="16">
        <f>_xlfn.NORM.S.DIST((LN(price!B72/Home!$F$22)+(rate!B72%-dividend!B72%+0.5*(vol!C72%)^2)*(ttm!C72/365))/((vol!C72%)*SQRT(ttm!C72/365)),TRUE)*EXP(-dividend!B72%*ttm!C72/365)</f>
        <v>0.69977775801132447</v>
      </c>
      <c r="H157" s="18">
        <f>mid!C72</f>
        <v>375.3</v>
      </c>
      <c r="I157" s="16">
        <f>delta!C72</f>
        <v>0.72199999999999998</v>
      </c>
      <c r="J157" s="19">
        <v>4.7735000000000003</v>
      </c>
      <c r="K157" s="20">
        <f>ttm!C72</f>
        <v>129</v>
      </c>
      <c r="L157" s="20">
        <f>moneyness!C72</f>
        <v>183.98999999999978</v>
      </c>
      <c r="M157" s="16">
        <f t="shared" si="4"/>
        <v>2.3767976186792832</v>
      </c>
      <c r="N157" s="16">
        <f t="shared" si="5"/>
        <v>1.6770198606679587</v>
      </c>
    </row>
    <row r="158" spans="1:14">
      <c r="A158" s="17">
        <v>45609</v>
      </c>
      <c r="B158" s="16">
        <v>2</v>
      </c>
      <c r="C158" s="16">
        <v>1</v>
      </c>
      <c r="D158" s="18">
        <f>price!B73</f>
        <v>5985.38</v>
      </c>
      <c r="E158" s="16">
        <v>1.2904</v>
      </c>
      <c r="F158" s="16">
        <f>price!B73*_xlfn.NORM.S.DIST((LN(price!B73/Home!$F$22)+(rate!B73%-dividend!B73%+0.5*(vol!C73%)^2)*(ttm!C73/365))/((vol!C73%)*SQRT(ttm!C73/365)),TRUE)*EXP(-dividend!B73%*ttm!C73/365)-Home!$F$22*_xlfn.NORM.S.DIST((LN(price!B73/Home!$F$22)+(rate!B73%-dividend!B73%-0.5*(vol!C73%)^2)*(ttm!C73/365))/((vol!C73%)*SQRT(ttm!C73/365)),TRUE)*EXP(-rate!B73%*ttm!C73/365)</f>
        <v>356.64214336817531</v>
      </c>
      <c r="G158" s="16">
        <f>_xlfn.NORM.S.DIST((LN(price!B73/Home!$F$22)+(rate!B73%-dividend!B73%+0.5*(vol!C73%)^2)*(ttm!C73/365))/((vol!C73%)*SQRT(ttm!C73/365)),TRUE)*EXP(-dividend!B73%*ttm!C73/365)</f>
        <v>0.70133018836504379</v>
      </c>
      <c r="H158" s="18">
        <f>mid!C73</f>
        <v>378.1</v>
      </c>
      <c r="I158" s="16">
        <f>delta!C73</f>
        <v>0.72599999999999998</v>
      </c>
      <c r="J158" s="19">
        <v>4.7338300000000002</v>
      </c>
      <c r="K158" s="20">
        <f>ttm!C73</f>
        <v>128</v>
      </c>
      <c r="L158" s="20">
        <f>moneyness!C73</f>
        <v>185.38000000000011</v>
      </c>
      <c r="M158" s="16">
        <f t="shared" si="4"/>
        <v>0.96923915492073043</v>
      </c>
      <c r="N158" s="16">
        <f t="shared" si="5"/>
        <v>0.26790896655568663</v>
      </c>
    </row>
    <row r="159" spans="1:14">
      <c r="A159" s="17">
        <v>45610</v>
      </c>
      <c r="B159" s="16">
        <v>2</v>
      </c>
      <c r="C159" s="16">
        <v>1</v>
      </c>
      <c r="D159" s="18">
        <f>price!B74</f>
        <v>5949.17</v>
      </c>
      <c r="E159" s="16">
        <v>1.2985</v>
      </c>
      <c r="F159" s="16">
        <f>price!B74*_xlfn.NORM.S.DIST((LN(price!B74/Home!$F$22)+(rate!B74%-dividend!B74%+0.5*(vol!C74%)^2)*(ttm!C74/365))/((vol!C74%)*SQRT(ttm!C74/365)),TRUE)*EXP(-dividend!B74%*ttm!C74/365)-Home!$F$22*_xlfn.NORM.S.DIST((LN(price!B74/Home!$F$22)+(rate!B74%-dividend!B74%-0.5*(vol!C74%)^2)*(ttm!C74/365))/((vol!C74%)*SQRT(ttm!C74/365)),TRUE)*EXP(-rate!B74%*ttm!C74/365)</f>
        <v>327.55083604160336</v>
      </c>
      <c r="G159" s="16">
        <f>_xlfn.NORM.S.DIST((LN(price!B74/Home!$F$22)+(rate!B74%-dividend!B74%+0.5*(vol!C74%)^2)*(ttm!C74/365))/((vol!C74%)*SQRT(ttm!C74/365)),TRUE)*EXP(-dividend!B74%*ttm!C74/365)</f>
        <v>0.68048831789009279</v>
      </c>
      <c r="H159" s="18">
        <f>mid!C74</f>
        <v>342.8</v>
      </c>
      <c r="I159" s="16">
        <f>delta!C74</f>
        <v>0.70299999999999996</v>
      </c>
      <c r="J159" s="19">
        <v>4.7748699999999999</v>
      </c>
      <c r="K159" s="20">
        <f>ttm!C74</f>
        <v>127</v>
      </c>
      <c r="L159" s="20">
        <f>moneyness!C74</f>
        <v>149.17000000000007</v>
      </c>
      <c r="M159" s="16">
        <f t="shared" si="4"/>
        <v>0.60374170845820063</v>
      </c>
      <c r="N159" s="16">
        <f t="shared" si="5"/>
        <v>-7.6746609431892154E-2</v>
      </c>
    </row>
    <row r="160" spans="1:14">
      <c r="A160" s="17">
        <v>45611</v>
      </c>
      <c r="B160" s="16">
        <v>2</v>
      </c>
      <c r="C160" s="16">
        <v>3</v>
      </c>
      <c r="D160" s="18">
        <f>price!B75</f>
        <v>5870.62</v>
      </c>
      <c r="E160" s="16">
        <v>1.3163</v>
      </c>
      <c r="F160" s="16">
        <f>price!B75*_xlfn.NORM.S.DIST((LN(price!B75/Home!$F$22)+(rate!B75%-dividend!B75%+0.5*(vol!C75%)^2)*(ttm!C75/365))/((vol!C75%)*SQRT(ttm!C75/365)),TRUE)*EXP(-dividend!B75%*ttm!C75/365)-Home!$F$22*_xlfn.NORM.S.DIST((LN(price!B75/Home!$F$22)+(rate!B75%-dividend!B75%-0.5*(vol!C75%)^2)*(ttm!C75/365))/((vol!C75%)*SQRT(ttm!C75/365)),TRUE)*EXP(-rate!B75%*ttm!C75/365)</f>
        <v>278.2876510422816</v>
      </c>
      <c r="G160" s="16">
        <f>_xlfn.NORM.S.DIST((LN(price!B75/Home!$F$22)+(rate!B75%-dividend!B75%+0.5*(vol!C75%)^2)*(ttm!C75/365))/((vol!C75%)*SQRT(ttm!C75/365)),TRUE)*EXP(-dividend!B75%*ttm!C75/365)</f>
        <v>0.62211276234384127</v>
      </c>
      <c r="H160" s="18">
        <f>mid!C75</f>
        <v>295.25</v>
      </c>
      <c r="I160" s="16">
        <f>delta!C75</f>
        <v>0.64900000000000002</v>
      </c>
      <c r="J160" s="19">
        <v>4.7703899999999999</v>
      </c>
      <c r="K160" s="20">
        <f>ttm!C75</f>
        <v>126</v>
      </c>
      <c r="L160" s="20">
        <f>moneyness!C75</f>
        <v>70.619999999999891</v>
      </c>
      <c r="M160" s="16">
        <f t="shared" si="4"/>
        <v>0.32867656925384009</v>
      </c>
      <c r="N160" s="16">
        <f t="shared" si="5"/>
        <v>-0.29343619309000119</v>
      </c>
    </row>
    <row r="161" spans="1:14">
      <c r="A161" s="17">
        <v>45614</v>
      </c>
      <c r="B161" s="16">
        <v>2</v>
      </c>
      <c r="C161" s="16">
        <v>1</v>
      </c>
      <c r="D161" s="18">
        <f>price!B76</f>
        <v>5893.62</v>
      </c>
      <c r="E161" s="16">
        <v>1.3109</v>
      </c>
      <c r="F161" s="16">
        <f>price!B76*_xlfn.NORM.S.DIST((LN(price!B76/Home!$F$22)+(rate!B76%-dividend!B76%+0.5*(vol!C76%)^2)*(ttm!C76/365))/((vol!C76%)*SQRT(ttm!C76/365)),TRUE)*EXP(-dividend!B76%*ttm!C76/365)-Home!$F$22*_xlfn.NORM.S.DIST((LN(price!B76/Home!$F$22)+(rate!B76%-dividend!B76%-0.5*(vol!C76%)^2)*(ttm!C76/365))/((vol!C76%)*SQRT(ttm!C76/365)),TRUE)*EXP(-rate!B76%*ttm!C76/365)</f>
        <v>287.06501987101683</v>
      </c>
      <c r="G161" s="16">
        <f>_xlfn.NORM.S.DIST((LN(price!B76/Home!$F$22)+(rate!B76%-dividend!B76%+0.5*(vol!C76%)^2)*(ttm!C76/365))/((vol!C76%)*SQRT(ttm!C76/365)),TRUE)*EXP(-dividend!B76%*ttm!C76/365)</f>
        <v>0.64040904487907069</v>
      </c>
      <c r="H161" s="18">
        <f>mid!C76</f>
        <v>302.60000000000002</v>
      </c>
      <c r="I161" s="16">
        <f>delta!C76</f>
        <v>0.66500000000000004</v>
      </c>
      <c r="J161" s="19">
        <v>4.7681199999999997</v>
      </c>
      <c r="K161" s="20">
        <f>ttm!C76</f>
        <v>123</v>
      </c>
      <c r="L161" s="20">
        <f>moneyness!C76</f>
        <v>93.619999999999891</v>
      </c>
      <c r="M161" s="16">
        <f t="shared" si="4"/>
        <v>0.71066004970859697</v>
      </c>
      <c r="N161" s="16">
        <f t="shared" si="5"/>
        <v>7.0251004829526287E-2</v>
      </c>
    </row>
    <row r="162" spans="1:14">
      <c r="A162" s="17">
        <v>45615</v>
      </c>
      <c r="B162" s="16">
        <v>2</v>
      </c>
      <c r="C162" s="16">
        <v>1</v>
      </c>
      <c r="D162" s="18">
        <f>price!B77</f>
        <v>5916.98</v>
      </c>
      <c r="E162" s="16">
        <v>1.3053999999999999</v>
      </c>
      <c r="F162" s="16">
        <f>price!B77*_xlfn.NORM.S.DIST((LN(price!B77/Home!$F$22)+(rate!B77%-dividend!B77%+0.5*(vol!C77%)^2)*(ttm!C77/365))/((vol!C77%)*SQRT(ttm!C77/365)),TRUE)*EXP(-dividend!B77%*ttm!C77/365)-Home!$F$22*_xlfn.NORM.S.DIST((LN(price!B77/Home!$F$22)+(rate!B77%-dividend!B77%-0.5*(vol!C77%)^2)*(ttm!C77/365))/((vol!C77%)*SQRT(ttm!C77/365)),TRUE)*EXP(-rate!B77%*ttm!C77/365)</f>
        <v>306.38889310822742</v>
      </c>
      <c r="G162" s="16">
        <f>_xlfn.NORM.S.DIST((LN(price!B77/Home!$F$22)+(rate!B77%-dividend!B77%+0.5*(vol!C77%)^2)*(ttm!C77/365))/((vol!C77%)*SQRT(ttm!C77/365)),TRUE)*EXP(-dividend!B77%*ttm!C77/365)</f>
        <v>0.65439808307736058</v>
      </c>
      <c r="H162" s="18">
        <f>mid!C77</f>
        <v>319.05</v>
      </c>
      <c r="I162" s="16">
        <f>delta!C77</f>
        <v>0.67600000000000005</v>
      </c>
      <c r="J162" s="19">
        <v>4.7679</v>
      </c>
      <c r="K162" s="20">
        <f>ttm!C77</f>
        <v>122</v>
      </c>
      <c r="L162" s="20">
        <f>moneyness!C77</f>
        <v>116.97999999999956</v>
      </c>
      <c r="M162" s="16">
        <f t="shared" si="4"/>
        <v>-36.756594476808317</v>
      </c>
      <c r="N162" s="16">
        <f t="shared" si="5"/>
        <v>-37.410992559885678</v>
      </c>
    </row>
    <row r="163" spans="1:14">
      <c r="A163" s="17">
        <v>45616</v>
      </c>
      <c r="B163" s="16">
        <v>2</v>
      </c>
      <c r="C163" s="16">
        <v>1</v>
      </c>
      <c r="D163" s="18">
        <f>price!B78</f>
        <v>5917.11</v>
      </c>
      <c r="E163" s="16">
        <v>1.3050999999999999</v>
      </c>
      <c r="F163" s="16">
        <f>price!B78*_xlfn.NORM.S.DIST((LN(price!B78/Home!$F$22)+(rate!B78%-dividend!B78%+0.5*(vol!C78%)^2)*(ttm!C78/365))/((vol!C78%)*SQRT(ttm!C78/365)),TRUE)*EXP(-dividend!B78%*ttm!C78/365)-Home!$F$22*_xlfn.NORM.S.DIST((LN(price!B78/Home!$F$22)+(rate!B78%-dividend!B78%-0.5*(vol!C78%)^2)*(ttm!C78/365))/((vol!C78%)*SQRT(ttm!C78/365)),TRUE)*EXP(-rate!B78%*ttm!C78/365)</f>
        <v>310.04192577326876</v>
      </c>
      <c r="G163" s="16">
        <f>_xlfn.NORM.S.DIST((LN(price!B78/Home!$F$22)+(rate!B78%-dividend!B78%+0.5*(vol!C78%)^2)*(ttm!C78/365))/((vol!C78%)*SQRT(ttm!C78/365)),TRUE)*EXP(-dividend!B78%*ttm!C78/365)</f>
        <v>0.65189457206536239</v>
      </c>
      <c r="H163" s="18">
        <f>mid!C78</f>
        <v>322.05</v>
      </c>
      <c r="I163" s="16">
        <f>delta!C78</f>
        <v>0.67300000000000004</v>
      </c>
      <c r="J163" s="19">
        <v>4.7730899999999998</v>
      </c>
      <c r="K163" s="20">
        <f>ttm!C78</f>
        <v>121</v>
      </c>
      <c r="L163" s="20">
        <f>moneyness!C78</f>
        <v>117.10999999999967</v>
      </c>
      <c r="M163" s="16">
        <f t="shared" si="4"/>
        <v>0.64357238492289803</v>
      </c>
      <c r="N163" s="16">
        <f t="shared" si="5"/>
        <v>-8.3221871424643545E-3</v>
      </c>
    </row>
    <row r="164" spans="1:14">
      <c r="A164" s="17">
        <v>45617</v>
      </c>
      <c r="B164" s="16">
        <v>2</v>
      </c>
      <c r="C164" s="16">
        <v>1</v>
      </c>
      <c r="D164" s="18">
        <f>price!B79</f>
        <v>5948.71</v>
      </c>
      <c r="E164" s="16">
        <v>1.2982</v>
      </c>
      <c r="F164" s="16">
        <f>price!B79*_xlfn.NORM.S.DIST((LN(price!B79/Home!$F$22)+(rate!B79%-dividend!B79%+0.5*(vol!C79%)^2)*(ttm!C79/365))/((vol!C79%)*SQRT(ttm!C79/365)),TRUE)*EXP(-dividend!B79%*ttm!C79/365)-Home!$F$22*_xlfn.NORM.S.DIST((LN(price!B79/Home!$F$22)+(rate!B79%-dividend!B79%-0.5*(vol!C79%)^2)*(ttm!C79/365))/((vol!C79%)*SQRT(ttm!C79/365)),TRUE)*EXP(-rate!B79%*ttm!C79/365)</f>
        <v>331.11343760432874</v>
      </c>
      <c r="G164" s="16">
        <f>_xlfn.NORM.S.DIST((LN(price!B79/Home!$F$22)+(rate!B79%-dividend!B79%+0.5*(vol!C79%)^2)*(ttm!C79/365))/((vol!C79%)*SQRT(ttm!C79/365)),TRUE)*EXP(-dividend!B79%*ttm!C79/365)</f>
        <v>0.67305831373793301</v>
      </c>
      <c r="H164" s="18">
        <f>mid!C79</f>
        <v>342.25</v>
      </c>
      <c r="I164" s="16">
        <f>delta!C79</f>
        <v>0.69399999999999995</v>
      </c>
      <c r="J164" s="19">
        <v>4.7730300000000003</v>
      </c>
      <c r="K164" s="20">
        <f>ttm!C79</f>
        <v>120</v>
      </c>
      <c r="L164" s="20">
        <f>moneyness!C79</f>
        <v>148.71000000000004</v>
      </c>
      <c r="M164" s="16">
        <f t="shared" si="4"/>
        <v>0.60486759659120271</v>
      </c>
      <c r="N164" s="16">
        <f t="shared" si="5"/>
        <v>-6.8190717146730306E-2</v>
      </c>
    </row>
    <row r="165" spans="1:14">
      <c r="A165" s="17">
        <v>45618</v>
      </c>
      <c r="B165" s="16">
        <v>2</v>
      </c>
      <c r="C165" s="16">
        <v>3</v>
      </c>
      <c r="D165" s="18">
        <f>price!B80</f>
        <v>5969.34</v>
      </c>
      <c r="E165" s="16">
        <v>1.2948999999999999</v>
      </c>
      <c r="F165" s="16">
        <f>price!B80*_xlfn.NORM.S.DIST((LN(price!B80/Home!$F$22)+(rate!B80%-dividend!B80%+0.5*(vol!C80%)^2)*(ttm!C80/365))/((vol!C80%)*SQRT(ttm!C80/365)),TRUE)*EXP(-dividend!B80%*ttm!C80/365)-Home!$F$22*_xlfn.NORM.S.DIST((LN(price!B80/Home!$F$22)+(rate!B80%-dividend!B80%-0.5*(vol!C80%)^2)*(ttm!C80/365))/((vol!C80%)*SQRT(ttm!C80/365)),TRUE)*EXP(-rate!B80%*ttm!C80/365)</f>
        <v>340.41593075008495</v>
      </c>
      <c r="G165" s="16">
        <f>_xlfn.NORM.S.DIST((LN(price!B80/Home!$F$22)+(rate!B80%-dividend!B80%+0.5*(vol!C80%)^2)*(ttm!C80/365))/((vol!C80%)*SQRT(ttm!C80/365)),TRUE)*EXP(-dividend!B80%*ttm!C80/365)</f>
        <v>0.69013388088139882</v>
      </c>
      <c r="H165" s="18">
        <f>mid!C80</f>
        <v>354.6</v>
      </c>
      <c r="I165" s="16">
        <f>delta!C80</f>
        <v>0.70899999999999996</v>
      </c>
      <c r="J165" s="19">
        <v>4.7799699999999996</v>
      </c>
      <c r="K165" s="20">
        <f>ttm!C80</f>
        <v>119</v>
      </c>
      <c r="L165" s="20">
        <f>moneyness!C80</f>
        <v>169.34000000000015</v>
      </c>
      <c r="M165" s="16">
        <f t="shared" si="4"/>
        <v>0.64681947394027806</v>
      </c>
      <c r="N165" s="16">
        <f t="shared" si="5"/>
        <v>-4.3314406941120764E-2</v>
      </c>
    </row>
    <row r="166" spans="1:14">
      <c r="A166" s="17">
        <v>45621</v>
      </c>
      <c r="B166" s="16">
        <v>2</v>
      </c>
      <c r="C166" s="16">
        <v>1</v>
      </c>
      <c r="D166" s="18">
        <f>price!B81</f>
        <v>5987.37</v>
      </c>
      <c r="E166" s="16">
        <v>1.2907</v>
      </c>
      <c r="F166" s="16">
        <f>price!B81*_xlfn.NORM.S.DIST((LN(price!B81/Home!$F$22)+(rate!B81%-dividend!B81%+0.5*(vol!C81%)^2)*(ttm!C81/365))/((vol!C81%)*SQRT(ttm!C81/365)),TRUE)*EXP(-dividend!B81%*ttm!C81/365)-Home!$F$22*_xlfn.NORM.S.DIST((LN(price!B81/Home!$F$22)+(rate!B81%-dividend!B81%-0.5*(vol!C81%)^2)*(ttm!C81/365))/((vol!C81%)*SQRT(ttm!C81/365)),TRUE)*EXP(-rate!B81%*ttm!C81/365)</f>
        <v>345.60606122873014</v>
      </c>
      <c r="G166" s="16">
        <f>_xlfn.NORM.S.DIST((LN(price!B81/Home!$F$22)+(rate!B81%-dividend!B81%+0.5*(vol!C81%)^2)*(ttm!C81/365))/((vol!C81%)*SQRT(ttm!C81/365)),TRUE)*EXP(-dividend!B81%*ttm!C81/365)</f>
        <v>0.70637451964118791</v>
      </c>
      <c r="H166" s="18">
        <f>mid!C81</f>
        <v>365.85</v>
      </c>
      <c r="I166" s="16">
        <f>delta!C81</f>
        <v>0.72599999999999998</v>
      </c>
      <c r="J166" s="19">
        <v>4.7609500000000002</v>
      </c>
      <c r="K166" s="20">
        <f>ttm!C81</f>
        <v>116</v>
      </c>
      <c r="L166" s="20">
        <f>moneyness!C81</f>
        <v>187.36999999999989</v>
      </c>
      <c r="M166" s="16">
        <f t="shared" si="4"/>
        <v>0.61091895992602852</v>
      </c>
      <c r="N166" s="16">
        <f t="shared" si="5"/>
        <v>-9.5455559715159399E-2</v>
      </c>
    </row>
    <row r="167" spans="1:14">
      <c r="A167" s="17">
        <v>45622</v>
      </c>
      <c r="B167" s="16">
        <v>2</v>
      </c>
      <c r="C167" s="16">
        <v>1</v>
      </c>
      <c r="D167" s="18">
        <f>price!B82</f>
        <v>6021.63</v>
      </c>
      <c r="E167" s="16">
        <v>1.2827</v>
      </c>
      <c r="F167" s="16">
        <f>price!B82*_xlfn.NORM.S.DIST((LN(price!B82/Home!$F$22)+(rate!B82%-dividend!B82%+0.5*(vol!C82%)^2)*(ttm!C82/365))/((vol!C82%)*SQRT(ttm!C82/365)),TRUE)*EXP(-dividend!B82%*ttm!C82/365)-Home!$F$22*_xlfn.NORM.S.DIST((LN(price!B82/Home!$F$22)+(rate!B82%-dividend!B82%-0.5*(vol!C82%)^2)*(ttm!C82/365))/((vol!C82%)*SQRT(ttm!C82/365)),TRUE)*EXP(-rate!B82%*ttm!C82/365)</f>
        <v>370.20368147155932</v>
      </c>
      <c r="G167" s="16">
        <f>_xlfn.NORM.S.DIST((LN(price!B82/Home!$F$22)+(rate!B82%-dividend!B82%+0.5*(vol!C82%)^2)*(ttm!C82/365))/((vol!C82%)*SQRT(ttm!C82/365)),TRUE)*EXP(-dividend!B82%*ttm!C82/365)</f>
        <v>0.72794095749143861</v>
      </c>
      <c r="H167" s="18">
        <f>mid!C82</f>
        <v>386.65</v>
      </c>
      <c r="I167" s="16">
        <f>delta!C82</f>
        <v>0.748</v>
      </c>
      <c r="J167" s="19">
        <v>4.7359099999999996</v>
      </c>
      <c r="K167" s="20">
        <f>ttm!C82</f>
        <v>115</v>
      </c>
      <c r="L167" s="20">
        <f>moneyness!C82</f>
        <v>221.63000000000011</v>
      </c>
      <c r="M167" s="16">
        <f t="shared" si="4"/>
        <v>0.97182752896098468</v>
      </c>
      <c r="N167" s="16">
        <f t="shared" si="5"/>
        <v>0.24388657146954607</v>
      </c>
    </row>
    <row r="168" spans="1:14">
      <c r="A168" s="17">
        <v>45623</v>
      </c>
      <c r="B168" s="16">
        <v>2</v>
      </c>
      <c r="C168" s="16">
        <v>2</v>
      </c>
      <c r="D168" s="18">
        <f>price!B83</f>
        <v>5998.74</v>
      </c>
      <c r="E168" s="16">
        <v>1.2879</v>
      </c>
      <c r="F168" s="16">
        <f>price!B83*_xlfn.NORM.S.DIST((LN(price!B83/Home!$F$22)+(rate!B83%-dividend!B83%+0.5*(vol!C83%)^2)*(ttm!C83/365))/((vol!C83%)*SQRT(ttm!C83/365)),TRUE)*EXP(-dividend!B83%*ttm!C83/365)-Home!$F$22*_xlfn.NORM.S.DIST((LN(price!B83/Home!$F$22)+(rate!B83%-dividend!B83%-0.5*(vol!C83%)^2)*(ttm!C83/365))/((vol!C83%)*SQRT(ttm!C83/365)),TRUE)*EXP(-rate!B83%*ttm!C83/365)</f>
        <v>349.86784559407715</v>
      </c>
      <c r="G168" s="16">
        <f>_xlfn.NORM.S.DIST((LN(price!B83/Home!$F$22)+(rate!B83%-dividend!B83%+0.5*(vol!C83%)^2)*(ttm!C83/365))/((vol!C83%)*SQRT(ttm!C83/365)),TRUE)*EXP(-dividend!B83%*ttm!C83/365)</f>
        <v>0.71552520491848581</v>
      </c>
      <c r="H168" s="18">
        <f>mid!C83</f>
        <v>364.2</v>
      </c>
      <c r="I168" s="16">
        <f>delta!C83</f>
        <v>0.73699999999999999</v>
      </c>
      <c r="J168" s="19">
        <v>4.7243700000000004</v>
      </c>
      <c r="K168" s="20">
        <f>ttm!C83</f>
        <v>114</v>
      </c>
      <c r="L168" s="20">
        <f>moneyness!C83</f>
        <v>198.73999999999978</v>
      </c>
      <c r="M168" s="16">
        <f t="shared" si="4"/>
        <v>0.82946173936593048</v>
      </c>
      <c r="N168" s="16">
        <f t="shared" si="5"/>
        <v>0.11393653444744467</v>
      </c>
    </row>
    <row r="169" spans="1:14">
      <c r="A169" s="17">
        <v>45625</v>
      </c>
      <c r="B169" s="16">
        <v>2</v>
      </c>
      <c r="C169" s="16">
        <v>3</v>
      </c>
      <c r="D169" s="18">
        <f>price!B84</f>
        <v>6032.38</v>
      </c>
      <c r="E169" s="16">
        <v>1.2808999999999999</v>
      </c>
      <c r="F169" s="16">
        <f>price!B84*_xlfn.NORM.S.DIST((LN(price!B84/Home!$F$22)+(rate!B84%-dividend!B84%+0.5*(vol!C84%)^2)*(ttm!C84/365))/((vol!C84%)*SQRT(ttm!C84/365)),TRUE)*EXP(-dividend!B84%*ttm!C84/365)-Home!$F$22*_xlfn.NORM.S.DIST((LN(price!B84/Home!$F$22)+(rate!B84%-dividend!B84%-0.5*(vol!C84%)^2)*(ttm!C84/365))/((vol!C84%)*SQRT(ttm!C84/365)),TRUE)*EXP(-rate!B84%*ttm!C84/365)</f>
        <v>372.91752633430451</v>
      </c>
      <c r="G169" s="16">
        <f>_xlfn.NORM.S.DIST((LN(price!B84/Home!$F$22)+(rate!B84%-dividend!B84%+0.5*(vol!C84%)^2)*(ttm!C84/365))/((vol!C84%)*SQRT(ttm!C84/365)),TRUE)*EXP(-dividend!B84%*ttm!C84/365)</f>
        <v>0.74004031868451781</v>
      </c>
      <c r="H169" s="18">
        <f>mid!C84</f>
        <v>391.75</v>
      </c>
      <c r="I169" s="16">
        <f>delta!C84</f>
        <v>0.76300000000000001</v>
      </c>
      <c r="J169" s="19">
        <v>4.7997500000000004</v>
      </c>
      <c r="K169" s="20">
        <f>ttm!C84</f>
        <v>112</v>
      </c>
      <c r="L169" s="20">
        <f>moneyness!C84</f>
        <v>232.38000000000011</v>
      </c>
      <c r="M169" s="16">
        <f t="shared" si="4"/>
        <v>0.55542218847120239</v>
      </c>
      <c r="N169" s="16">
        <f t="shared" si="5"/>
        <v>-0.18461813021331541</v>
      </c>
    </row>
    <row r="170" spans="1:14">
      <c r="A170" s="17">
        <v>45628</v>
      </c>
      <c r="B170" s="16">
        <v>2</v>
      </c>
      <c r="C170" s="16">
        <v>1</v>
      </c>
      <c r="D170" s="18">
        <f>price!B85</f>
        <v>6047.15</v>
      </c>
      <c r="E170" s="16">
        <v>1.2774000000000001</v>
      </c>
      <c r="F170" s="16">
        <f>price!B85*_xlfn.NORM.S.DIST((LN(price!B85/Home!$F$22)+(rate!B85%-dividend!B85%+0.5*(vol!C85%)^2)*(ttm!C85/365))/((vol!C85%)*SQRT(ttm!C85/365)),TRUE)*EXP(-dividend!B85%*ttm!C85/365)-Home!$F$22*_xlfn.NORM.S.DIST((LN(price!B85/Home!$F$22)+(rate!B85%-dividend!B85%-0.5*(vol!C85%)^2)*(ttm!C85/365))/((vol!C85%)*SQRT(ttm!C85/365)),TRUE)*EXP(-rate!B85%*ttm!C85/365)</f>
        <v>381.11222443572569</v>
      </c>
      <c r="G170" s="16">
        <f>_xlfn.NORM.S.DIST((LN(price!B85/Home!$F$22)+(rate!B85%-dividend!B85%+0.5*(vol!C85%)^2)*(ttm!C85/365))/((vol!C85%)*SQRT(ttm!C85/365)),TRUE)*EXP(-dividend!B85%*ttm!C85/365)</f>
        <v>0.75019553246139137</v>
      </c>
      <c r="H170" s="18">
        <f>mid!C85</f>
        <v>399.6</v>
      </c>
      <c r="I170" s="16">
        <f>delta!C85</f>
        <v>0.77100000000000002</v>
      </c>
      <c r="J170" s="19">
        <v>4.7840400000000001</v>
      </c>
      <c r="K170" s="20">
        <f>ttm!C85</f>
        <v>109</v>
      </c>
      <c r="L170" s="20">
        <f>moneyness!C85</f>
        <v>247.14999999999964</v>
      </c>
      <c r="M170" s="16">
        <f t="shared" si="4"/>
        <v>0.95303352319842027</v>
      </c>
      <c r="N170" s="16">
        <f t="shared" si="5"/>
        <v>0.20283799073702891</v>
      </c>
    </row>
    <row r="171" spans="1:14">
      <c r="A171" s="17">
        <v>45629</v>
      </c>
      <c r="B171" s="16">
        <v>2</v>
      </c>
      <c r="C171" s="16">
        <v>1</v>
      </c>
      <c r="D171" s="18">
        <f>price!B86</f>
        <v>6049.88</v>
      </c>
      <c r="E171" s="16">
        <v>1.2765</v>
      </c>
      <c r="F171" s="16">
        <f>price!B86*_xlfn.NORM.S.DIST((LN(price!B86/Home!$F$22)+(rate!B86%-dividend!B86%+0.5*(vol!C86%)^2)*(ttm!C86/365))/((vol!C86%)*SQRT(ttm!C86/365)),TRUE)*EXP(-dividend!B86%*ttm!C86/365)-Home!$F$22*_xlfn.NORM.S.DIST((LN(price!B86/Home!$F$22)+(rate!B86%-dividend!B86%-0.5*(vol!C86%)^2)*(ttm!C86/365))/((vol!C86%)*SQRT(ttm!C86/365)),TRUE)*EXP(-rate!B86%*ttm!C86/365)</f>
        <v>381.03708916014784</v>
      </c>
      <c r="G171" s="16">
        <f>_xlfn.NORM.S.DIST((LN(price!B86/Home!$F$22)+(rate!B86%-dividend!B86%+0.5*(vol!C86%)^2)*(ttm!C86/365))/((vol!C86%)*SQRT(ttm!C86/365)),TRUE)*EXP(-dividend!B86%*ttm!C86/365)</f>
        <v>0.75367883724099838</v>
      </c>
      <c r="H171" s="18">
        <f>mid!C86</f>
        <v>402</v>
      </c>
      <c r="I171" s="16">
        <f>delta!C86</f>
        <v>0.77300000000000002</v>
      </c>
      <c r="J171" s="19">
        <v>4.7794400000000001</v>
      </c>
      <c r="K171" s="20">
        <f>ttm!C86</f>
        <v>108</v>
      </c>
      <c r="L171" s="20">
        <f>moneyness!C86</f>
        <v>249.88000000000011</v>
      </c>
      <c r="M171" s="16">
        <f t="shared" si="4"/>
        <v>0.37361152883801008</v>
      </c>
      <c r="N171" s="16" t="s">
        <v>69</v>
      </c>
    </row>
    <row r="172" spans="1:14">
      <c r="A172" s="17">
        <v>45509</v>
      </c>
      <c r="B172" s="16">
        <v>3</v>
      </c>
      <c r="C172" s="16">
        <v>1</v>
      </c>
      <c r="D172" s="18">
        <f>price!B2</f>
        <v>5186.33</v>
      </c>
      <c r="E172" s="16">
        <v>1.4816</v>
      </c>
      <c r="F172" s="16">
        <f>price!B2*_xlfn.NORM.S.DIST((LN(price!B2/Home!$F$23)+(rate!B2%-dividend!B2%+0.5*(vol!D2%)^2)*(ttm!D2/365))/((vol!D2%)*SQRT(ttm!D2/365)),TRUE)*EXP(-dividend!B2%*ttm!D2/365)-Home!$F$23*_xlfn.NORM.S.DIST((LN(price!B2/Home!$F$23)+(rate!B2%-dividend!B2%-0.5*(vol!D2%)^2)*(ttm!D2/365))/((vol!D2%)*SQRT(ttm!D2/365)),TRUE)*EXP(-rate!B2%*ttm!D2/365)</f>
        <v>64.133613610903694</v>
      </c>
      <c r="G172" s="16">
        <f>_xlfn.NORM.S.DIST((LN(price!B2/Home!$F$23)+(rate!B2%-dividend!B2%+0.5*(vol!D2%)^2)*(ttm!D2/365))/((vol!D2%)*SQRT(ttm!D2/365)),TRUE)*EXP(-dividend!B2%*ttm!D2/365)</f>
        <v>0.19746443190449278</v>
      </c>
      <c r="H172" s="18">
        <f>mid!D2</f>
        <v>79.3</v>
      </c>
      <c r="I172" s="16">
        <f>delta!D2</f>
        <v>0.22500000000000001</v>
      </c>
      <c r="J172" s="16">
        <v>4.9585299999999997</v>
      </c>
      <c r="K172" s="20">
        <f>ttm!D2</f>
        <v>228</v>
      </c>
      <c r="L172" s="20">
        <f>moneyness!D2</f>
        <v>-713.67000000000007</v>
      </c>
      <c r="M172" s="16">
        <f t="shared" si="4"/>
        <v>-0.26922277655474203</v>
      </c>
      <c r="N172" s="16">
        <f t="shared" si="5"/>
        <v>-0.46668720845923484</v>
      </c>
    </row>
    <row r="173" spans="1:14">
      <c r="A173" s="17">
        <v>45510</v>
      </c>
      <c r="B173" s="16">
        <v>3</v>
      </c>
      <c r="C173" s="16">
        <v>1</v>
      </c>
      <c r="D173" s="18">
        <f>price!B3</f>
        <v>5240.03</v>
      </c>
      <c r="E173" s="16">
        <v>1.4664999999999999</v>
      </c>
      <c r="F173" s="16">
        <f>price!B3*_xlfn.NORM.S.DIST((LN(price!B3/Home!$F$23)+(rate!B3%-dividend!B3%+0.5*(vol!D3%)^2)*(ttm!D3/365))/((vol!D3%)*SQRT(ttm!D3/365)),TRUE)*EXP(-dividend!B3%*ttm!D3/365)-Home!$F$23*_xlfn.NORM.S.DIST((LN(price!B3/Home!$F$23)+(rate!B3%-dividend!B3%-0.5*(vol!D3%)^2)*(ttm!D3/365))/((vol!D3%)*SQRT(ttm!D3/365)),TRUE)*EXP(-rate!B3%*ttm!D3/365)</f>
        <v>60.697707230195988</v>
      </c>
      <c r="G173" s="16">
        <f>_xlfn.NORM.S.DIST((LN(price!B3/Home!$F$23)+(rate!B3%-dividend!B3%+0.5*(vol!D3%)^2)*(ttm!D3/365))/((vol!D3%)*SQRT(ttm!D3/365)),TRUE)*EXP(-dividend!B3%*ttm!D3/365)</f>
        <v>0.19991859231716089</v>
      </c>
      <c r="H173" s="18">
        <f>mid!D3</f>
        <v>64.900000000000006</v>
      </c>
      <c r="I173" s="16">
        <f>delta!D3</f>
        <v>0.21299999999999999</v>
      </c>
      <c r="J173" s="16">
        <v>4.9520299999999997</v>
      </c>
      <c r="K173" s="20">
        <f>ttm!D3</f>
        <v>227</v>
      </c>
      <c r="L173" s="20">
        <f>moneyness!D3</f>
        <v>-659.97000000000025</v>
      </c>
      <c r="M173" s="16">
        <f t="shared" si="4"/>
        <v>0.18164456290256173</v>
      </c>
      <c r="N173" s="16">
        <f t="shared" si="5"/>
        <v>-1.8274029414599158E-2</v>
      </c>
    </row>
    <row r="174" spans="1:14">
      <c r="A174" s="17">
        <v>45511</v>
      </c>
      <c r="B174" s="16">
        <v>3</v>
      </c>
      <c r="C174" s="16">
        <v>1</v>
      </c>
      <c r="D174" s="18">
        <f>price!B4</f>
        <v>5199.5</v>
      </c>
      <c r="E174" s="16">
        <v>1.4785999999999999</v>
      </c>
      <c r="F174" s="16">
        <f>price!B4*_xlfn.NORM.S.DIST((LN(price!B4/Home!$F$23)+(rate!B4%-dividend!B4%+0.5*(vol!D4%)^2)*(ttm!D4/365))/((vol!D4%)*SQRT(ttm!D4/365)),TRUE)*EXP(-dividend!B4%*ttm!D4/365)-Home!$F$23*_xlfn.NORM.S.DIST((LN(price!B4/Home!$F$23)+(rate!B4%-dividend!B4%-0.5*(vol!D4%)^2)*(ttm!D4/365))/((vol!D4%)*SQRT(ttm!D4/365)),TRUE)*EXP(-rate!B4%*ttm!D4/365)</f>
        <v>52.881924031220137</v>
      </c>
      <c r="G174" s="16">
        <f>_xlfn.NORM.S.DIST((LN(price!B4/Home!$F$23)+(rate!B4%-dividend!B4%+0.5*(vol!D4%)^2)*(ttm!D4/365))/((vol!D4%)*SQRT(ttm!D4/365)),TRUE)*EXP(-dividend!B4%*ttm!D4/365)</f>
        <v>0.17984029486106359</v>
      </c>
      <c r="H174" s="18">
        <f>mid!D4</f>
        <v>57.5</v>
      </c>
      <c r="I174" s="16">
        <f>delta!D4</f>
        <v>0.19800000000000001</v>
      </c>
      <c r="J174" s="16">
        <v>4.8596199999999996</v>
      </c>
      <c r="K174" s="20">
        <f>ttm!D4</f>
        <v>226</v>
      </c>
      <c r="L174" s="20">
        <f>moneyness!D4</f>
        <v>-700.5</v>
      </c>
      <c r="M174" s="16">
        <f t="shared" si="4"/>
        <v>0.20235040649399258</v>
      </c>
      <c r="N174" s="16">
        <f t="shared" si="5"/>
        <v>2.2510111632928986E-2</v>
      </c>
    </row>
    <row r="175" spans="1:14">
      <c r="A175" s="17">
        <v>45512</v>
      </c>
      <c r="B175" s="16">
        <v>3</v>
      </c>
      <c r="C175" s="16">
        <v>1</v>
      </c>
      <c r="D175" s="18">
        <f>price!B5</f>
        <v>5319.31</v>
      </c>
      <c r="E175" s="16">
        <v>1.4450000000000001</v>
      </c>
      <c r="F175" s="16">
        <f>price!B5*_xlfn.NORM.S.DIST((LN(price!B5/Home!$F$23)+(rate!B5%-dividend!B5%+0.5*(vol!D5%)^2)*(ttm!D5/365))/((vol!D5%)*SQRT(ttm!D5/365)),TRUE)*EXP(-dividend!B5%*ttm!D5/365)-Home!$F$23*_xlfn.NORM.S.DIST((LN(price!B5/Home!$F$23)+(rate!B5%-dividend!B5%-0.5*(vol!D5%)^2)*(ttm!D5/365))/((vol!D5%)*SQRT(ttm!D5/365)),TRUE)*EXP(-rate!B5%*ttm!D5/365)</f>
        <v>71.825142265555087</v>
      </c>
      <c r="G175" s="16">
        <f>_xlfn.NORM.S.DIST((LN(price!B5/Home!$F$23)+(rate!B5%-dividend!B5%+0.5*(vol!D5%)^2)*(ttm!D5/365))/((vol!D5%)*SQRT(ttm!D5/365)),TRUE)*EXP(-dividend!B5%*ttm!D5/365)</f>
        <v>0.2313933425134817</v>
      </c>
      <c r="H175" s="18">
        <f>mid!D5</f>
        <v>81.7</v>
      </c>
      <c r="I175" s="16">
        <f>delta!D5</f>
        <v>0.253</v>
      </c>
      <c r="J175" s="16">
        <v>4.9504000000000001</v>
      </c>
      <c r="K175" s="20">
        <f>ttm!D5</f>
        <v>225</v>
      </c>
      <c r="L175" s="20">
        <f>moneyness!D5</f>
        <v>-580.6899999999996</v>
      </c>
      <c r="M175" s="16">
        <f t="shared" si="4"/>
        <v>-0.26178611819586167</v>
      </c>
      <c r="N175" s="16">
        <f t="shared" si="5"/>
        <v>-0.49317946070934338</v>
      </c>
    </row>
    <row r="176" spans="1:14">
      <c r="A176" s="17">
        <v>45513</v>
      </c>
      <c r="B176" s="16">
        <v>3</v>
      </c>
      <c r="C176" s="16">
        <v>3</v>
      </c>
      <c r="D176" s="18">
        <f>price!B6</f>
        <v>5344.16</v>
      </c>
      <c r="E176" s="16">
        <v>1.4382999999999999</v>
      </c>
      <c r="F176" s="16">
        <f>price!B6*_xlfn.NORM.S.DIST((LN(price!B6/Home!$F$23)+(rate!B6%-dividend!B6%+0.5*(vol!D6%)^2)*(ttm!D6/365))/((vol!D6%)*SQRT(ttm!D6/365)),TRUE)*EXP(-dividend!B6%*ttm!D6/365)-Home!$F$23*_xlfn.NORM.S.DIST((LN(price!B6/Home!$F$23)+(rate!B6%-dividend!B6%-0.5*(vol!D6%)^2)*(ttm!D6/365))/((vol!D6%)*SQRT(ttm!D6/365)),TRUE)*EXP(-rate!B6%*ttm!D6/365)</f>
        <v>67.790749174035227</v>
      </c>
      <c r="G176" s="16">
        <f>_xlfn.NORM.S.DIST((LN(price!B6/Home!$F$23)+(rate!B6%-dividend!B6%+0.5*(vol!D6%)^2)*(ttm!D6/365))/((vol!D6%)*SQRT(ttm!D6/365)),TRUE)*EXP(-dividend!B6%*ttm!D6/365)</f>
        <v>0.2304173076789022</v>
      </c>
      <c r="H176" s="18">
        <f>mid!D6</f>
        <v>75.25</v>
      </c>
      <c r="I176" s="16">
        <f>delta!D6</f>
        <v>0.247</v>
      </c>
      <c r="J176" s="16">
        <v>4.9727600000000001</v>
      </c>
      <c r="K176" s="20">
        <f>ttm!D6</f>
        <v>224</v>
      </c>
      <c r="L176" s="20">
        <f>moneyness!D6</f>
        <v>-555.84000000000015</v>
      </c>
      <c r="M176" s="16">
        <f t="shared" si="4"/>
        <v>2.9868770942963159</v>
      </c>
      <c r="N176" s="16">
        <f t="shared" si="5"/>
        <v>2.7564597866174139</v>
      </c>
    </row>
    <row r="177" spans="1:14">
      <c r="A177" s="17">
        <v>45516</v>
      </c>
      <c r="B177" s="16">
        <v>3</v>
      </c>
      <c r="C177" s="16">
        <v>1</v>
      </c>
      <c r="D177" s="18">
        <f>price!B7</f>
        <v>5344.39</v>
      </c>
      <c r="E177" s="16">
        <v>1.4375</v>
      </c>
      <c r="F177" s="16">
        <f>price!B7*_xlfn.NORM.S.DIST((LN(price!B7/Home!$F$23)+(rate!B7%-dividend!B7%+0.5*(vol!D7%)^2)*(ttm!D7/365))/((vol!D7%)*SQRT(ttm!D7/365)),TRUE)*EXP(-dividend!B7%*ttm!D7/365)-Home!$F$23*_xlfn.NORM.S.DIST((LN(price!B7/Home!$F$23)+(rate!B7%-dividend!B7%-0.5*(vol!D7%)^2)*(ttm!D7/365))/((vol!D7%)*SQRT(ttm!D7/365)),TRUE)*EXP(-rate!B7%*ttm!D7/365)</f>
        <v>65.911688539965098</v>
      </c>
      <c r="G177" s="16">
        <f>_xlfn.NORM.S.DIST((LN(price!B7/Home!$F$23)+(rate!B7%-dividend!B7%+0.5*(vol!D7%)^2)*(ttm!D7/365))/((vol!D7%)*SQRT(ttm!D7/365)),TRUE)*EXP(-dividend!B7%*ttm!D7/365)</f>
        <v>0.22708581355907986</v>
      </c>
      <c r="H177" s="18">
        <f>mid!D7</f>
        <v>74.05</v>
      </c>
      <c r="I177" s="16">
        <f>delta!D7</f>
        <v>0.247</v>
      </c>
      <c r="J177" s="16">
        <v>4.9640300000000002</v>
      </c>
      <c r="K177" s="20">
        <f>ttm!D7</f>
        <v>221</v>
      </c>
      <c r="L177" s="20">
        <f>moneyness!D7</f>
        <v>-555.60999999999967</v>
      </c>
      <c r="M177" s="16">
        <f t="shared" si="4"/>
        <v>0.22877569145409751</v>
      </c>
      <c r="N177" s="16">
        <f t="shared" si="5"/>
        <v>1.6898778950176496E-3</v>
      </c>
    </row>
    <row r="178" spans="1:14">
      <c r="A178" s="17">
        <v>45517</v>
      </c>
      <c r="B178" s="16">
        <v>3</v>
      </c>
      <c r="C178" s="16">
        <v>1</v>
      </c>
      <c r="D178" s="18">
        <f>price!B8</f>
        <v>5434.43</v>
      </c>
      <c r="E178" s="16">
        <v>1.4134</v>
      </c>
      <c r="F178" s="16">
        <f>price!B8*_xlfn.NORM.S.DIST((LN(price!B8/Home!$F$23)+(rate!B8%-dividend!B8%+0.5*(vol!D8%)^2)*(ttm!D8/365))/((vol!D8%)*SQRT(ttm!D8/365)),TRUE)*EXP(-dividend!B8%*ttm!D8/365)-Home!$F$23*_xlfn.NORM.S.DIST((LN(price!B8/Home!$F$23)+(rate!B8%-dividend!B8%-0.5*(vol!D8%)^2)*(ttm!D8/365))/((vol!D8%)*SQRT(ttm!D8/365)),TRUE)*EXP(-rate!B8%*ttm!D8/365)</f>
        <v>85.949700566679439</v>
      </c>
      <c r="G178" s="16">
        <f>_xlfn.NORM.S.DIST((LN(price!B8/Home!$F$23)+(rate!B8%-dividend!B8%+0.5*(vol!D8%)^2)*(ttm!D8/365))/((vol!D8%)*SQRT(ttm!D8/365)),TRUE)*EXP(-dividend!B8%*ttm!D8/365)</f>
        <v>0.27760479313393982</v>
      </c>
      <c r="H178" s="18">
        <f>mid!D8</f>
        <v>94.6</v>
      </c>
      <c r="I178" s="16">
        <f>delta!D8</f>
        <v>0.29599999999999999</v>
      </c>
      <c r="J178" s="16">
        <v>4.9351500000000001</v>
      </c>
      <c r="K178" s="20">
        <f>ttm!D8</f>
        <v>220</v>
      </c>
      <c r="L178" s="20">
        <f>moneyness!D8</f>
        <v>-465.56999999999971</v>
      </c>
      <c r="M178" s="16">
        <f t="shared" si="4"/>
        <v>9.4803962894155935E-2</v>
      </c>
      <c r="N178" s="16">
        <f t="shared" si="5"/>
        <v>-0.18280083023978388</v>
      </c>
    </row>
    <row r="179" spans="1:14">
      <c r="A179" s="17">
        <v>45518</v>
      </c>
      <c r="B179" s="16">
        <v>3</v>
      </c>
      <c r="C179" s="16">
        <v>1</v>
      </c>
      <c r="D179" s="18">
        <f>price!B9</f>
        <v>5455.21</v>
      </c>
      <c r="E179" s="16">
        <v>1.4079999999999999</v>
      </c>
      <c r="F179" s="16">
        <f>price!B9*_xlfn.NORM.S.DIST((LN(price!B9/Home!$F$23)+(rate!B9%-dividend!B9%+0.5*(vol!D9%)^2)*(ttm!D9/365))/((vol!D9%)*SQRT(ttm!D9/365)),TRUE)*EXP(-dividend!B9%*ttm!D9/365)-Home!$F$23*_xlfn.NORM.S.DIST((LN(price!B9/Home!$F$23)+(rate!B9%-dividend!B9%-0.5*(vol!D9%)^2)*(ttm!D9/365))/((vol!D9%)*SQRT(ttm!D9/365)),TRUE)*EXP(-rate!B9%*ttm!D9/365)</f>
        <v>86.345915494808651</v>
      </c>
      <c r="G179" s="16">
        <f>_xlfn.NORM.S.DIST((LN(price!B9/Home!$F$23)+(rate!B9%-dividend!B9%+0.5*(vol!D9%)^2)*(ttm!D9/365))/((vol!D9%)*SQRT(ttm!D9/365)),TRUE)*EXP(-dividend!B9%*ttm!D9/365)</f>
        <v>0.28409272396107849</v>
      </c>
      <c r="H179" s="18">
        <f>mid!D9</f>
        <v>96.55</v>
      </c>
      <c r="I179" s="16">
        <f>delta!D9</f>
        <v>0.307</v>
      </c>
      <c r="J179" s="16">
        <v>4.9485799999999998</v>
      </c>
      <c r="K179" s="20">
        <f>ttm!D9</f>
        <v>219</v>
      </c>
      <c r="L179" s="20">
        <f>moneyness!D9</f>
        <v>-444.78999999999996</v>
      </c>
      <c r="M179" s="16">
        <f t="shared" si="4"/>
        <v>0.35195156138421285</v>
      </c>
      <c r="N179" s="16">
        <f t="shared" si="5"/>
        <v>6.7858837423134366E-2</v>
      </c>
    </row>
    <row r="180" spans="1:14">
      <c r="A180" s="17">
        <v>45519</v>
      </c>
      <c r="B180" s="16">
        <v>3</v>
      </c>
      <c r="C180" s="16">
        <v>1</v>
      </c>
      <c r="D180" s="18">
        <f>price!B10</f>
        <v>5543.22</v>
      </c>
      <c r="E180" s="16">
        <v>1.3857999999999999</v>
      </c>
      <c r="F180" s="16">
        <f>price!B10*_xlfn.NORM.S.DIST((LN(price!B10/Home!$F$23)+(rate!B10%-dividend!B10%+0.5*(vol!D10%)^2)*(ttm!D10/365))/((vol!D10%)*SQRT(ttm!D10/365)),TRUE)*EXP(-dividend!B10%*ttm!D10/365)-Home!$F$23*_xlfn.NORM.S.DIST((LN(price!B10/Home!$F$23)+(rate!B10%-dividend!B10%-0.5*(vol!D10%)^2)*(ttm!D10/365))/((vol!D10%)*SQRT(ttm!D10/365)),TRUE)*EXP(-rate!B10%*ttm!D10/365)</f>
        <v>115.95547595107678</v>
      </c>
      <c r="G180" s="16">
        <f>_xlfn.NORM.S.DIST((LN(price!B10/Home!$F$23)+(rate!B10%-dividend!B10%+0.5*(vol!D10%)^2)*(ttm!D10/365))/((vol!D10%)*SQRT(ttm!D10/365)),TRUE)*EXP(-dividend!B10%*ttm!D10/365)</f>
        <v>0.34704125091380156</v>
      </c>
      <c r="H180" s="18">
        <f>mid!D10</f>
        <v>127.45</v>
      </c>
      <c r="I180" s="16">
        <f>delta!D10</f>
        <v>0.36799999999999999</v>
      </c>
      <c r="J180" s="16">
        <v>5.0019799999999996</v>
      </c>
      <c r="K180" s="20">
        <f>ttm!D10</f>
        <v>218</v>
      </c>
      <c r="L180" s="20">
        <f>moneyness!D10</f>
        <v>-356.77999999999975</v>
      </c>
      <c r="M180" s="16">
        <f t="shared" si="4"/>
        <v>0.58230216738659435</v>
      </c>
      <c r="N180" s="16">
        <f t="shared" si="5"/>
        <v>0.23526091647279279</v>
      </c>
    </row>
    <row r="181" spans="1:14">
      <c r="A181" s="17">
        <v>45520</v>
      </c>
      <c r="B181" s="16">
        <v>3</v>
      </c>
      <c r="C181" s="16">
        <v>3</v>
      </c>
      <c r="D181" s="18">
        <f>price!B11</f>
        <v>5554.25</v>
      </c>
      <c r="E181" s="16">
        <v>1.3829</v>
      </c>
      <c r="F181" s="16">
        <f>price!B11*_xlfn.NORM.S.DIST((LN(price!B11/Home!$F$23)+(rate!B11%-dividend!B11%+0.5*(vol!D11%)^2)*(ttm!D11/365))/((vol!D11%)*SQRT(ttm!D11/365)),TRUE)*EXP(-dividend!B11%*ttm!D11/365)-Home!$F$23*_xlfn.NORM.S.DIST((LN(price!B11/Home!$F$23)+(rate!B11%-dividend!B11%-0.5*(vol!D11%)^2)*(ttm!D11/365))/((vol!D11%)*SQRT(ttm!D11/365)),TRUE)*EXP(-rate!B11%*ttm!D11/365)</f>
        <v>120.66440478095865</v>
      </c>
      <c r="G181" s="16">
        <f>_xlfn.NORM.S.DIST((LN(price!B11/Home!$F$23)+(rate!B11%-dividend!B11%+0.5*(vol!D11%)^2)*(ttm!D11/365))/((vol!D11%)*SQRT(ttm!D11/365)),TRUE)*EXP(-dividend!B11%*ttm!D11/365)</f>
        <v>0.3552790151662053</v>
      </c>
      <c r="H181" s="18">
        <f>mid!D11</f>
        <v>133.75</v>
      </c>
      <c r="I181" s="16">
        <f>delta!D11</f>
        <v>0.378</v>
      </c>
      <c r="J181" s="16">
        <v>4.9948600000000001</v>
      </c>
      <c r="K181" s="20">
        <f>ttm!D11</f>
        <v>217</v>
      </c>
      <c r="L181" s="20">
        <f>moneyness!D11</f>
        <v>-345.75</v>
      </c>
      <c r="M181" s="16">
        <f t="shared" si="4"/>
        <v>0.30920540684840714</v>
      </c>
      <c r="N181" s="16">
        <f t="shared" si="5"/>
        <v>-4.6073608317798165E-2</v>
      </c>
    </row>
    <row r="182" spans="1:14">
      <c r="A182" s="17">
        <v>45523</v>
      </c>
      <c r="B182" s="16">
        <v>3</v>
      </c>
      <c r="C182" s="16">
        <v>1</v>
      </c>
      <c r="D182" s="18">
        <f>price!B12</f>
        <v>5608.25</v>
      </c>
      <c r="E182" s="16">
        <v>1.3697999999999999</v>
      </c>
      <c r="F182" s="16">
        <f>price!B12*_xlfn.NORM.S.DIST((LN(price!B12/Home!$F$23)+(rate!B12%-dividend!B12%+0.5*(vol!D12%)^2)*(ttm!D12/365))/((vol!D12%)*SQRT(ttm!D12/365)),TRUE)*EXP(-dividend!B12%*ttm!D12/365)-Home!$F$23*_xlfn.NORM.S.DIST((LN(price!B12/Home!$F$23)+(rate!B12%-dividend!B12%-0.5*(vol!D12%)^2)*(ttm!D12/365))/((vol!D12%)*SQRT(ttm!D12/365)),TRUE)*EXP(-rate!B12%*ttm!D12/365)</f>
        <v>140.89945566762526</v>
      </c>
      <c r="G182" s="16">
        <f>_xlfn.NORM.S.DIST((LN(price!B12/Home!$F$23)+(rate!B12%-dividend!B12%+0.5*(vol!D12%)^2)*(ttm!D12/365))/((vol!D12%)*SQRT(ttm!D12/365)),TRUE)*EXP(-dividend!B12%*ttm!D12/365)</f>
        <v>0.39353526030807295</v>
      </c>
      <c r="H182" s="18">
        <f>mid!D12</f>
        <v>150.25</v>
      </c>
      <c r="I182" s="16">
        <f>delta!D12</f>
        <v>0.41199999999999998</v>
      </c>
      <c r="J182" s="16">
        <v>5.0149900000000001</v>
      </c>
      <c r="K182" s="20">
        <f>ttm!D12</f>
        <v>214</v>
      </c>
      <c r="L182" s="20">
        <f>moneyness!D12</f>
        <v>-291.75</v>
      </c>
      <c r="M182" s="16">
        <f t="shared" si="4"/>
        <v>-2.64549119767035E-2</v>
      </c>
      <c r="N182" s="16">
        <f t="shared" si="5"/>
        <v>-0.41999017228477648</v>
      </c>
    </row>
    <row r="183" spans="1:14">
      <c r="A183" s="17">
        <v>45524</v>
      </c>
      <c r="B183" s="16">
        <v>3</v>
      </c>
      <c r="C183" s="16">
        <v>1</v>
      </c>
      <c r="D183" s="18">
        <f>price!B13</f>
        <v>5597.12</v>
      </c>
      <c r="E183" s="16">
        <v>1.3721000000000001</v>
      </c>
      <c r="F183" s="16">
        <f>price!B13*_xlfn.NORM.S.DIST((LN(price!B13/Home!$F$23)+(rate!B13%-dividend!B13%+0.5*(vol!D13%)^2)*(ttm!D13/365))/((vol!D13%)*SQRT(ttm!D13/365)),TRUE)*EXP(-dividend!B13%*ttm!D13/365)-Home!$F$23*_xlfn.NORM.S.DIST((LN(price!B13/Home!$F$23)+(rate!B13%-dividend!B13%-0.5*(vol!D13%)^2)*(ttm!D13/365))/((vol!D13%)*SQRT(ttm!D13/365)),TRUE)*EXP(-rate!B13%*ttm!D13/365)</f>
        <v>136.98407882058746</v>
      </c>
      <c r="G183" s="16">
        <f>_xlfn.NORM.S.DIST((LN(price!B13/Home!$F$23)+(rate!B13%-dividend!B13%+0.5*(vol!D13%)^2)*(ttm!D13/365))/((vol!D13%)*SQRT(ttm!D13/365)),TRUE)*EXP(-dividend!B13%*ttm!D13/365)</f>
        <v>0.38504543130128244</v>
      </c>
      <c r="H183" s="18">
        <f>mid!D13</f>
        <v>150.55000000000001</v>
      </c>
      <c r="I183" s="16">
        <f>delta!D13</f>
        <v>0.41</v>
      </c>
      <c r="J183" s="16">
        <v>4.9802</v>
      </c>
      <c r="K183" s="20">
        <f>ttm!D13</f>
        <v>213</v>
      </c>
      <c r="L183" s="20">
        <f>moneyness!D13</f>
        <v>-302.88000000000011</v>
      </c>
      <c r="M183" s="16">
        <f t="shared" si="4"/>
        <v>0.40605975152830315</v>
      </c>
      <c r="N183" s="16">
        <f t="shared" si="5"/>
        <v>2.1014320227020711E-2</v>
      </c>
    </row>
    <row r="184" spans="1:14">
      <c r="A184" s="17">
        <v>45525</v>
      </c>
      <c r="B184" s="16">
        <v>3</v>
      </c>
      <c r="C184" s="16">
        <v>1</v>
      </c>
      <c r="D184" s="18">
        <f>price!B14</f>
        <v>5620.85</v>
      </c>
      <c r="E184" s="16">
        <v>1.3666</v>
      </c>
      <c r="F184" s="16">
        <f>price!B14*_xlfn.NORM.S.DIST((LN(price!B14/Home!$F$23)+(rate!B14%-dividend!B14%+0.5*(vol!D14%)^2)*(ttm!D14/365))/((vol!D14%)*SQRT(ttm!D14/365)),TRUE)*EXP(-dividend!B14%*ttm!D14/365)-Home!$F$23*_xlfn.NORM.S.DIST((LN(price!B14/Home!$F$23)+(rate!B14%-dividend!B14%-0.5*(vol!D14%)^2)*(ttm!D14/365))/((vol!D14%)*SQRT(ttm!D14/365)),TRUE)*EXP(-rate!B14%*ttm!D14/365)</f>
        <v>147.44612585383538</v>
      </c>
      <c r="G184" s="16">
        <f>_xlfn.NORM.S.DIST((LN(price!B14/Home!$F$23)+(rate!B14%-dividend!B14%+0.5*(vol!D14%)^2)*(ttm!D14/365))/((vol!D14%)*SQRT(ttm!D14/365)),TRUE)*EXP(-dividend!B14%*ttm!D14/365)</f>
        <v>0.40193346194998719</v>
      </c>
      <c r="H184" s="18">
        <f>mid!D14</f>
        <v>160.1</v>
      </c>
      <c r="I184" s="16">
        <f>delta!D14</f>
        <v>0.42199999999999999</v>
      </c>
      <c r="J184" s="16">
        <v>4.9407199999999998</v>
      </c>
      <c r="K184" s="20">
        <f>ttm!D14</f>
        <v>212</v>
      </c>
      <c r="L184" s="20">
        <f>moneyness!D14</f>
        <v>-279.14999999999964</v>
      </c>
      <c r="M184" s="16">
        <f t="shared" si="4"/>
        <v>0.29750944748856822</v>
      </c>
      <c r="N184" s="16">
        <f t="shared" si="5"/>
        <v>-0.10442401446141897</v>
      </c>
    </row>
    <row r="185" spans="1:14">
      <c r="A185" s="17">
        <v>45526</v>
      </c>
      <c r="B185" s="16">
        <v>3</v>
      </c>
      <c r="C185" s="16">
        <v>1</v>
      </c>
      <c r="D185" s="18">
        <f>price!B15</f>
        <v>5570.64</v>
      </c>
      <c r="E185" s="16">
        <v>1.3792</v>
      </c>
      <c r="F185" s="16">
        <f>price!B15*_xlfn.NORM.S.DIST((LN(price!B15/Home!$F$23)+(rate!B15%-dividend!B15%+0.5*(vol!D15%)^2)*(ttm!D15/365))/((vol!D15%)*SQRT(ttm!D15/365)),TRUE)*EXP(-dividend!B15%*ttm!D15/365)-Home!$F$23*_xlfn.NORM.S.DIST((LN(price!B15/Home!$F$23)+(rate!B15%-dividend!B15%-0.5*(vol!D15%)^2)*(ttm!D15/365))/((vol!D15%)*SQRT(ttm!D15/365)),TRUE)*EXP(-rate!B15%*ttm!D15/365)</f>
        <v>129.5732716831676</v>
      </c>
      <c r="G185" s="16">
        <f>_xlfn.NORM.S.DIST((LN(price!B15/Home!$F$23)+(rate!B15%-dividend!B15%+0.5*(vol!D15%)^2)*(ttm!D15/365))/((vol!D15%)*SQRT(ttm!D15/365)),TRUE)*EXP(-dividend!B15%*ttm!D15/365)</f>
        <v>0.36766793770670986</v>
      </c>
      <c r="H185" s="18">
        <f>mid!D15</f>
        <v>145.1</v>
      </c>
      <c r="I185" s="16">
        <f>delta!D15</f>
        <v>0.39400000000000002</v>
      </c>
      <c r="J185" s="16">
        <v>4.9737099999999996</v>
      </c>
      <c r="K185" s="20">
        <f>ttm!D15</f>
        <v>211</v>
      </c>
      <c r="L185" s="20">
        <f>moneyness!D15</f>
        <v>-329.35999999999967</v>
      </c>
      <c r="M185" s="16">
        <f t="shared" si="4"/>
        <v>0.26506854716544692</v>
      </c>
      <c r="N185" s="16">
        <f t="shared" si="5"/>
        <v>-0.10259939054126294</v>
      </c>
    </row>
    <row r="186" spans="1:14">
      <c r="A186" s="17">
        <v>45527</v>
      </c>
      <c r="B186" s="16">
        <v>3</v>
      </c>
      <c r="C186" s="16">
        <v>3</v>
      </c>
      <c r="D186" s="18">
        <f>price!B16</f>
        <v>5634.61</v>
      </c>
      <c r="E186" s="16">
        <v>1.3636999999999999</v>
      </c>
      <c r="F186" s="16">
        <f>price!B16*_xlfn.NORM.S.DIST((LN(price!B16/Home!$F$23)+(rate!B16%-dividend!B16%+0.5*(vol!D16%)^2)*(ttm!D16/365))/((vol!D16%)*SQRT(ttm!D16/365)),TRUE)*EXP(-dividend!B16%*ttm!D16/365)-Home!$F$23*_xlfn.NORM.S.DIST((LN(price!B16/Home!$F$23)+(rate!B16%-dividend!B16%-0.5*(vol!D16%)^2)*(ttm!D16/365))/((vol!D16%)*SQRT(ttm!D16/365)),TRUE)*EXP(-rate!B16%*ttm!D16/365)</f>
        <v>149.97803612189773</v>
      </c>
      <c r="G186" s="16">
        <f>_xlfn.NORM.S.DIST((LN(price!B16/Home!$F$23)+(rate!B16%-dividend!B16%+0.5*(vol!D16%)^2)*(ttm!D16/365))/((vol!D16%)*SQRT(ttm!D16/365)),TRUE)*EXP(-dividend!B16%*ttm!D16/365)</f>
        <v>0.40931410606534335</v>
      </c>
      <c r="H186" s="18">
        <f>mid!D16</f>
        <v>162</v>
      </c>
      <c r="I186" s="16">
        <f>delta!D16</f>
        <v>0.42699999999999999</v>
      </c>
      <c r="J186" s="16">
        <v>4.9300199999999998</v>
      </c>
      <c r="K186" s="20">
        <f>ttm!D16</f>
        <v>210</v>
      </c>
      <c r="L186" s="20">
        <f>moneyness!D16</f>
        <v>-265.39000000000033</v>
      </c>
      <c r="M186" s="16">
        <f t="shared" si="4"/>
        <v>0.62229857722440141</v>
      </c>
      <c r="N186" s="16">
        <f t="shared" si="5"/>
        <v>0.21298447115905805</v>
      </c>
    </row>
    <row r="187" spans="1:14">
      <c r="A187" s="17">
        <v>45530</v>
      </c>
      <c r="B187" s="16">
        <v>3</v>
      </c>
      <c r="C187" s="16">
        <v>1</v>
      </c>
      <c r="D187" s="18">
        <f>price!B17</f>
        <v>5616.84</v>
      </c>
      <c r="E187" s="16">
        <v>1.3683000000000001</v>
      </c>
      <c r="F187" s="16">
        <f>price!B17*_xlfn.NORM.S.DIST((LN(price!B17/Home!$F$23)+(rate!B17%-dividend!B17%+0.5*(vol!D17%)^2)*(ttm!D17/365))/((vol!D17%)*SQRT(ttm!D17/365)),TRUE)*EXP(-dividend!B17%*ttm!D17/365)-Home!$F$23*_xlfn.NORM.S.DIST((LN(price!B17/Home!$F$23)+(rate!B17%-dividend!B17%-0.5*(vol!D17%)^2)*(ttm!D17/365))/((vol!D17%)*SQRT(ttm!D17/365)),TRUE)*EXP(-rate!B17%*ttm!D17/365)</f>
        <v>139.2993565925608</v>
      </c>
      <c r="G187" s="16">
        <f>_xlfn.NORM.S.DIST((LN(price!B17/Home!$F$23)+(rate!B17%-dividend!B17%+0.5*(vol!D17%)^2)*(ttm!D17/365))/((vol!D17%)*SQRT(ttm!D17/365)),TRUE)*EXP(-dividend!B17%*ttm!D17/365)</f>
        <v>0.39347953515587658</v>
      </c>
      <c r="H187" s="18">
        <f>mid!D17</f>
        <v>150.55000000000001</v>
      </c>
      <c r="I187" s="16">
        <f>delta!D17</f>
        <v>0.41199999999999998</v>
      </c>
      <c r="J187" s="16">
        <v>4.93872</v>
      </c>
      <c r="K187" s="20">
        <f>ttm!D17</f>
        <v>207</v>
      </c>
      <c r="L187" s="20">
        <f>moneyness!D17</f>
        <v>-283.15999999999985</v>
      </c>
      <c r="M187" s="16">
        <f t="shared" si="4"/>
        <v>0.40004088133578725</v>
      </c>
      <c r="N187" s="16">
        <f t="shared" si="5"/>
        <v>6.5613461799106654E-3</v>
      </c>
    </row>
    <row r="188" spans="1:14">
      <c r="A188" s="17">
        <v>45531</v>
      </c>
      <c r="B188" s="16">
        <v>3</v>
      </c>
      <c r="C188" s="16">
        <v>1</v>
      </c>
      <c r="D188" s="18">
        <f>price!B18</f>
        <v>5625.8</v>
      </c>
      <c r="E188" s="16">
        <v>1.3662000000000001</v>
      </c>
      <c r="F188" s="16">
        <f>price!B18*_xlfn.NORM.S.DIST((LN(price!B18/Home!$F$23)+(rate!B18%-dividend!B18%+0.5*(vol!D18%)^2)*(ttm!D18/365))/((vol!D18%)*SQRT(ttm!D18/365)),TRUE)*EXP(-dividend!B18%*ttm!D18/365)-Home!$F$23*_xlfn.NORM.S.DIST((LN(price!B18/Home!$F$23)+(rate!B18%-dividend!B18%-0.5*(vol!D18%)^2)*(ttm!D18/365))/((vol!D18%)*SQRT(ttm!D18/365)),TRUE)*EXP(-rate!B18%*ttm!D18/365)</f>
        <v>140.60884845691817</v>
      </c>
      <c r="G188" s="16">
        <f>_xlfn.NORM.S.DIST((LN(price!B18/Home!$F$23)+(rate!B18%-dividend!B18%+0.5*(vol!D18%)^2)*(ttm!D18/365))/((vol!D18%)*SQRT(ttm!D18/365)),TRUE)*EXP(-dividend!B18%*ttm!D18/365)</f>
        <v>0.39803680553709447</v>
      </c>
      <c r="H188" s="18">
        <f>mid!D18</f>
        <v>154.05000000000001</v>
      </c>
      <c r="I188" s="16">
        <f>delta!D18</f>
        <v>0.42099999999999999</v>
      </c>
      <c r="J188" s="16">
        <v>4.92021</v>
      </c>
      <c r="K188" s="20">
        <f>ttm!D18</f>
        <v>206</v>
      </c>
      <c r="L188" s="20">
        <f>moneyness!D18</f>
        <v>-274.19999999999982</v>
      </c>
      <c r="M188" s="16">
        <f t="shared" si="4"/>
        <v>0.54834103394911926</v>
      </c>
      <c r="N188" s="16">
        <f t="shared" si="5"/>
        <v>0.15030422841202479</v>
      </c>
    </row>
    <row r="189" spans="1:14">
      <c r="A189" s="17">
        <v>45532</v>
      </c>
      <c r="B189" s="16">
        <v>3</v>
      </c>
      <c r="C189" s="16">
        <v>1</v>
      </c>
      <c r="D189" s="18">
        <f>price!B19</f>
        <v>5592.18</v>
      </c>
      <c r="E189" s="16">
        <v>1.3749</v>
      </c>
      <c r="F189" s="16">
        <f>price!B19*_xlfn.NORM.S.DIST((LN(price!B19/Home!$F$23)+(rate!B19%-dividend!B19%+0.5*(vol!D19%)^2)*(ttm!D19/365))/((vol!D19%)*SQRT(ttm!D19/365)),TRUE)*EXP(-dividend!B19%*ttm!D19/365)-Home!$F$23*_xlfn.NORM.S.DIST((LN(price!B19/Home!$F$23)+(rate!B19%-dividend!B19%-0.5*(vol!D19%)^2)*(ttm!D19/365))/((vol!D19%)*SQRT(ttm!D19/365)),TRUE)*EXP(-rate!B19%*ttm!D19/365)</f>
        <v>129.05748770415948</v>
      </c>
      <c r="G189" s="16">
        <f>_xlfn.NORM.S.DIST((LN(price!B19/Home!$F$23)+(rate!B19%-dividend!B19%+0.5*(vol!D19%)^2)*(ttm!D19/365))/((vol!D19%)*SQRT(ttm!D19/365)),TRUE)*EXP(-dividend!B19%*ttm!D19/365)</f>
        <v>0.37397639334705962</v>
      </c>
      <c r="H189" s="18">
        <f>mid!D19</f>
        <v>135.5</v>
      </c>
      <c r="I189" s="16">
        <f>delta!D19</f>
        <v>0.39200000000000002</v>
      </c>
      <c r="J189" s="16">
        <v>4.9045100000000001</v>
      </c>
      <c r="K189" s="20">
        <f>ttm!D19</f>
        <v>205</v>
      </c>
      <c r="L189" s="20">
        <f>moneyness!D19</f>
        <v>-307.81999999999971</v>
      </c>
      <c r="M189" s="16">
        <f t="shared" si="4"/>
        <v>-15.558356688017234</v>
      </c>
      <c r="N189" s="16">
        <f t="shared" si="5"/>
        <v>-15.932333081364293</v>
      </c>
    </row>
    <row r="190" spans="1:14">
      <c r="A190" s="17">
        <v>45533</v>
      </c>
      <c r="B190" s="16">
        <v>3</v>
      </c>
      <c r="C190" s="16">
        <v>1</v>
      </c>
      <c r="D190" s="18">
        <f>price!B20</f>
        <v>5591.96</v>
      </c>
      <c r="E190" s="16">
        <v>1.3743000000000001</v>
      </c>
      <c r="F190" s="16">
        <f>price!B20*_xlfn.NORM.S.DIST((LN(price!B20/Home!$F$23)+(rate!B20%-dividend!B20%+0.5*(vol!D20%)^2)*(ttm!D20/365))/((vol!D20%)*SQRT(ttm!D20/365)),TRUE)*EXP(-dividend!B20%*ttm!D20/365)-Home!$F$23*_xlfn.NORM.S.DIST((LN(price!B20/Home!$F$23)+(rate!B20%-dividend!B20%-0.5*(vol!D20%)^2)*(ttm!D20/365))/((vol!D20%)*SQRT(ttm!D20/365)),TRUE)*EXP(-rate!B20%*ttm!D20/365)</f>
        <v>125.2428237069098</v>
      </c>
      <c r="G190" s="16">
        <f>_xlfn.NORM.S.DIST((LN(price!B20/Home!$F$23)+(rate!B20%-dividend!B20%+0.5*(vol!D20%)^2)*(ttm!D20/365))/((vol!D20%)*SQRT(ttm!D20/365)),TRUE)*EXP(-dividend!B20%*ttm!D20/365)</f>
        <v>0.37185287289001667</v>
      </c>
      <c r="H190" s="18">
        <f>mid!D20</f>
        <v>142.19999999999999</v>
      </c>
      <c r="I190" s="16">
        <f>delta!D20</f>
        <v>0.40300000000000002</v>
      </c>
      <c r="J190" s="16">
        <v>4.9904500000000001</v>
      </c>
      <c r="K190" s="20">
        <f>ttm!D20</f>
        <v>204</v>
      </c>
      <c r="L190" s="20">
        <f>moneyness!D20</f>
        <v>-308.03999999999996</v>
      </c>
      <c r="M190" s="16">
        <f t="shared" si="4"/>
        <v>0.25254622556836492</v>
      </c>
      <c r="N190" s="16">
        <f t="shared" si="5"/>
        <v>-0.11930664732165175</v>
      </c>
    </row>
    <row r="191" spans="1:14">
      <c r="A191" s="17">
        <v>45534</v>
      </c>
      <c r="B191" s="16">
        <v>3</v>
      </c>
      <c r="C191" s="16">
        <v>3</v>
      </c>
      <c r="D191" s="18">
        <f>price!B21</f>
        <v>5648.4</v>
      </c>
      <c r="E191" s="16">
        <v>1.3606</v>
      </c>
      <c r="F191" s="16">
        <f>price!B21*_xlfn.NORM.S.DIST((LN(price!B21/Home!$F$23)+(rate!B21%-dividend!B21%+0.5*(vol!D21%)^2)*(ttm!D21/365))/((vol!D21%)*SQRT(ttm!D21/365)),TRUE)*EXP(-dividend!B21%*ttm!D21/365)-Home!$F$23*_xlfn.NORM.S.DIST((LN(price!B21/Home!$F$23)+(rate!B21%-dividend!B21%-0.5*(vol!D21%)^2)*(ttm!D21/365))/((vol!D21%)*SQRT(ttm!D21/365)),TRUE)*EXP(-rate!B21%*ttm!D21/365)</f>
        <v>145.55639405740658</v>
      </c>
      <c r="G191" s="16">
        <f>_xlfn.NORM.S.DIST((LN(price!B21/Home!$F$23)+(rate!B21%-dividend!B21%+0.5*(vol!D21%)^2)*(ttm!D21/365))/((vol!D21%)*SQRT(ttm!D21/365)),TRUE)*EXP(-dividend!B21%*ttm!D21/365)</f>
        <v>0.41232453668499736</v>
      </c>
      <c r="H191" s="18">
        <f>mid!D21</f>
        <v>156.4</v>
      </c>
      <c r="I191" s="16">
        <f>delta!D21</f>
        <v>0.42699999999999999</v>
      </c>
      <c r="J191" s="16">
        <v>4.9696699999999998</v>
      </c>
      <c r="K191" s="20">
        <f>ttm!D21</f>
        <v>203</v>
      </c>
      <c r="L191" s="20">
        <f>moneyness!D21</f>
        <v>-251.60000000000036</v>
      </c>
      <c r="M191" s="16">
        <f t="shared" si="4"/>
        <v>0.302277658589515</v>
      </c>
      <c r="N191" s="16">
        <f t="shared" si="5"/>
        <v>-0.11004687809548236</v>
      </c>
    </row>
    <row r="192" spans="1:14">
      <c r="A192" s="17">
        <v>45538</v>
      </c>
      <c r="B192" s="16">
        <v>3</v>
      </c>
      <c r="C192" s="16">
        <v>1</v>
      </c>
      <c r="D192" s="18">
        <f>price!B22</f>
        <v>5528.93</v>
      </c>
      <c r="E192" s="16">
        <v>1.3905000000000001</v>
      </c>
      <c r="F192" s="16">
        <f>price!B22*_xlfn.NORM.S.DIST((LN(price!B22/Home!$F$23)+(rate!B22%-dividend!B22%+0.5*(vol!D22%)^2)*(ttm!D22/365))/((vol!D22%)*SQRT(ttm!D22/365)),TRUE)*EXP(-dividend!B22%*ttm!D22/365)-Home!$F$23*_xlfn.NORM.S.DIST((LN(price!B22/Home!$F$23)+(rate!B22%-dividend!B22%-0.5*(vol!D22%)^2)*(ttm!D22/365))/((vol!D22%)*SQRT(ttm!D22/365)),TRUE)*EXP(-rate!B22%*ttm!D22/365)</f>
        <v>109.43922057638747</v>
      </c>
      <c r="G192" s="16">
        <f>_xlfn.NORM.S.DIST((LN(price!B22/Home!$F$23)+(rate!B22%-dividend!B22%+0.5*(vol!D22%)^2)*(ttm!D22/365))/((vol!D22%)*SQRT(ttm!D22/365)),TRUE)*EXP(-dividend!B22%*ttm!D22/365)</f>
        <v>0.33099967795229002</v>
      </c>
      <c r="H192" s="18">
        <f>mid!D22</f>
        <v>120.1</v>
      </c>
      <c r="I192" s="16">
        <f>delta!D22</f>
        <v>0.35399999999999998</v>
      </c>
      <c r="J192" s="16">
        <v>4.9531099999999997</v>
      </c>
      <c r="K192" s="20">
        <f>ttm!D22</f>
        <v>199</v>
      </c>
      <c r="L192" s="20">
        <f>moneyness!D22</f>
        <v>-371.06999999999971</v>
      </c>
      <c r="M192" s="16">
        <f t="shared" si="4"/>
        <v>8.2687562067245743E-2</v>
      </c>
      <c r="N192" s="16">
        <f t="shared" si="5"/>
        <v>-0.24831211588504426</v>
      </c>
    </row>
    <row r="193" spans="1:14">
      <c r="A193" s="17">
        <v>45539</v>
      </c>
      <c r="B193" s="16">
        <v>3</v>
      </c>
      <c r="C193" s="16">
        <v>1</v>
      </c>
      <c r="D193" s="18">
        <f>price!B23</f>
        <v>5520.07</v>
      </c>
      <c r="E193" s="16">
        <v>1.3929</v>
      </c>
      <c r="F193" s="16">
        <f>price!B23*_xlfn.NORM.S.DIST((LN(price!B23/Home!$F$23)+(rate!B23%-dividend!B23%+0.5*(vol!D23%)^2)*(ttm!D23/365))/((vol!D23%)*SQRT(ttm!D23/365)),TRUE)*EXP(-dividend!B23%*ttm!D23/365)-Home!$F$23*_xlfn.NORM.S.DIST((LN(price!B23/Home!$F$23)+(rate!B23%-dividend!B23%-0.5*(vol!D23%)^2)*(ttm!D23/365))/((vol!D23%)*SQRT(ttm!D23/365)),TRUE)*EXP(-rate!B23%*ttm!D23/365)</f>
        <v>109.27081664249613</v>
      </c>
      <c r="G193" s="16">
        <f>_xlfn.NORM.S.DIST((LN(price!B23/Home!$F$23)+(rate!B23%-dividend!B23%+0.5*(vol!D23%)^2)*(ttm!D23/365))/((vol!D23%)*SQRT(ttm!D23/365)),TRUE)*EXP(-dividend!B23%*ttm!D23/365)</f>
        <v>0.32684085285583131</v>
      </c>
      <c r="H193" s="18">
        <f>mid!D23</f>
        <v>119.35</v>
      </c>
      <c r="I193" s="16">
        <f>delta!D23</f>
        <v>0.34300000000000003</v>
      </c>
      <c r="J193" s="16">
        <v>4.8909399999999996</v>
      </c>
      <c r="K193" s="20">
        <f>ttm!D23</f>
        <v>198</v>
      </c>
      <c r="L193" s="20">
        <f>moneyness!D23</f>
        <v>-379.93000000000029</v>
      </c>
      <c r="M193" s="16">
        <f t="shared" si="4"/>
        <v>0.51274405597091677</v>
      </c>
      <c r="N193" s="16">
        <f t="shared" si="5"/>
        <v>0.18590320311508546</v>
      </c>
    </row>
    <row r="194" spans="1:14">
      <c r="A194" s="17">
        <v>45540</v>
      </c>
      <c r="B194" s="16">
        <v>3</v>
      </c>
      <c r="C194" s="16">
        <v>1</v>
      </c>
      <c r="D194" s="18">
        <f>price!B24</f>
        <v>5503.41</v>
      </c>
      <c r="E194" s="16">
        <v>1.3960999999999999</v>
      </c>
      <c r="F194" s="16">
        <f>price!B24*_xlfn.NORM.S.DIST((LN(price!B24/Home!$F$23)+(rate!B24%-dividend!B24%+0.5*(vol!D24%)^2)*(ttm!D24/365))/((vol!D24%)*SQRT(ttm!D24/365)),TRUE)*EXP(-dividend!B24%*ttm!D24/365)-Home!$F$23*_xlfn.NORM.S.DIST((LN(price!B24/Home!$F$23)+(rate!B24%-dividend!B24%-0.5*(vol!D24%)^2)*(ttm!D24/365))/((vol!D24%)*SQRT(ttm!D24/365)),TRUE)*EXP(-rate!B24%*ttm!D24/365)</f>
        <v>100.06331986509053</v>
      </c>
      <c r="G194" s="16">
        <f>_xlfn.NORM.S.DIST((LN(price!B24/Home!$F$23)+(rate!B24%-dividend!B24%+0.5*(vol!D24%)^2)*(ttm!D24/365))/((vol!D24%)*SQRT(ttm!D24/365)),TRUE)*EXP(-dividend!B24%*ttm!D24/365)</f>
        <v>0.31122918662667987</v>
      </c>
      <c r="H194" s="18">
        <f>mid!D24</f>
        <v>110.7</v>
      </c>
      <c r="I194" s="16">
        <f>delta!D24</f>
        <v>0.33500000000000002</v>
      </c>
      <c r="J194" s="16">
        <v>4.8811600000000004</v>
      </c>
      <c r="K194" s="20">
        <f>ttm!D24</f>
        <v>197</v>
      </c>
      <c r="L194" s="20">
        <f>moneyness!D24</f>
        <v>-396.59000000000015</v>
      </c>
      <c r="M194" s="16">
        <f t="shared" si="4"/>
        <v>0.29097597040947809</v>
      </c>
      <c r="N194" s="16">
        <f t="shared" si="5"/>
        <v>-2.0253216217201775E-2</v>
      </c>
    </row>
    <row r="195" spans="1:14">
      <c r="A195" s="17">
        <v>45541</v>
      </c>
      <c r="B195" s="16">
        <v>3</v>
      </c>
      <c r="C195" s="16">
        <v>1</v>
      </c>
      <c r="D195" s="18">
        <f>price!B25</f>
        <v>5408.42</v>
      </c>
      <c r="E195" s="16">
        <v>1.4211</v>
      </c>
      <c r="F195" s="16">
        <f>price!B25*_xlfn.NORM.S.DIST((LN(price!B25/Home!$F$23)+(rate!B25%-dividend!B25%+0.5*(vol!D25%)^2)*(ttm!D25/365))/((vol!D25%)*SQRT(ttm!D25/365)),TRUE)*EXP(-dividend!B25%*ttm!D25/365)-Home!$F$23*_xlfn.NORM.S.DIST((LN(price!B25/Home!$F$23)+(rate!B25%-dividend!B25%-0.5*(vol!D25%)^2)*(ttm!D25/365))/((vol!D25%)*SQRT(ttm!D25/365)),TRUE)*EXP(-rate!B25%*ttm!D25/365)</f>
        <v>77.127028049022101</v>
      </c>
      <c r="G195" s="16">
        <f>_xlfn.NORM.S.DIST((LN(price!B25/Home!$F$23)+(rate!B25%-dividend!B25%+0.5*(vol!D25%)^2)*(ttm!D25/365))/((vol!D25%)*SQRT(ttm!D25/365)),TRUE)*EXP(-dividend!B25%*ttm!D25/365)</f>
        <v>0.25469786692251761</v>
      </c>
      <c r="H195" s="18">
        <f>mid!D25</f>
        <v>83</v>
      </c>
      <c r="I195" s="16">
        <f>delta!D25</f>
        <v>0.27200000000000002</v>
      </c>
      <c r="J195" s="16">
        <v>4.8439300000000003</v>
      </c>
      <c r="K195" s="20">
        <f>ttm!D25</f>
        <v>196</v>
      </c>
      <c r="L195" s="20">
        <f>moneyness!D25</f>
        <v>-491.57999999999993</v>
      </c>
      <c r="M195" s="16">
        <f t="shared" ref="M195:M258" si="6">(H196-H195)/((D196*EXP(-E195%*(C195/365)))-D195)</f>
        <v>0.28517874960724887</v>
      </c>
      <c r="N195" s="16">
        <f t="shared" ref="N195:N258" si="7">M195-G195</f>
        <v>3.0480882684731259E-2</v>
      </c>
    </row>
    <row r="196" spans="1:14">
      <c r="A196" s="17">
        <v>45544</v>
      </c>
      <c r="B196" s="16">
        <v>3</v>
      </c>
      <c r="C196" s="16">
        <v>3</v>
      </c>
      <c r="D196" s="18">
        <f>price!B26</f>
        <v>5471.05</v>
      </c>
      <c r="E196" s="16">
        <v>1.4044000000000001</v>
      </c>
      <c r="F196" s="16">
        <f>price!B26*_xlfn.NORM.S.DIST((LN(price!B26/Home!$F$23)+(rate!B26%-dividend!B26%+0.5*(vol!D26%)^2)*(ttm!D26/365))/((vol!D26%)*SQRT(ttm!D26/365)),TRUE)*EXP(-dividend!B26%*ttm!D26/365)-Home!$F$23*_xlfn.NORM.S.DIST((LN(price!B26/Home!$F$23)+(rate!B26%-dividend!B26%-0.5*(vol!D26%)^2)*(ttm!D26/365))/((vol!D26%)*SQRT(ttm!D26/365)),TRUE)*EXP(-rate!B26%*ttm!D26/365)</f>
        <v>88.51227055174968</v>
      </c>
      <c r="G196" s="16">
        <f>_xlfn.NORM.S.DIST((LN(price!B26/Home!$F$23)+(rate!B26%-dividend!B26%+0.5*(vol!D26%)^2)*(ttm!D26/365))/((vol!D26%)*SQRT(ttm!D26/365)),TRUE)*EXP(-dividend!B26%*ttm!D26/365)</f>
        <v>0.28651583751670717</v>
      </c>
      <c r="H196" s="18">
        <f>mid!D26</f>
        <v>100.8</v>
      </c>
      <c r="I196" s="16">
        <f>delta!D26</f>
        <v>0.308</v>
      </c>
      <c r="J196" s="16">
        <v>4.8527800000000001</v>
      </c>
      <c r="K196" s="20">
        <f>ttm!D26</f>
        <v>193</v>
      </c>
      <c r="L196" s="20">
        <f>moneyness!D26</f>
        <v>-428.94999999999982</v>
      </c>
      <c r="M196" s="16">
        <f t="shared" si="6"/>
        <v>0.15942480882472121</v>
      </c>
      <c r="N196" s="16">
        <f t="shared" si="7"/>
        <v>-0.12709102869198596</v>
      </c>
    </row>
    <row r="197" spans="1:14">
      <c r="A197" s="17">
        <v>45545</v>
      </c>
      <c r="B197" s="16">
        <v>3</v>
      </c>
      <c r="C197" s="16">
        <v>1</v>
      </c>
      <c r="D197" s="18">
        <f>price!B27</f>
        <v>5495.52</v>
      </c>
      <c r="E197" s="16">
        <v>1.3980999999999999</v>
      </c>
      <c r="F197" s="16">
        <f>price!B27*_xlfn.NORM.S.DIST((LN(price!B27/Home!$F$23)+(rate!B27%-dividend!B27%+0.5*(vol!D27%)^2)*(ttm!D27/365))/((vol!D27%)*SQRT(ttm!D27/365)),TRUE)*EXP(-dividend!B27%*ttm!D27/365)-Home!$F$23*_xlfn.NORM.S.DIST((LN(price!B27/Home!$F$23)+(rate!B27%-dividend!B27%-0.5*(vol!D27%)^2)*(ttm!D27/365))/((vol!D27%)*SQRT(ttm!D27/365)),TRUE)*EXP(-rate!B27%*ttm!D27/365)</f>
        <v>94.996494369521542</v>
      </c>
      <c r="G197" s="16">
        <f>_xlfn.NORM.S.DIST((LN(price!B27/Home!$F$23)+(rate!B27%-dividend!B27%+0.5*(vol!D27%)^2)*(ttm!D27/365))/((vol!D27%)*SQRT(ttm!D27/365)),TRUE)*EXP(-dividend!B27%*ttm!D27/365)</f>
        <v>0.30157732244083396</v>
      </c>
      <c r="H197" s="18">
        <f>mid!D27</f>
        <v>104.6</v>
      </c>
      <c r="I197" s="16">
        <f>delta!D27</f>
        <v>0.32100000000000001</v>
      </c>
      <c r="J197" s="16">
        <v>4.8342799999999997</v>
      </c>
      <c r="K197" s="20">
        <f>ttm!D27</f>
        <v>192</v>
      </c>
      <c r="L197" s="20">
        <f>moneyness!D27</f>
        <v>-404.47999999999956</v>
      </c>
      <c r="M197" s="16">
        <f t="shared" si="6"/>
        <v>0.30309642241590495</v>
      </c>
      <c r="N197" s="16">
        <f t="shared" si="7"/>
        <v>1.5190999750709921E-3</v>
      </c>
    </row>
    <row r="198" spans="1:14">
      <c r="A198" s="17">
        <v>45546</v>
      </c>
      <c r="B198" s="16">
        <v>3</v>
      </c>
      <c r="C198" s="16">
        <v>1</v>
      </c>
      <c r="D198" s="18">
        <f>price!B28</f>
        <v>5554.13</v>
      </c>
      <c r="E198" s="16">
        <v>1.3846000000000001</v>
      </c>
      <c r="F198" s="16">
        <f>price!B28*_xlfn.NORM.S.DIST((LN(price!B28/Home!$F$23)+(rate!B28%-dividend!B28%+0.5*(vol!D28%)^2)*(ttm!D28/365))/((vol!D28%)*SQRT(ttm!D28/365)),TRUE)*EXP(-dividend!B28%*ttm!D28/365)-Home!$F$23*_xlfn.NORM.S.DIST((LN(price!B28/Home!$F$23)+(rate!B28%-dividend!B28%-0.5*(vol!D28%)^2)*(ttm!D28/365))/((vol!D28%)*SQRT(ttm!D28/365)),TRUE)*EXP(-rate!B28%*ttm!D28/365)</f>
        <v>112.27906935077613</v>
      </c>
      <c r="G198" s="16">
        <f>_xlfn.NORM.S.DIST((LN(price!B28/Home!$F$23)+(rate!B28%-dividend!B28%+0.5*(vol!D28%)^2)*(ttm!D28/365))/((vol!D28%)*SQRT(ttm!D28/365)),TRUE)*EXP(-dividend!B28%*ttm!D28/365)</f>
        <v>0.3404838936035488</v>
      </c>
      <c r="H198" s="18">
        <f>mid!D28</f>
        <v>122.3</v>
      </c>
      <c r="I198" s="16">
        <f>delta!D28</f>
        <v>0.36</v>
      </c>
      <c r="J198" s="16">
        <v>4.8654599999999997</v>
      </c>
      <c r="K198" s="20">
        <f>ttm!D28</f>
        <v>191</v>
      </c>
      <c r="L198" s="20">
        <f>moneyness!D28</f>
        <v>-345.86999999999989</v>
      </c>
      <c r="M198" s="16">
        <f t="shared" si="6"/>
        <v>0.36337092540936317</v>
      </c>
      <c r="N198" s="16">
        <f t="shared" si="7"/>
        <v>2.2887031805814362E-2</v>
      </c>
    </row>
    <row r="199" spans="1:14">
      <c r="A199" s="17">
        <v>45547</v>
      </c>
      <c r="B199" s="16">
        <v>3</v>
      </c>
      <c r="C199" s="16">
        <v>1</v>
      </c>
      <c r="D199" s="18">
        <f>price!B29</f>
        <v>5595.76</v>
      </c>
      <c r="E199" s="16">
        <v>1.3735999999999999</v>
      </c>
      <c r="F199" s="16">
        <f>price!B29*_xlfn.NORM.S.DIST((LN(price!B29/Home!$F$23)+(rate!B29%-dividend!B29%+0.5*(vol!D29%)^2)*(ttm!D29/365))/((vol!D29%)*SQRT(ttm!D29/365)),TRUE)*EXP(-dividend!B29%*ttm!D29/365)-Home!$F$23*_xlfn.NORM.S.DIST((LN(price!B29/Home!$F$23)+(rate!B29%-dividend!B29%-0.5*(vol!D29%)^2)*(ttm!D29/365))/((vol!D29%)*SQRT(ttm!D29/365)),TRUE)*EXP(-rate!B29%*ttm!D29/365)</f>
        <v>126.52539893982271</v>
      </c>
      <c r="G199" s="16">
        <f>_xlfn.NORM.S.DIST((LN(price!B29/Home!$F$23)+(rate!B29%-dividend!B29%+0.5*(vol!D29%)^2)*(ttm!D29/365))/((vol!D29%)*SQRT(ttm!D29/365)),TRUE)*EXP(-dividend!B29%*ttm!D29/365)</f>
        <v>0.3692640615711803</v>
      </c>
      <c r="H199" s="18">
        <f>mid!D29</f>
        <v>137.35</v>
      </c>
      <c r="I199" s="16">
        <f>delta!D29</f>
        <v>0.38600000000000001</v>
      </c>
      <c r="J199" s="16">
        <v>4.8419800000000004</v>
      </c>
      <c r="K199" s="20">
        <f>ttm!D29</f>
        <v>190</v>
      </c>
      <c r="L199" s="20">
        <f>moneyness!D29</f>
        <v>-304.23999999999978</v>
      </c>
      <c r="M199" s="16">
        <f t="shared" si="6"/>
        <v>0.41932515672774223</v>
      </c>
      <c r="N199" s="16">
        <f t="shared" si="7"/>
        <v>5.006109515656193E-2</v>
      </c>
    </row>
    <row r="200" spans="1:14">
      <c r="A200" s="17">
        <v>45548</v>
      </c>
      <c r="B200" s="16">
        <v>3</v>
      </c>
      <c r="C200" s="16">
        <v>1</v>
      </c>
      <c r="D200" s="18">
        <f>price!B30</f>
        <v>5626.02</v>
      </c>
      <c r="E200" s="16">
        <v>1.3662000000000001</v>
      </c>
      <c r="F200" s="16">
        <f>price!B30*_xlfn.NORM.S.DIST((LN(price!B30/Home!$F$23)+(rate!B30%-dividend!B30%+0.5*(vol!D30%)^2)*(ttm!D30/365))/((vol!D30%)*SQRT(ttm!D30/365)),TRUE)*EXP(-dividend!B30%*ttm!D30/365)-Home!$F$23*_xlfn.NORM.S.DIST((LN(price!B30/Home!$F$23)+(rate!B30%-dividend!B30%-0.5*(vol!D30%)^2)*(ttm!D30/365))/((vol!D30%)*SQRT(ttm!D30/365)),TRUE)*EXP(-rate!B30%*ttm!D30/365)</f>
        <v>137.88121859617149</v>
      </c>
      <c r="G200" s="16">
        <f>_xlfn.NORM.S.DIST((LN(price!B30/Home!$F$23)+(rate!B30%-dividend!B30%+0.5*(vol!D30%)^2)*(ttm!D30/365))/((vol!D30%)*SQRT(ttm!D30/365)),TRUE)*EXP(-dividend!B30%*ttm!D30/365)</f>
        <v>0.39081612088335715</v>
      </c>
      <c r="H200" s="18">
        <f>mid!D30</f>
        <v>149.94999999999999</v>
      </c>
      <c r="I200" s="16">
        <f>delta!D30</f>
        <v>0.41</v>
      </c>
      <c r="J200" s="16">
        <v>4.8354499999999998</v>
      </c>
      <c r="K200" s="20">
        <f>ttm!D30</f>
        <v>189</v>
      </c>
      <c r="L200" s="20">
        <f>moneyness!D30</f>
        <v>-273.97999999999956</v>
      </c>
      <c r="M200" s="16">
        <f t="shared" si="6"/>
        <v>0.47381918537923601</v>
      </c>
      <c r="N200" s="16">
        <f t="shared" si="7"/>
        <v>8.3003064495878853E-2</v>
      </c>
    </row>
    <row r="201" spans="1:14">
      <c r="A201" s="17">
        <v>45551</v>
      </c>
      <c r="B201" s="16">
        <v>3</v>
      </c>
      <c r="C201" s="16">
        <v>3</v>
      </c>
      <c r="D201" s="18">
        <f>price!B31</f>
        <v>5633.09</v>
      </c>
      <c r="E201" s="16">
        <v>1.3646</v>
      </c>
      <c r="F201" s="16">
        <f>price!B31*_xlfn.NORM.S.DIST((LN(price!B31/Home!$F$23)+(rate!B31%-dividend!B31%+0.5*(vol!D31%)^2)*(ttm!D31/365))/((vol!D31%)*SQRT(ttm!D31/365)),TRUE)*EXP(-dividend!B31%*ttm!D31/365)-Home!$F$23*_xlfn.NORM.S.DIST((LN(price!B31/Home!$F$23)+(rate!B31%-dividend!B31%-0.5*(vol!D31%)^2)*(ttm!D31/365))/((vol!D31%)*SQRT(ttm!D31/365)),TRUE)*EXP(-rate!B31%*ttm!D31/365)</f>
        <v>140.89567854479583</v>
      </c>
      <c r="G201" s="16">
        <f>_xlfn.NORM.S.DIST((LN(price!B31/Home!$F$23)+(rate!B31%-dividend!B31%+0.5*(vol!D31%)^2)*(ttm!D31/365))/((vol!D31%)*SQRT(ttm!D31/365)),TRUE)*EXP(-dividend!B31%*ttm!D31/365)</f>
        <v>0.39442628150636427</v>
      </c>
      <c r="H201" s="18">
        <f>mid!D31</f>
        <v>153.19999999999999</v>
      </c>
      <c r="I201" s="16">
        <f>delta!D31</f>
        <v>0.41499999999999998</v>
      </c>
      <c r="J201" s="16">
        <v>4.7641400000000003</v>
      </c>
      <c r="K201" s="20">
        <f>ttm!D31</f>
        <v>186</v>
      </c>
      <c r="L201" s="20">
        <f>moneyness!D31</f>
        <v>-266.90999999999985</v>
      </c>
      <c r="M201" s="16">
        <f t="shared" si="6"/>
        <v>3.8458529857295396</v>
      </c>
      <c r="N201" s="16">
        <f t="shared" si="7"/>
        <v>3.4514267042231754</v>
      </c>
    </row>
    <row r="202" spans="1:14">
      <c r="A202" s="17">
        <v>45552</v>
      </c>
      <c r="B202" s="16">
        <v>3</v>
      </c>
      <c r="C202" s="16">
        <v>1</v>
      </c>
      <c r="D202" s="18">
        <f>price!B32</f>
        <v>5634.58</v>
      </c>
      <c r="E202" s="16">
        <v>1.3645</v>
      </c>
      <c r="F202" s="16">
        <f>price!B32*_xlfn.NORM.S.DIST((LN(price!B32/Home!$F$23)+(rate!B32%-dividend!B32%+0.5*(vol!D32%)^2)*(ttm!D32/365))/((vol!D32%)*SQRT(ttm!D32/365)),TRUE)*EXP(-dividend!B32%*ttm!D32/365)-Home!$F$23*_xlfn.NORM.S.DIST((LN(price!B32/Home!$F$23)+(rate!B32%-dividend!B32%-0.5*(vol!D32%)^2)*(ttm!D32/365))/((vol!D32%)*SQRT(ttm!D32/365)),TRUE)*EXP(-rate!B32%*ttm!D32/365)</f>
        <v>141.5711525892134</v>
      </c>
      <c r="G202" s="16">
        <f>_xlfn.NORM.S.DIST((LN(price!B32/Home!$F$23)+(rate!B32%-dividend!B32%+0.5*(vol!D32%)^2)*(ttm!D32/365))/((vol!D32%)*SQRT(ttm!D32/365)),TRUE)*EXP(-dividend!B32%*ttm!D32/365)</f>
        <v>0.39531277695431843</v>
      </c>
      <c r="H202" s="18">
        <f>mid!D32</f>
        <v>156.5</v>
      </c>
      <c r="I202" s="16">
        <f>delta!D32</f>
        <v>0.42099999999999999</v>
      </c>
      <c r="J202" s="16">
        <v>4.7633799999999997</v>
      </c>
      <c r="K202" s="20">
        <f>ttm!D32</f>
        <v>185</v>
      </c>
      <c r="L202" s="20">
        <f>moneyness!D32</f>
        <v>-265.42000000000007</v>
      </c>
      <c r="M202" s="16">
        <f t="shared" si="6"/>
        <v>0.34482703041072205</v>
      </c>
      <c r="N202" s="16">
        <f t="shared" si="7"/>
        <v>-5.0485746543596388E-2</v>
      </c>
    </row>
    <row r="203" spans="1:14">
      <c r="A203" s="17">
        <v>45553</v>
      </c>
      <c r="B203" s="16">
        <v>3</v>
      </c>
      <c r="C203" s="16">
        <v>1</v>
      </c>
      <c r="D203" s="18">
        <f>price!B33</f>
        <v>5618.26</v>
      </c>
      <c r="E203" s="16">
        <v>1.3686</v>
      </c>
      <c r="F203" s="16">
        <f>price!B33*_xlfn.NORM.S.DIST((LN(price!B33/Home!$F$23)+(rate!B33%-dividend!B33%+0.5*(vol!D33%)^2)*(ttm!D33/365))/((vol!D33%)*SQRT(ttm!D33/365)),TRUE)*EXP(-dividend!B33%*ttm!D33/365)-Home!$F$23*_xlfn.NORM.S.DIST((LN(price!B33/Home!$F$23)+(rate!B33%-dividend!B33%-0.5*(vol!D33%)^2)*(ttm!D33/365))/((vol!D33%)*SQRT(ttm!D33/365)),TRUE)*EXP(-rate!B33%*ttm!D33/365)</f>
        <v>133.17937878504449</v>
      </c>
      <c r="G203" s="16">
        <f>_xlfn.NORM.S.DIST((LN(price!B33/Home!$F$23)+(rate!B33%-dividend!B33%+0.5*(vol!D33%)^2)*(ttm!D33/365))/((vol!D33%)*SQRT(ttm!D33/365)),TRUE)*EXP(-dividend!B33%*ttm!D33/365)</f>
        <v>0.38147594939094287</v>
      </c>
      <c r="H203" s="18">
        <f>mid!D33</f>
        <v>150.80000000000001</v>
      </c>
      <c r="I203" s="16">
        <f>delta!D33</f>
        <v>0.40899999999999997</v>
      </c>
      <c r="J203" s="16">
        <v>4.7387499999999996</v>
      </c>
      <c r="K203" s="20">
        <f>ttm!D33</f>
        <v>184</v>
      </c>
      <c r="L203" s="20">
        <f>moneyness!D33</f>
        <v>-281.73999999999978</v>
      </c>
      <c r="M203" s="16">
        <f t="shared" si="6"/>
        <v>0.33520457346966365</v>
      </c>
      <c r="N203" s="16">
        <f t="shared" si="7"/>
        <v>-4.6271375921279223E-2</v>
      </c>
    </row>
    <row r="204" spans="1:14">
      <c r="A204" s="17">
        <v>45554</v>
      </c>
      <c r="B204" s="16">
        <v>3</v>
      </c>
      <c r="C204" s="16">
        <v>1</v>
      </c>
      <c r="D204" s="18">
        <f>price!B34</f>
        <v>5713.64</v>
      </c>
      <c r="E204" s="16">
        <v>1.3462000000000001</v>
      </c>
      <c r="F204" s="16">
        <f>price!B34*_xlfn.NORM.S.DIST((LN(price!B34/Home!$F$23)+(rate!B34%-dividend!B34%+0.5*(vol!D34%)^2)*(ttm!D34/365))/((vol!D34%)*SQRT(ttm!D34/365)),TRUE)*EXP(-dividend!B34%*ttm!D34/365)-Home!$F$23*_xlfn.NORM.S.DIST((LN(price!B34/Home!$F$23)+(rate!B34%-dividend!B34%-0.5*(vol!D34%)^2)*(ttm!D34/365))/((vol!D34%)*SQRT(ttm!D34/365)),TRUE)*EXP(-rate!B34%*ttm!D34/365)</f>
        <v>169.07826912325072</v>
      </c>
      <c r="G204" s="16">
        <f>_xlfn.NORM.S.DIST((LN(price!B34/Home!$F$23)+(rate!B34%-dividend!B34%+0.5*(vol!D34%)^2)*(ttm!D34/365))/((vol!D34%)*SQRT(ttm!D34/365)),TRUE)*EXP(-dividend!B34%*ttm!D34/365)</f>
        <v>0.44931506989533032</v>
      </c>
      <c r="H204" s="18">
        <f>mid!D34</f>
        <v>182.7</v>
      </c>
      <c r="I204" s="16">
        <f>delta!D34</f>
        <v>0.47</v>
      </c>
      <c r="J204" s="16">
        <v>4.7077999999999998</v>
      </c>
      <c r="K204" s="20">
        <f>ttm!D34</f>
        <v>183</v>
      </c>
      <c r="L204" s="20">
        <f>moneyness!D34</f>
        <v>-186.35999999999967</v>
      </c>
      <c r="M204" s="16">
        <f t="shared" si="6"/>
        <v>0.74776652332498084</v>
      </c>
      <c r="N204" s="16">
        <f t="shared" si="7"/>
        <v>0.29845145342965052</v>
      </c>
    </row>
    <row r="205" spans="1:14">
      <c r="A205" s="17">
        <v>45555</v>
      </c>
      <c r="B205" s="16">
        <v>3</v>
      </c>
      <c r="C205" s="16">
        <v>1</v>
      </c>
      <c r="D205" s="18">
        <f>price!B35</f>
        <v>5702.55</v>
      </c>
      <c r="E205" s="16">
        <v>1.3484</v>
      </c>
      <c r="F205" s="16">
        <f>price!B35*_xlfn.NORM.S.DIST((LN(price!B35/Home!$F$23)+(rate!B35%-dividend!B35%+0.5*(vol!D35%)^2)*(ttm!D35/365))/((vol!D35%)*SQRT(ttm!D35/365)),TRUE)*EXP(-dividend!B35%*ttm!D35/365)-Home!$F$23*_xlfn.NORM.S.DIST((LN(price!B35/Home!$F$23)+(rate!B35%-dividend!B35%-0.5*(vol!D35%)^2)*(ttm!D35/365))/((vol!D35%)*SQRT(ttm!D35/365)),TRUE)*EXP(-rate!B35%*ttm!D35/365)</f>
        <v>168.00021343542312</v>
      </c>
      <c r="G205" s="16">
        <f>_xlfn.NORM.S.DIST((LN(price!B35/Home!$F$23)+(rate!B35%-dividend!B35%+0.5*(vol!D35%)^2)*(ttm!D35/365))/((vol!D35%)*SQRT(ttm!D35/365)),TRUE)*EXP(-dividend!B35%*ttm!D35/365)</f>
        <v>0.44179015147550027</v>
      </c>
      <c r="H205" s="18">
        <f>mid!D35</f>
        <v>174.25</v>
      </c>
      <c r="I205" s="16">
        <f>delta!D35</f>
        <v>0.45700000000000002</v>
      </c>
      <c r="J205" s="16">
        <v>4.6699400000000004</v>
      </c>
      <c r="K205" s="20">
        <f>ttm!D35</f>
        <v>182</v>
      </c>
      <c r="L205" s="20">
        <f>moneyness!D35</f>
        <v>-197.44999999999982</v>
      </c>
      <c r="M205" s="16">
        <f t="shared" si="6"/>
        <v>0.38269955546629952</v>
      </c>
      <c r="N205" s="16">
        <f t="shared" si="7"/>
        <v>-5.9090596009200747E-2</v>
      </c>
    </row>
    <row r="206" spans="1:14">
      <c r="A206" s="17">
        <v>45558</v>
      </c>
      <c r="B206" s="16">
        <v>3</v>
      </c>
      <c r="C206" s="16">
        <v>3</v>
      </c>
      <c r="D206" s="18">
        <f>price!B36</f>
        <v>5718.57</v>
      </c>
      <c r="E206" s="16">
        <v>1.3396999999999999</v>
      </c>
      <c r="F206" s="16">
        <f>price!B36*_xlfn.NORM.S.DIST((LN(price!B36/Home!$F$23)+(rate!B36%-dividend!B36%+0.5*(vol!D36%)^2)*(ttm!D36/365))/((vol!D36%)*SQRT(ttm!D36/365)),TRUE)*EXP(-dividend!B36%*ttm!D36/365)-Home!$F$23*_xlfn.NORM.S.DIST((LN(price!B36/Home!$F$23)+(rate!B36%-dividend!B36%-0.5*(vol!D36%)^2)*(ttm!D36/365))/((vol!D36%)*SQRT(ttm!D36/365)),TRUE)*EXP(-rate!B36%*ttm!D36/365)</f>
        <v>171.73273530467077</v>
      </c>
      <c r="G206" s="16">
        <f>_xlfn.NORM.S.DIST((LN(price!B36/Home!$F$23)+(rate!B36%-dividend!B36%+0.5*(vol!D36%)^2)*(ttm!D36/365))/((vol!D36%)*SQRT(ttm!D36/365)),TRUE)*EXP(-dividend!B36%*ttm!D36/365)</f>
        <v>0.45106413789421651</v>
      </c>
      <c r="H206" s="18">
        <f>mid!D36</f>
        <v>180.3</v>
      </c>
      <c r="I206" s="16">
        <f>delta!D36</f>
        <v>0.46700000000000003</v>
      </c>
      <c r="J206" s="16">
        <v>4.64276</v>
      </c>
      <c r="K206" s="20">
        <f>ttm!D36</f>
        <v>179</v>
      </c>
      <c r="L206" s="20">
        <f>moneyness!D36</f>
        <v>-181.43000000000029</v>
      </c>
      <c r="M206" s="16">
        <f t="shared" si="6"/>
        <v>0.57543398819859448</v>
      </c>
      <c r="N206" s="16">
        <f t="shared" si="7"/>
        <v>0.12436985030437797</v>
      </c>
    </row>
    <row r="207" spans="1:14">
      <c r="A207" s="17">
        <v>45559</v>
      </c>
      <c r="B207" s="16">
        <v>3</v>
      </c>
      <c r="C207" s="16">
        <v>1</v>
      </c>
      <c r="D207" s="18">
        <f>price!B37</f>
        <v>5732.93</v>
      </c>
      <c r="E207" s="16">
        <v>1.3360000000000001</v>
      </c>
      <c r="F207" s="16">
        <f>price!B37*_xlfn.NORM.S.DIST((LN(price!B37/Home!$F$23)+(rate!B37%-dividend!B37%+0.5*(vol!D37%)^2)*(ttm!D37/365))/((vol!D37%)*SQRT(ttm!D37/365)),TRUE)*EXP(-dividend!B37%*ttm!D37/365)-Home!$F$23*_xlfn.NORM.S.DIST((LN(price!B37/Home!$F$23)+(rate!B37%-dividend!B37%-0.5*(vol!D37%)^2)*(ttm!D37/365))/((vol!D37%)*SQRT(ttm!D37/365)),TRUE)*EXP(-rate!B37%*ttm!D37/365)</f>
        <v>177.7860745903622</v>
      </c>
      <c r="G207" s="16">
        <f>_xlfn.NORM.S.DIST((LN(price!B37/Home!$F$23)+(rate!B37%-dividend!B37%+0.5*(vol!D37%)^2)*(ttm!D37/365))/((vol!D37%)*SQRT(ttm!D37/365)),TRUE)*EXP(-dividend!B37%*ttm!D37/365)</f>
        <v>0.4609275710602857</v>
      </c>
      <c r="H207" s="18">
        <f>mid!D37</f>
        <v>188.2</v>
      </c>
      <c r="I207" s="16">
        <f>delta!D37</f>
        <v>0.47699999999999998</v>
      </c>
      <c r="J207" s="16">
        <v>4.6194100000000002</v>
      </c>
      <c r="K207" s="20">
        <f>ttm!D37</f>
        <v>178</v>
      </c>
      <c r="L207" s="20">
        <f>moneyness!D37</f>
        <v>-167.06999999999971</v>
      </c>
      <c r="M207" s="16">
        <f t="shared" si="6"/>
        <v>0.21600363465066366</v>
      </c>
      <c r="N207" s="16">
        <f t="shared" si="7"/>
        <v>-0.24492393640962204</v>
      </c>
    </row>
    <row r="208" spans="1:14">
      <c r="A208" s="17">
        <v>45560</v>
      </c>
      <c r="B208" s="16">
        <v>3</v>
      </c>
      <c r="C208" s="16">
        <v>1</v>
      </c>
      <c r="D208" s="18">
        <f>price!B38</f>
        <v>5722.26</v>
      </c>
      <c r="E208" s="16">
        <v>1.3381000000000001</v>
      </c>
      <c r="F208" s="16">
        <f>price!B38*_xlfn.NORM.S.DIST((LN(price!B38/Home!$F$23)+(rate!B38%-dividend!B38%+0.5*(vol!D38%)^2)*(ttm!D38/365))/((vol!D38%)*SQRT(ttm!D38/365)),TRUE)*EXP(-dividend!B38%*ttm!D38/365)-Home!$F$23*_xlfn.NORM.S.DIST((LN(price!B38/Home!$F$23)+(rate!B38%-dividend!B38%-0.5*(vol!D38%)^2)*(ttm!D38/365))/((vol!D38%)*SQRT(ttm!D38/365)),TRUE)*EXP(-rate!B38%*ttm!D38/365)</f>
        <v>174.44474875289825</v>
      </c>
      <c r="G208" s="16">
        <f>_xlfn.NORM.S.DIST((LN(price!B38/Home!$F$23)+(rate!B38%-dividend!B38%+0.5*(vol!D38%)^2)*(ttm!D38/365))/((vol!D38%)*SQRT(ttm!D38/365)),TRUE)*EXP(-dividend!B38%*ttm!D38/365)</f>
        <v>0.45318158400989905</v>
      </c>
      <c r="H208" s="18">
        <f>mid!D38</f>
        <v>185.85</v>
      </c>
      <c r="I208" s="16">
        <f>delta!D38</f>
        <v>0.47299999999999998</v>
      </c>
      <c r="J208" s="16">
        <v>4.6132499999999999</v>
      </c>
      <c r="K208" s="20">
        <f>ttm!D38</f>
        <v>177</v>
      </c>
      <c r="L208" s="20">
        <f>moneyness!D38</f>
        <v>-177.73999999999978</v>
      </c>
      <c r="M208" s="16">
        <f t="shared" si="6"/>
        <v>0.51093093006441215</v>
      </c>
      <c r="N208" s="16">
        <f t="shared" si="7"/>
        <v>5.7749346054513095E-2</v>
      </c>
    </row>
    <row r="209" spans="1:14">
      <c r="A209" s="17">
        <v>45561</v>
      </c>
      <c r="B209" s="16">
        <v>3</v>
      </c>
      <c r="C209" s="16">
        <v>1</v>
      </c>
      <c r="D209" s="18">
        <f>price!B39</f>
        <v>5745.37</v>
      </c>
      <c r="E209" s="16">
        <v>1.3329</v>
      </c>
      <c r="F209" s="16">
        <f>price!B39*_xlfn.NORM.S.DIST((LN(price!B39/Home!$F$23)+(rate!B39%-dividend!B39%+0.5*(vol!D39%)^2)*(ttm!D39/365))/((vol!D39%)*SQRT(ttm!D39/365)),TRUE)*EXP(-dividend!B39%*ttm!D39/365)-Home!$F$23*_xlfn.NORM.S.DIST((LN(price!B39/Home!$F$23)+(rate!B39%-dividend!B39%-0.5*(vol!D39%)^2)*(ttm!D39/365))/((vol!D39%)*SQRT(ttm!D39/365)),TRUE)*EXP(-rate!B39%*ttm!D39/365)</f>
        <v>187.5317376094722</v>
      </c>
      <c r="G209" s="16">
        <f>_xlfn.NORM.S.DIST((LN(price!B39/Home!$F$23)+(rate!B39%-dividend!B39%+0.5*(vol!D39%)^2)*(ttm!D39/365))/((vol!D39%)*SQRT(ttm!D39/365)),TRUE)*EXP(-dividend!B39%*ttm!D39/365)</f>
        <v>0.47071087564129693</v>
      </c>
      <c r="H209" s="18">
        <f>mid!D39</f>
        <v>197.55</v>
      </c>
      <c r="I209" s="16">
        <f>delta!D39</f>
        <v>0.48899999999999999</v>
      </c>
      <c r="J209" s="16">
        <v>4.6144999999999996</v>
      </c>
      <c r="K209" s="20">
        <f>ttm!D39</f>
        <v>176</v>
      </c>
      <c r="L209" s="20">
        <f>moneyness!D39</f>
        <v>-154.63000000000011</v>
      </c>
      <c r="M209" s="16">
        <f t="shared" si="6"/>
        <v>0.28341834395789023</v>
      </c>
      <c r="N209" s="16">
        <f t="shared" si="7"/>
        <v>-0.1872925316834067</v>
      </c>
    </row>
    <row r="210" spans="1:14">
      <c r="A210" s="17">
        <v>45562</v>
      </c>
      <c r="B210" s="16">
        <v>3</v>
      </c>
      <c r="C210" s="16">
        <v>1</v>
      </c>
      <c r="D210" s="18">
        <f>price!B40</f>
        <v>5738.17</v>
      </c>
      <c r="E210" s="16">
        <v>1.335</v>
      </c>
      <c r="F210" s="16">
        <f>price!B40*_xlfn.NORM.S.DIST((LN(price!B40/Home!$F$23)+(rate!B40%-dividend!B40%+0.5*(vol!D40%)^2)*(ttm!D40/365))/((vol!D40%)*SQRT(ttm!D40/365)),TRUE)*EXP(-dividend!B40%*ttm!D40/365)-Home!$F$23*_xlfn.NORM.S.DIST((LN(price!B40/Home!$F$23)+(rate!B40%-dividend!B40%-0.5*(vol!D40%)^2)*(ttm!D40/365))/((vol!D40%)*SQRT(ttm!D40/365)),TRUE)*EXP(-rate!B40%*ttm!D40/365)</f>
        <v>189.24064765487901</v>
      </c>
      <c r="G210" s="16">
        <f>_xlfn.NORM.S.DIST((LN(price!B40/Home!$F$23)+(rate!B40%-dividend!B40%+0.5*(vol!D40%)^2)*(ttm!D40/365))/((vol!D40%)*SQRT(ttm!D40/365)),TRUE)*EXP(-dividend!B40%*ttm!D40/365)</f>
        <v>0.46638259748868632</v>
      </c>
      <c r="H210" s="18">
        <f>mid!D40</f>
        <v>195.45</v>
      </c>
      <c r="I210" s="16">
        <f>delta!D40</f>
        <v>0.48</v>
      </c>
      <c r="J210" s="16">
        <v>4.5907200000000001</v>
      </c>
      <c r="K210" s="20">
        <f>ttm!D40</f>
        <v>175</v>
      </c>
      <c r="L210" s="20">
        <f>moneyness!D40</f>
        <v>-161.82999999999993</v>
      </c>
      <c r="M210" s="16">
        <f t="shared" si="6"/>
        <v>0.2572695326605382</v>
      </c>
      <c r="N210" s="16">
        <f t="shared" si="7"/>
        <v>-0.20911306482814812</v>
      </c>
    </row>
    <row r="211" spans="1:14">
      <c r="A211" s="17">
        <v>45565</v>
      </c>
      <c r="B211" s="16">
        <v>3</v>
      </c>
      <c r="C211" s="16">
        <v>3</v>
      </c>
      <c r="D211" s="18">
        <f>price!B41</f>
        <v>5762.48</v>
      </c>
      <c r="E211" s="16">
        <v>1.3305</v>
      </c>
      <c r="F211" s="16">
        <f>price!B41*_xlfn.NORM.S.DIST((LN(price!B41/Home!$F$23)+(rate!B41%-dividend!B41%+0.5*(vol!D41%)^2)*(ttm!D41/365))/((vol!D41%)*SQRT(ttm!D41/365)),TRUE)*EXP(-dividend!B41%*ttm!D41/365)-Home!$F$23*_xlfn.NORM.S.DIST((LN(price!B41/Home!$F$23)+(rate!B41%-dividend!B41%-0.5*(vol!D41%)^2)*(ttm!D41/365))/((vol!D41%)*SQRT(ttm!D41/365)),TRUE)*EXP(-rate!B41%*ttm!D41/365)</f>
        <v>196.08023980837697</v>
      </c>
      <c r="G211" s="16">
        <f>_xlfn.NORM.S.DIST((LN(price!B41/Home!$F$23)+(rate!B41%-dividend!B41%+0.5*(vol!D41%)^2)*(ttm!D41/365))/((vol!D41%)*SQRT(ttm!D41/365)),TRUE)*EXP(-dividend!B41%*ttm!D41/365)</f>
        <v>0.4822930736642555</v>
      </c>
      <c r="H211" s="18">
        <f>mid!D41</f>
        <v>201.65</v>
      </c>
      <c r="I211" s="16">
        <f>delta!D41</f>
        <v>0.49399999999999999</v>
      </c>
      <c r="J211" s="16">
        <v>4.6287700000000003</v>
      </c>
      <c r="K211" s="20">
        <f>ttm!D41</f>
        <v>172</v>
      </c>
      <c r="L211" s="20">
        <f>moneyness!D41</f>
        <v>-137.52000000000044</v>
      </c>
      <c r="M211" s="16">
        <f t="shared" si="6"/>
        <v>0.32840116564090277</v>
      </c>
      <c r="N211" s="16">
        <f t="shared" si="7"/>
        <v>-0.15389190802335273</v>
      </c>
    </row>
    <row r="212" spans="1:14">
      <c r="A212" s="17">
        <v>45566</v>
      </c>
      <c r="B212" s="16">
        <v>3</v>
      </c>
      <c r="C212" s="16">
        <v>1</v>
      </c>
      <c r="D212" s="18">
        <f>price!B42</f>
        <v>5708.75</v>
      </c>
      <c r="E212" s="16">
        <v>1.3432999999999999</v>
      </c>
      <c r="F212" s="16">
        <f>price!B42*_xlfn.NORM.S.DIST((LN(price!B42/Home!$F$23)+(rate!B42%-dividend!B42%+0.5*(vol!D42%)^2)*(ttm!D42/365))/((vol!D42%)*SQRT(ttm!D42/365)),TRUE)*EXP(-dividend!B42%*ttm!D42/365)-Home!$F$23*_xlfn.NORM.S.DIST((LN(price!B42/Home!$F$23)+(rate!B42%-dividend!B42%-0.5*(vol!D42%)^2)*(ttm!D42/365))/((vol!D42%)*SQRT(ttm!D42/365)),TRUE)*EXP(-rate!B42%*ttm!D42/365)</f>
        <v>175.1158952054343</v>
      </c>
      <c r="G212" s="16">
        <f>_xlfn.NORM.S.DIST((LN(price!B42/Home!$F$23)+(rate!B42%-dividend!B42%+0.5*(vol!D42%)^2)*(ttm!D42/365))/((vol!D42%)*SQRT(ttm!D42/365)),TRUE)*EXP(-dividend!B42%*ttm!D42/365)</f>
        <v>0.44423502680998639</v>
      </c>
      <c r="H212" s="18">
        <f>mid!D42</f>
        <v>183.8</v>
      </c>
      <c r="I212" s="16">
        <f>delta!D42</f>
        <v>0.46300000000000002</v>
      </c>
      <c r="J212" s="16">
        <v>4.6014900000000001</v>
      </c>
      <c r="K212" s="20">
        <f>ttm!D42</f>
        <v>171</v>
      </c>
      <c r="L212" s="20">
        <f>moneyness!D42</f>
        <v>-191.25</v>
      </c>
      <c r="M212" s="16">
        <f t="shared" si="6"/>
        <v>5.7770856955906966</v>
      </c>
      <c r="N212" s="16">
        <f t="shared" si="7"/>
        <v>5.3328506687807105</v>
      </c>
    </row>
    <row r="213" spans="1:14">
      <c r="A213" s="17">
        <v>45567</v>
      </c>
      <c r="B213" s="16">
        <v>3</v>
      </c>
      <c r="C213" s="16">
        <v>1</v>
      </c>
      <c r="D213" s="18">
        <f>price!B43</f>
        <v>5709.54</v>
      </c>
      <c r="E213" s="16">
        <v>1.3454999999999999</v>
      </c>
      <c r="F213" s="16">
        <f>price!B43*_xlfn.NORM.S.DIST((LN(price!B43/Home!$F$23)+(rate!B43%-dividend!B43%+0.5*(vol!D43%)^2)*(ttm!D43/365))/((vol!D43%)*SQRT(ttm!D43/365)),TRUE)*EXP(-dividend!B43%*ttm!D43/365)-Home!$F$23*_xlfn.NORM.S.DIST((LN(price!B43/Home!$F$23)+(rate!B43%-dividend!B43%-0.5*(vol!D43%)^2)*(ttm!D43/365))/((vol!D43%)*SQRT(ttm!D43/365)),TRUE)*EXP(-rate!B43%*ttm!D43/365)</f>
        <v>173.76006012184416</v>
      </c>
      <c r="G213" s="16">
        <f>_xlfn.NORM.S.DIST((LN(price!B43/Home!$F$23)+(rate!B43%-dividend!B43%+0.5*(vol!D43%)^2)*(ttm!D43/365))/((vol!D43%)*SQRT(ttm!D43/365)),TRUE)*EXP(-dividend!B43%*ttm!D43/365)</f>
        <v>0.44369550315829115</v>
      </c>
      <c r="H213" s="18">
        <f>mid!D43</f>
        <v>187.15</v>
      </c>
      <c r="I213" s="16">
        <f>delta!D43</f>
        <v>0.46200000000000002</v>
      </c>
      <c r="J213" s="16">
        <v>4.5949600000000004</v>
      </c>
      <c r="K213" s="20">
        <f>ttm!D43</f>
        <v>170</v>
      </c>
      <c r="L213" s="20">
        <f>moneyness!D43</f>
        <v>-190.46000000000004</v>
      </c>
      <c r="M213" s="16">
        <f t="shared" si="6"/>
        <v>0.84096889824860011</v>
      </c>
      <c r="N213" s="16">
        <f t="shared" si="7"/>
        <v>0.39727339509030896</v>
      </c>
    </row>
    <row r="214" spans="1:14">
      <c r="A214" s="17">
        <v>45568</v>
      </c>
      <c r="B214" s="16">
        <v>3</v>
      </c>
      <c r="C214" s="16">
        <v>1</v>
      </c>
      <c r="D214" s="18">
        <f>price!B44</f>
        <v>5699.94</v>
      </c>
      <c r="E214" s="16">
        <v>1.3475999999999999</v>
      </c>
      <c r="F214" s="16">
        <f>price!B44*_xlfn.NORM.S.DIST((LN(price!B44/Home!$F$23)+(rate!B44%-dividend!B44%+0.5*(vol!D44%)^2)*(ttm!D44/365))/((vol!D44%)*SQRT(ttm!D44/365)),TRUE)*EXP(-dividend!B44%*ttm!D44/365)-Home!$F$23*_xlfn.NORM.S.DIST((LN(price!B44/Home!$F$23)+(rate!B44%-dividend!B44%-0.5*(vol!D44%)^2)*(ttm!D44/365))/((vol!D44%)*SQRT(ttm!D44/365)),TRUE)*EXP(-rate!B44%*ttm!D44/365)</f>
        <v>172.69169947409637</v>
      </c>
      <c r="G214" s="16">
        <f>_xlfn.NORM.S.DIST((LN(price!B44/Home!$F$23)+(rate!B44%-dividend!B44%+0.5*(vol!D44%)^2)*(ttm!D44/365))/((vol!D44%)*SQRT(ttm!D44/365)),TRUE)*EXP(-dividend!B44%*ttm!D44/365)</f>
        <v>0.43824943642114644</v>
      </c>
      <c r="H214" s="18">
        <f>mid!D44</f>
        <v>178.9</v>
      </c>
      <c r="I214" s="16">
        <f>delta!D44</f>
        <v>0.45500000000000002</v>
      </c>
      <c r="J214" s="16">
        <v>4.6138399999999997</v>
      </c>
      <c r="K214" s="20">
        <f>ttm!D44</f>
        <v>169</v>
      </c>
      <c r="L214" s="20">
        <f>moneyness!D44</f>
        <v>-200.0600000000004</v>
      </c>
      <c r="M214" s="16">
        <f t="shared" si="6"/>
        <v>0.43305201225080792</v>
      </c>
      <c r="N214" s="16">
        <f t="shared" si="7"/>
        <v>-5.1974241703385271E-3</v>
      </c>
    </row>
    <row r="215" spans="1:14">
      <c r="A215" s="17">
        <v>45569</v>
      </c>
      <c r="B215" s="16">
        <v>3</v>
      </c>
      <c r="C215" s="16">
        <v>1</v>
      </c>
      <c r="D215" s="18">
        <f>price!B45</f>
        <v>5751.07</v>
      </c>
      <c r="E215" s="16">
        <v>1.3361000000000001</v>
      </c>
      <c r="F215" s="16">
        <f>price!B45*_xlfn.NORM.S.DIST((LN(price!B45/Home!$F$23)+(rate!B45%-dividend!B45%+0.5*(vol!D45%)^2)*(ttm!D45/365))/((vol!D45%)*SQRT(ttm!D45/365)),TRUE)*EXP(-dividend!B45%*ttm!D45/365)-Home!$F$23*_xlfn.NORM.S.DIST((LN(price!B45/Home!$F$23)+(rate!B45%-dividend!B45%-0.5*(vol!D45%)^2)*(ttm!D45/365))/((vol!D45%)*SQRT(ttm!D45/365)),TRUE)*EXP(-rate!B45%*ttm!D45/365)</f>
        <v>194.57467029985901</v>
      </c>
      <c r="G215" s="16">
        <f>_xlfn.NORM.S.DIST((LN(price!B45/Home!$F$23)+(rate!B45%-dividend!B45%+0.5*(vol!D45%)^2)*(ttm!D45/365))/((vol!D45%)*SQRT(ttm!D45/365)),TRUE)*EXP(-dividend!B45%*ttm!D45/365)</f>
        <v>0.47582363719514464</v>
      </c>
      <c r="H215" s="18">
        <f>mid!D45</f>
        <v>200.95</v>
      </c>
      <c r="I215" s="16">
        <f>delta!D45</f>
        <v>0.49</v>
      </c>
      <c r="J215" s="16">
        <v>4.7532100000000002</v>
      </c>
      <c r="K215" s="20">
        <f>ttm!D45</f>
        <v>168</v>
      </c>
      <c r="L215" s="20">
        <f>moneyness!D45</f>
        <v>-148.93000000000029</v>
      </c>
      <c r="M215" s="16">
        <f t="shared" si="6"/>
        <v>0.30087552719173311</v>
      </c>
      <c r="N215" s="16">
        <f t="shared" si="7"/>
        <v>-0.17494811000341154</v>
      </c>
    </row>
    <row r="216" spans="1:14">
      <c r="A216" s="17">
        <v>45572</v>
      </c>
      <c r="B216" s="16">
        <v>3</v>
      </c>
      <c r="C216" s="16">
        <v>3</v>
      </c>
      <c r="D216" s="18">
        <f>price!B46</f>
        <v>5695.94</v>
      </c>
      <c r="E216" s="16">
        <v>1.3483000000000001</v>
      </c>
      <c r="F216" s="16">
        <f>price!B46*_xlfn.NORM.S.DIST((LN(price!B46/Home!$F$23)+(rate!B46%-dividend!B46%+0.5*(vol!D46%)^2)*(ttm!D46/365))/((vol!D46%)*SQRT(ttm!D46/365)),TRUE)*EXP(-dividend!B46%*ttm!D46/365)-Home!$F$23*_xlfn.NORM.S.DIST((LN(price!B46/Home!$F$23)+(rate!B46%-dividend!B46%-0.5*(vol!D46%)^2)*(ttm!D46/365))/((vol!D46%)*SQRT(ttm!D46/365)),TRUE)*EXP(-rate!B46%*ttm!D46/365)</f>
        <v>172.1211095513454</v>
      </c>
      <c r="G216" s="16">
        <f>_xlfn.NORM.S.DIST((LN(price!B46/Home!$F$23)+(rate!B46%-dividend!B46%+0.5*(vol!D46%)^2)*(ttm!D46/365))/((vol!D46%)*SQRT(ttm!D46/365)),TRUE)*EXP(-dividend!B46%*ttm!D46/365)</f>
        <v>0.43756703520998236</v>
      </c>
      <c r="H216" s="18">
        <f>mid!D46</f>
        <v>184.3</v>
      </c>
      <c r="I216" s="16">
        <f>delta!D46</f>
        <v>0.45700000000000002</v>
      </c>
      <c r="J216" s="16">
        <v>4.8091100000000004</v>
      </c>
      <c r="K216" s="20">
        <f>ttm!D46</f>
        <v>165</v>
      </c>
      <c r="L216" s="20">
        <f>moneyness!D46</f>
        <v>-204.0600000000004</v>
      </c>
      <c r="M216" s="16">
        <f t="shared" si="6"/>
        <v>0.37211723836549232</v>
      </c>
      <c r="N216" s="16">
        <f t="shared" si="7"/>
        <v>-6.5449796844490038E-2</v>
      </c>
    </row>
    <row r="217" spans="1:14">
      <c r="A217" s="17">
        <v>45573</v>
      </c>
      <c r="B217" s="16">
        <v>3</v>
      </c>
      <c r="C217" s="16">
        <v>1</v>
      </c>
      <c r="D217" s="18">
        <f>price!B47</f>
        <v>5751.13</v>
      </c>
      <c r="E217" s="16">
        <v>1.3351</v>
      </c>
      <c r="F217" s="16">
        <f>price!B47*_xlfn.NORM.S.DIST((LN(price!B47/Home!$F$23)+(rate!B47%-dividend!B47%+0.5*(vol!D47%)^2)*(ttm!D47/365))/((vol!D47%)*SQRT(ttm!D47/365)),TRUE)*EXP(-dividend!B47%*ttm!D47/365)-Home!$F$23*_xlfn.NORM.S.DIST((LN(price!B47/Home!$F$23)+(rate!B47%-dividend!B47%-0.5*(vol!D47%)^2)*(ttm!D47/365))/((vol!D47%)*SQRT(ttm!D47/365)),TRUE)*EXP(-rate!B47%*ttm!D47/365)</f>
        <v>195.33020282445386</v>
      </c>
      <c r="G217" s="16">
        <f>_xlfn.NORM.S.DIST((LN(price!B47/Home!$F$23)+(rate!B47%-dividend!B47%+0.5*(vol!D47%)^2)*(ttm!D47/365))/((vol!D47%)*SQRT(ttm!D47/365)),TRUE)*EXP(-dividend!B47%*ttm!D47/365)</f>
        <v>0.47522245139699082</v>
      </c>
      <c r="H217" s="18">
        <f>mid!D47</f>
        <v>204.6</v>
      </c>
      <c r="I217" s="16">
        <f>delta!D47</f>
        <v>0.49</v>
      </c>
      <c r="J217" s="16">
        <v>4.7761899999999997</v>
      </c>
      <c r="K217" s="20">
        <f>ttm!D47</f>
        <v>164</v>
      </c>
      <c r="L217" s="20">
        <f>moneyness!D47</f>
        <v>-148.86999999999989</v>
      </c>
      <c r="M217" s="16">
        <f t="shared" si="6"/>
        <v>0.46562321999178502</v>
      </c>
      <c r="N217" s="16">
        <f t="shared" si="7"/>
        <v>-9.5992314052057992E-3</v>
      </c>
    </row>
    <row r="218" spans="1:14">
      <c r="A218" s="17">
        <v>45574</v>
      </c>
      <c r="B218" s="16">
        <v>3</v>
      </c>
      <c r="C218" s="16">
        <v>1</v>
      </c>
      <c r="D218" s="18">
        <f>price!B48</f>
        <v>5792.04</v>
      </c>
      <c r="E218" s="16">
        <v>1.3254999999999999</v>
      </c>
      <c r="F218" s="16">
        <f>price!B48*_xlfn.NORM.S.DIST((LN(price!B48/Home!$F$23)+(rate!B48%-dividend!B48%+0.5*(vol!D48%)^2)*(ttm!D48/365))/((vol!D48%)*SQRT(ttm!D48/365)),TRUE)*EXP(-dividend!B48%*ttm!D48/365)-Home!$F$23*_xlfn.NORM.S.DIST((LN(price!B48/Home!$F$23)+(rate!B48%-dividend!B48%-0.5*(vol!D48%)^2)*(ttm!D48/365))/((vol!D48%)*SQRT(ttm!D48/365)),TRUE)*EXP(-rate!B48%*ttm!D48/365)</f>
        <v>215.47377650929047</v>
      </c>
      <c r="G218" s="16">
        <f>_xlfn.NORM.S.DIST((LN(price!B48/Home!$F$23)+(rate!B48%-dividend!B48%+0.5*(vol!D48%)^2)*(ttm!D48/365))/((vol!D48%)*SQRT(ttm!D48/365)),TRUE)*EXP(-dividend!B48%*ttm!D48/365)</f>
        <v>0.50414216747438034</v>
      </c>
      <c r="H218" s="18">
        <f>mid!D48</f>
        <v>223.55</v>
      </c>
      <c r="I218" s="16">
        <f>delta!D48</f>
        <v>0.51800000000000002</v>
      </c>
      <c r="J218" s="16">
        <v>4.7885200000000001</v>
      </c>
      <c r="K218" s="20">
        <f>ttm!D48</f>
        <v>163</v>
      </c>
      <c r="L218" s="20">
        <f>moneyness!D48</f>
        <v>-107.96000000000004</v>
      </c>
      <c r="M218" s="16">
        <f t="shared" si="6"/>
        <v>0.27869082949192864</v>
      </c>
      <c r="N218" s="16">
        <f t="shared" si="7"/>
        <v>-0.2254513379824517</v>
      </c>
    </row>
    <row r="219" spans="1:14">
      <c r="A219" s="17">
        <v>45575</v>
      </c>
      <c r="B219" s="16">
        <v>3</v>
      </c>
      <c r="C219" s="16">
        <v>1</v>
      </c>
      <c r="D219" s="18">
        <f>price!B49</f>
        <v>5780.05</v>
      </c>
      <c r="E219" s="16">
        <v>1.3278000000000001</v>
      </c>
      <c r="F219" s="16">
        <f>price!B49*_xlfn.NORM.S.DIST((LN(price!B49/Home!$F$23)+(rate!B49%-dividend!B49%+0.5*(vol!D49%)^2)*(ttm!D49/365))/((vol!D49%)*SQRT(ttm!D49/365)),TRUE)*EXP(-dividend!B49%*ttm!D49/365)-Home!$F$23*_xlfn.NORM.S.DIST((LN(price!B49/Home!$F$23)+(rate!B49%-dividend!B49%-0.5*(vol!D49%)^2)*(ttm!D49/365))/((vol!D49%)*SQRT(ttm!D49/365)),TRUE)*EXP(-rate!B49%*ttm!D49/365)</f>
        <v>208.58906589934213</v>
      </c>
      <c r="G219" s="16">
        <f>_xlfn.NORM.S.DIST((LN(price!B49/Home!$F$23)+(rate!B49%-dividend!B49%+0.5*(vol!D49%)^2)*(ttm!D49/365))/((vol!D49%)*SQRT(ttm!D49/365)),TRUE)*EXP(-dividend!B49%*ttm!D49/365)</f>
        <v>0.49512851599241459</v>
      </c>
      <c r="H219" s="18">
        <f>mid!D49</f>
        <v>220.15</v>
      </c>
      <c r="I219" s="16">
        <f>delta!D49</f>
        <v>0.51300000000000001</v>
      </c>
      <c r="J219" s="16">
        <v>4.7853000000000003</v>
      </c>
      <c r="K219" s="20">
        <f>ttm!D49</f>
        <v>162</v>
      </c>
      <c r="L219" s="20">
        <f>moneyness!D49</f>
        <v>-119.94999999999982</v>
      </c>
      <c r="M219" s="16">
        <f t="shared" si="6"/>
        <v>0.36527353994954848</v>
      </c>
      <c r="N219" s="16">
        <f t="shared" si="7"/>
        <v>-0.12985497604286611</v>
      </c>
    </row>
    <row r="220" spans="1:14">
      <c r="A220" s="17">
        <v>45576</v>
      </c>
      <c r="B220" s="16">
        <v>3</v>
      </c>
      <c r="C220" s="16">
        <v>3</v>
      </c>
      <c r="D220" s="18">
        <f>price!B50</f>
        <v>5815.03</v>
      </c>
      <c r="E220" s="16">
        <v>1.3204</v>
      </c>
      <c r="F220" s="16">
        <f>price!B50*_xlfn.NORM.S.DIST((LN(price!B50/Home!$F$23)+(rate!B50%-dividend!B50%+0.5*(vol!D50%)^2)*(ttm!D50/365))/((vol!D50%)*SQRT(ttm!D50/365)),TRUE)*EXP(-dividend!B50%*ttm!D50/365)-Home!$F$23*_xlfn.NORM.S.DIST((LN(price!B50/Home!$F$23)+(rate!B50%-dividend!B50%-0.5*(vol!D50%)^2)*(ttm!D50/365))/((vol!D50%)*SQRT(ttm!D50/365)),TRUE)*EXP(-rate!B50%*ttm!D50/365)</f>
        <v>227.94870228342597</v>
      </c>
      <c r="G220" s="16">
        <f>_xlfn.NORM.S.DIST((LN(price!B50/Home!$F$23)+(rate!B50%-dividend!B50%+0.5*(vol!D50%)^2)*(ttm!D50/365))/((vol!D50%)*SQRT(ttm!D50/365)),TRUE)*EXP(-dividend!B50%*ttm!D50/365)</f>
        <v>0.51958493311198561</v>
      </c>
      <c r="H220" s="18">
        <f>mid!D50</f>
        <v>232.85</v>
      </c>
      <c r="I220" s="16">
        <f>delta!D50</f>
        <v>0.53400000000000003</v>
      </c>
      <c r="J220" s="16">
        <v>4.7812799999999998</v>
      </c>
      <c r="K220" s="20">
        <f>ttm!D50</f>
        <v>161</v>
      </c>
      <c r="L220" s="20">
        <f>moneyness!D50</f>
        <v>-84.970000000000255</v>
      </c>
      <c r="M220" s="16">
        <f t="shared" si="6"/>
        <v>0.7287691398436299</v>
      </c>
      <c r="N220" s="16">
        <f t="shared" si="7"/>
        <v>0.20918420673164428</v>
      </c>
    </row>
    <row r="221" spans="1:14">
      <c r="A221" s="17">
        <v>45579</v>
      </c>
      <c r="B221" s="16">
        <v>3</v>
      </c>
      <c r="C221" s="16">
        <v>1</v>
      </c>
      <c r="D221" s="18">
        <f>price!B51</f>
        <v>5859.85</v>
      </c>
      <c r="E221" s="16">
        <v>1.3103</v>
      </c>
      <c r="F221" s="16">
        <f>price!B51*_xlfn.NORM.S.DIST((LN(price!B51/Home!$F$23)+(rate!B51%-dividend!B51%+0.5*(vol!D51%)^2)*(ttm!D51/365))/((vol!D51%)*SQRT(ttm!D51/365)),TRUE)*EXP(-dividend!B51%*ttm!D51/365)-Home!$F$23*_xlfn.NORM.S.DIST((LN(price!B51/Home!$F$23)+(rate!B51%-dividend!B51%-0.5*(vol!D51%)^2)*(ttm!D51/365))/((vol!D51%)*SQRT(ttm!D51/365)),TRUE)*EXP(-rate!B51%*ttm!D51/365)</f>
        <v>248.20012259436498</v>
      </c>
      <c r="G221" s="16">
        <f>_xlfn.NORM.S.DIST((LN(price!B51/Home!$F$23)+(rate!B51%-dividend!B51%+0.5*(vol!D51%)^2)*(ttm!D51/365))/((vol!D51%)*SQRT(ttm!D51/365)),TRUE)*EXP(-dividend!B51%*ttm!D51/365)</f>
        <v>0.54991581805430778</v>
      </c>
      <c r="H221" s="18">
        <f>mid!D51</f>
        <v>265.05</v>
      </c>
      <c r="I221" s="16">
        <f>delta!D51</f>
        <v>0.56899999999999995</v>
      </c>
      <c r="J221" s="16">
        <v>4.7858499999999999</v>
      </c>
      <c r="K221" s="20">
        <f>ttm!D51</f>
        <v>158</v>
      </c>
      <c r="L221" s="20">
        <f>moneyness!D51</f>
        <v>-40.149999999999636</v>
      </c>
      <c r="M221" s="16">
        <f t="shared" si="6"/>
        <v>0.67300975765207915</v>
      </c>
      <c r="N221" s="16">
        <f t="shared" si="7"/>
        <v>0.12309393959777137</v>
      </c>
    </row>
    <row r="222" spans="1:14">
      <c r="A222" s="17">
        <v>45580</v>
      </c>
      <c r="B222" s="16">
        <v>3</v>
      </c>
      <c r="C222" s="16">
        <v>1</v>
      </c>
      <c r="D222" s="18">
        <f>price!B52</f>
        <v>5815.26</v>
      </c>
      <c r="E222" s="16">
        <v>1.3209</v>
      </c>
      <c r="F222" s="16">
        <f>price!B52*_xlfn.NORM.S.DIST((LN(price!B52/Home!$F$23)+(rate!B52%-dividend!B52%+0.5*(vol!D52%)^2)*(ttm!D52/365))/((vol!D52%)*SQRT(ttm!D52/365)),TRUE)*EXP(-dividend!B52%*ttm!D52/365)-Home!$F$23*_xlfn.NORM.S.DIST((LN(price!B52/Home!$F$23)+(rate!B52%-dividend!B52%-0.5*(vol!D52%)^2)*(ttm!D52/365))/((vol!D52%)*SQRT(ttm!D52/365)),TRUE)*EXP(-rate!B52%*ttm!D52/365)</f>
        <v>223.44150677595371</v>
      </c>
      <c r="G222" s="16">
        <f>_xlfn.NORM.S.DIST((LN(price!B52/Home!$F$23)+(rate!B52%-dividend!B52%+0.5*(vol!D52%)^2)*(ttm!D52/365))/((vol!D52%)*SQRT(ttm!D52/365)),TRUE)*EXP(-dividend!B52%*ttm!D52/365)</f>
        <v>0.51780036320930156</v>
      </c>
      <c r="H222" s="18">
        <f>mid!D52</f>
        <v>234.9</v>
      </c>
      <c r="I222" s="16">
        <f>delta!D52</f>
        <v>0.53700000000000003</v>
      </c>
      <c r="J222" s="16">
        <v>4.7696500000000004</v>
      </c>
      <c r="K222" s="20">
        <f>ttm!D52</f>
        <v>157</v>
      </c>
      <c r="L222" s="20">
        <f>moneyness!D52</f>
        <v>-84.739999999999782</v>
      </c>
      <c r="M222" s="16">
        <f t="shared" si="6"/>
        <v>0.41668872896429582</v>
      </c>
      <c r="N222" s="16">
        <f t="shared" si="7"/>
        <v>-0.10111163424500574</v>
      </c>
    </row>
    <row r="223" spans="1:14">
      <c r="A223" s="17">
        <v>45581</v>
      </c>
      <c r="B223" s="16">
        <v>3</v>
      </c>
      <c r="C223" s="16">
        <v>1</v>
      </c>
      <c r="D223" s="18">
        <f>price!B53</f>
        <v>5842.47</v>
      </c>
      <c r="E223" s="16">
        <v>1.3144</v>
      </c>
      <c r="F223" s="16">
        <f>price!B53*_xlfn.NORM.S.DIST((LN(price!B53/Home!$F$23)+(rate!B53%-dividend!B53%+0.5*(vol!D53%)^2)*(ttm!D53/365))/((vol!D53%)*SQRT(ttm!D53/365)),TRUE)*EXP(-dividend!B53%*ttm!D53/365)-Home!$F$23*_xlfn.NORM.S.DIST((LN(price!B53/Home!$F$23)+(rate!B53%-dividend!B53%-0.5*(vol!D53%)^2)*(ttm!D53/365))/((vol!D53%)*SQRT(ttm!D53/365)),TRUE)*EXP(-rate!B53%*ttm!D53/365)</f>
        <v>236.61136258965007</v>
      </c>
      <c r="G223" s="16">
        <f>_xlfn.NORM.S.DIST((LN(price!B53/Home!$F$23)+(rate!B53%-dividend!B53%+0.5*(vol!D53%)^2)*(ttm!D53/365))/((vol!D53%)*SQRT(ttm!D53/365)),TRUE)*EXP(-dividend!B53%*ttm!D53/365)</f>
        <v>0.53669997339076492</v>
      </c>
      <c r="H223" s="18">
        <f>mid!D53</f>
        <v>246.15</v>
      </c>
      <c r="I223" s="16">
        <f>delta!D53</f>
        <v>0.55500000000000005</v>
      </c>
      <c r="J223" s="16">
        <v>4.7691600000000003</v>
      </c>
      <c r="K223" s="20">
        <f>ttm!D53</f>
        <v>156</v>
      </c>
      <c r="L223" s="20">
        <f>moneyness!D53</f>
        <v>-57.529999999999745</v>
      </c>
      <c r="M223" s="16">
        <f t="shared" si="6"/>
        <v>2.0655128653457795</v>
      </c>
      <c r="N223" s="16">
        <f t="shared" si="7"/>
        <v>1.5288128919550146</v>
      </c>
    </row>
    <row r="224" spans="1:14">
      <c r="A224" s="17">
        <v>45582</v>
      </c>
      <c r="B224" s="16">
        <v>3</v>
      </c>
      <c r="C224" s="16">
        <v>1</v>
      </c>
      <c r="D224" s="18">
        <f>price!B54</f>
        <v>5841.47</v>
      </c>
      <c r="E224" s="16">
        <v>1.3139000000000001</v>
      </c>
      <c r="F224" s="16">
        <f>price!B54*_xlfn.NORM.S.DIST((LN(price!B54/Home!$F$23)+(rate!B54%-dividend!B54%+0.5*(vol!D54%)^2)*(ttm!D54/365))/((vol!D54%)*SQRT(ttm!D54/365)),TRUE)*EXP(-dividend!B54%*ttm!D54/365)-Home!$F$23*_xlfn.NORM.S.DIST((LN(price!B54/Home!$F$23)+(rate!B54%-dividend!B54%-0.5*(vol!D54%)^2)*(ttm!D54/365))/((vol!D54%)*SQRT(ttm!D54/365)),TRUE)*EXP(-rate!B54%*ttm!D54/365)</f>
        <v>231.88781127563743</v>
      </c>
      <c r="G224" s="16">
        <f>_xlfn.NORM.S.DIST((LN(price!B54/Home!$F$23)+(rate!B54%-dividend!B54%+0.5*(vol!D54%)^2)*(ttm!D54/365))/((vol!D54%)*SQRT(ttm!D54/365)),TRUE)*EXP(-dividend!B54%*ttm!D54/365)</f>
        <v>0.53610614927054479</v>
      </c>
      <c r="H224" s="18">
        <f>mid!D54</f>
        <v>243.65</v>
      </c>
      <c r="I224" s="16">
        <f>delta!D54</f>
        <v>0.55600000000000005</v>
      </c>
      <c r="J224" s="16">
        <v>4.79474</v>
      </c>
      <c r="K224" s="20">
        <f>ttm!D54</f>
        <v>155</v>
      </c>
      <c r="L224" s="20">
        <f>moneyness!D54</f>
        <v>-58.529999999999745</v>
      </c>
      <c r="M224" s="16">
        <f t="shared" si="6"/>
        <v>0.3414692663874031</v>
      </c>
      <c r="N224" s="16">
        <f t="shared" si="7"/>
        <v>-0.19463688288314168</v>
      </c>
    </row>
    <row r="225" spans="1:14">
      <c r="A225" s="17">
        <v>45583</v>
      </c>
      <c r="B225" s="16">
        <v>3</v>
      </c>
      <c r="C225" s="16">
        <v>3</v>
      </c>
      <c r="D225" s="18">
        <f>price!B55</f>
        <v>5864.67</v>
      </c>
      <c r="E225" s="16">
        <v>1.3086</v>
      </c>
      <c r="F225" s="16">
        <f>price!B55*_xlfn.NORM.S.DIST((LN(price!B55/Home!$F$23)+(rate!B55%-dividend!B55%+0.5*(vol!D55%)^2)*(ttm!D55/365))/((vol!D55%)*SQRT(ttm!D55/365)),TRUE)*EXP(-dividend!B55%*ttm!D55/365)-Home!$F$23*_xlfn.NORM.S.DIST((LN(price!B55/Home!$F$23)+(rate!B55%-dividend!B55%-0.5*(vol!D55%)^2)*(ttm!D55/365))/((vol!D55%)*SQRT(ttm!D55/365)),TRUE)*EXP(-rate!B55%*ttm!D55/365)</f>
        <v>240.97763515624411</v>
      </c>
      <c r="G225" s="16">
        <f>_xlfn.NORM.S.DIST((LN(price!B55/Home!$F$23)+(rate!B55%-dividend!B55%+0.5*(vol!D55%)^2)*(ttm!D55/365))/((vol!D55%)*SQRT(ttm!D55/365)),TRUE)*EXP(-dividend!B55%*ttm!D55/365)</f>
        <v>0.55244517022070139</v>
      </c>
      <c r="H225" s="18">
        <f>mid!D55</f>
        <v>251.5</v>
      </c>
      <c r="I225" s="16">
        <f>delta!D55</f>
        <v>0.57099999999999995</v>
      </c>
      <c r="J225" s="16">
        <v>4.7816799999999997</v>
      </c>
      <c r="K225" s="20">
        <f>ttm!D55</f>
        <v>154</v>
      </c>
      <c r="L225" s="20">
        <f>moneyness!D55</f>
        <v>-35.329999999999927</v>
      </c>
      <c r="M225" s="16">
        <f t="shared" si="6"/>
        <v>0.56539111429943223</v>
      </c>
      <c r="N225" s="16">
        <f t="shared" si="7"/>
        <v>1.2945944078730842E-2</v>
      </c>
    </row>
    <row r="226" spans="1:14">
      <c r="A226" s="17">
        <v>45586</v>
      </c>
      <c r="B226" s="16">
        <v>3</v>
      </c>
      <c r="C226" s="16">
        <v>1</v>
      </c>
      <c r="D226" s="18">
        <f>price!B56</f>
        <v>5853.98</v>
      </c>
      <c r="E226" s="16">
        <v>1.3109999999999999</v>
      </c>
      <c r="F226" s="16">
        <f>price!B56*_xlfn.NORM.S.DIST((LN(price!B56/Home!$F$23)+(rate!B56%-dividend!B56%+0.5*(vol!D56%)^2)*(ttm!D56/365))/((vol!D56%)*SQRT(ttm!D56/365)),TRUE)*EXP(-dividend!B56%*ttm!D56/365)-Home!$F$23*_xlfn.NORM.S.DIST((LN(price!B56/Home!$F$23)+(rate!B56%-dividend!B56%-0.5*(vol!D56%)^2)*(ttm!D56/365))/((vol!D56%)*SQRT(ttm!D56/365)),TRUE)*EXP(-rate!B56%*ttm!D56/365)</f>
        <v>231.25442486632483</v>
      </c>
      <c r="G226" s="16">
        <f>_xlfn.NORM.S.DIST((LN(price!B56/Home!$F$23)+(rate!B56%-dividend!B56%+0.5*(vol!D56%)^2)*(ttm!D56/365))/((vol!D56%)*SQRT(ttm!D56/365)),TRUE)*EXP(-dividend!B56%*ttm!D56/365)</f>
        <v>0.54397001204489193</v>
      </c>
      <c r="H226" s="18">
        <f>mid!D56</f>
        <v>245.1</v>
      </c>
      <c r="I226" s="16">
        <f>delta!D56</f>
        <v>0.56299999999999994</v>
      </c>
      <c r="J226" s="16">
        <v>4.7991299999999999</v>
      </c>
      <c r="K226" s="20">
        <f>ttm!D56</f>
        <v>151</v>
      </c>
      <c r="L226" s="20">
        <f>moneyness!D56</f>
        <v>-46.020000000000437</v>
      </c>
      <c r="M226" s="16">
        <f t="shared" si="6"/>
        <v>3.1603675803556843</v>
      </c>
      <c r="N226" s="16">
        <f t="shared" si="7"/>
        <v>2.6163975683107923</v>
      </c>
    </row>
    <row r="227" spans="1:14">
      <c r="A227" s="17">
        <v>45587</v>
      </c>
      <c r="B227" s="16">
        <v>3</v>
      </c>
      <c r="C227" s="16">
        <v>1</v>
      </c>
      <c r="D227" s="18">
        <f>price!B57</f>
        <v>5851.2</v>
      </c>
      <c r="E227" s="16">
        <v>1.3109</v>
      </c>
      <c r="F227" s="16">
        <f>price!B57*_xlfn.NORM.S.DIST((LN(price!B57/Home!$F$23)+(rate!B57%-dividend!B57%+0.5*(vol!D57%)^2)*(ttm!D57/365))/((vol!D57%)*SQRT(ttm!D57/365)),TRUE)*EXP(-dividend!B57%*ttm!D57/365)-Home!$F$23*_xlfn.NORM.S.DIST((LN(price!B57/Home!$F$23)+(rate!B57%-dividend!B57%-0.5*(vol!D57%)^2)*(ttm!D57/365))/((vol!D57%)*SQRT(ttm!D57/365)),TRUE)*EXP(-rate!B57%*ttm!D57/365)</f>
        <v>227.380565756534</v>
      </c>
      <c r="G227" s="16">
        <f>_xlfn.NORM.S.DIST((LN(price!B57/Home!$F$23)+(rate!B57%-dividend!B57%+0.5*(vol!D57%)^2)*(ttm!D57/365))/((vol!D57%)*SQRT(ttm!D57/365)),TRUE)*EXP(-dividend!B57%*ttm!D57/365)</f>
        <v>0.541540655783041</v>
      </c>
      <c r="H227" s="18">
        <f>mid!D57</f>
        <v>235.65</v>
      </c>
      <c r="I227" s="16">
        <f>delta!D57</f>
        <v>0.56000000000000005</v>
      </c>
      <c r="J227" s="16">
        <v>4.7952000000000004</v>
      </c>
      <c r="K227" s="20">
        <f>ttm!D57</f>
        <v>150</v>
      </c>
      <c r="L227" s="20">
        <f>moneyness!D57</f>
        <v>-48.800000000000182</v>
      </c>
      <c r="M227" s="16">
        <f t="shared" si="6"/>
        <v>0.4186099072830225</v>
      </c>
      <c r="N227" s="16">
        <f t="shared" si="7"/>
        <v>-0.12293074850001851</v>
      </c>
    </row>
    <row r="228" spans="1:14">
      <c r="A228" s="17">
        <v>45588</v>
      </c>
      <c r="B228" s="16">
        <v>3</v>
      </c>
      <c r="C228" s="16">
        <v>1</v>
      </c>
      <c r="D228" s="18">
        <f>price!B58</f>
        <v>5797.42</v>
      </c>
      <c r="E228" s="16">
        <v>1.3226</v>
      </c>
      <c r="F228" s="16">
        <f>price!B58*_xlfn.NORM.S.DIST((LN(price!B58/Home!$F$23)+(rate!B58%-dividend!B58%+0.5*(vol!D58%)^2)*(ttm!D58/365))/((vol!D58%)*SQRT(ttm!D58/365)),TRUE)*EXP(-dividend!B58%*ttm!D58/365)-Home!$F$23*_xlfn.NORM.S.DIST((LN(price!B58/Home!$F$23)+(rate!B58%-dividend!B58%-0.5*(vol!D58%)^2)*(ttm!D58/365))/((vol!D58%)*SQRT(ttm!D58/365)),TRUE)*EXP(-rate!B58%*ttm!D58/365)</f>
        <v>200.28613605650162</v>
      </c>
      <c r="G228" s="16">
        <f>_xlfn.NORM.S.DIST((LN(price!B58/Home!$F$23)+(rate!B58%-dividend!B58%+0.5*(vol!D58%)^2)*(ttm!D58/365))/((vol!D58%)*SQRT(ttm!D58/365)),TRUE)*EXP(-dividend!B58%*ttm!D58/365)</f>
        <v>0.50075944878336909</v>
      </c>
      <c r="H228" s="18">
        <f>mid!D58</f>
        <v>213.05</v>
      </c>
      <c r="I228" s="16">
        <f>delta!D58</f>
        <v>0.52200000000000002</v>
      </c>
      <c r="J228" s="16">
        <v>4.7968299999999999</v>
      </c>
      <c r="K228" s="20">
        <f>ttm!D58</f>
        <v>149</v>
      </c>
      <c r="L228" s="20">
        <f>moneyness!D58</f>
        <v>-102.57999999999993</v>
      </c>
      <c r="M228" s="16">
        <f t="shared" si="6"/>
        <v>0.42520205428618235</v>
      </c>
      <c r="N228" s="16">
        <f t="shared" si="7"/>
        <v>-7.5557394497186736E-2</v>
      </c>
    </row>
    <row r="229" spans="1:14">
      <c r="A229" s="17">
        <v>45589</v>
      </c>
      <c r="B229" s="16">
        <v>3</v>
      </c>
      <c r="C229" s="16">
        <v>1</v>
      </c>
      <c r="D229" s="18">
        <f>price!B59</f>
        <v>5809.86</v>
      </c>
      <c r="E229" s="16">
        <v>1.3192999999999999</v>
      </c>
      <c r="F229" s="16">
        <f>price!B59*_xlfn.NORM.S.DIST((LN(price!B59/Home!$F$23)+(rate!B59%-dividend!B59%+0.5*(vol!D59%)^2)*(ttm!D59/365))/((vol!D59%)*SQRT(ttm!D59/365)),TRUE)*EXP(-dividend!B59%*ttm!D59/365)-Home!$F$23*_xlfn.NORM.S.DIST((LN(price!B59/Home!$F$23)+(rate!B59%-dividend!B59%-0.5*(vol!D59%)^2)*(ttm!D59/365))/((vol!D59%)*SQRT(ttm!D59/365)),TRUE)*EXP(-rate!B59%*ttm!D59/365)</f>
        <v>206.04855989713496</v>
      </c>
      <c r="G229" s="16">
        <f>_xlfn.NORM.S.DIST((LN(price!B59/Home!$F$23)+(rate!B59%-dividend!B59%+0.5*(vol!D59%)^2)*(ttm!D59/365))/((vol!D59%)*SQRT(ttm!D59/365)),TRUE)*EXP(-dividend!B59%*ttm!D59/365)</f>
        <v>0.50944703965207072</v>
      </c>
      <c r="H229" s="18">
        <f>mid!D59</f>
        <v>218.25</v>
      </c>
      <c r="I229" s="16">
        <f>delta!D59</f>
        <v>0.53200000000000003</v>
      </c>
      <c r="J229" s="16">
        <v>4.7797099999999997</v>
      </c>
      <c r="K229" s="20">
        <f>ttm!D59</f>
        <v>148</v>
      </c>
      <c r="L229" s="20">
        <f>moneyness!D59</f>
        <v>-90.140000000000327</v>
      </c>
      <c r="M229" s="16">
        <f t="shared" si="6"/>
        <v>1.461589507131511</v>
      </c>
      <c r="N229" s="16">
        <f t="shared" si="7"/>
        <v>0.95214246747944031</v>
      </c>
    </row>
    <row r="230" spans="1:14">
      <c r="A230" s="17">
        <v>45590</v>
      </c>
      <c r="B230" s="16">
        <v>3</v>
      </c>
      <c r="C230" s="16">
        <v>3</v>
      </c>
      <c r="D230" s="18">
        <f>price!B60</f>
        <v>5808.12</v>
      </c>
      <c r="E230" s="16">
        <v>1.3187</v>
      </c>
      <c r="F230" s="16">
        <f>price!B60*_xlfn.NORM.S.DIST((LN(price!B60/Home!$F$23)+(rate!B60%-dividend!B60%+0.5*(vol!D60%)^2)*(ttm!D60/365))/((vol!D60%)*SQRT(ttm!D60/365)),TRUE)*EXP(-dividend!B60%*ttm!D60/365)-Home!$F$23*_xlfn.NORM.S.DIST((LN(price!B60/Home!$F$23)+(rate!B60%-dividend!B60%-0.5*(vol!D60%)^2)*(ttm!D60/365))/((vol!D60%)*SQRT(ttm!D60/365)),TRUE)*EXP(-rate!B60%*ttm!D60/365)</f>
        <v>209.12537892880391</v>
      </c>
      <c r="G230" s="16">
        <f>_xlfn.NORM.S.DIST((LN(price!B60/Home!$F$23)+(rate!B60%-dividend!B60%+0.5*(vol!D60%)^2)*(ttm!D60/365))/((vol!D60%)*SQRT(ttm!D60/365)),TRUE)*EXP(-dividend!B60%*ttm!D60/365)</f>
        <v>0.5082158931099261</v>
      </c>
      <c r="H230" s="18">
        <f>mid!D60</f>
        <v>215.4</v>
      </c>
      <c r="I230" s="16">
        <f>delta!D60</f>
        <v>0.52300000000000002</v>
      </c>
      <c r="J230" s="16">
        <v>4.7761800000000001</v>
      </c>
      <c r="K230" s="20">
        <f>ttm!D60</f>
        <v>147</v>
      </c>
      <c r="L230" s="20">
        <f>moneyness!D60</f>
        <v>-91.880000000000109</v>
      </c>
      <c r="M230" s="16">
        <f t="shared" si="6"/>
        <v>0.65001700422386144</v>
      </c>
      <c r="N230" s="16">
        <f t="shared" si="7"/>
        <v>0.14180111111393534</v>
      </c>
    </row>
    <row r="231" spans="1:14">
      <c r="A231" s="17">
        <v>45593</v>
      </c>
      <c r="B231" s="16">
        <v>3</v>
      </c>
      <c r="C231" s="16">
        <v>1</v>
      </c>
      <c r="D231" s="18">
        <f>price!B61</f>
        <v>5823.52</v>
      </c>
      <c r="E231" s="16">
        <v>1.3150999999999999</v>
      </c>
      <c r="F231" s="16">
        <f>price!B61*_xlfn.NORM.S.DIST((LN(price!B61/Home!$F$23)+(rate!B61%-dividend!B61%+0.5*(vol!D61%)^2)*(ttm!D61/365))/((vol!D61%)*SQRT(ttm!D61/365)),TRUE)*EXP(-dividend!B61%*ttm!D61/365)-Home!$F$23*_xlfn.NORM.S.DIST((LN(price!B61/Home!$F$23)+(rate!B61%-dividend!B61%-0.5*(vol!D61%)^2)*(ttm!D61/365))/((vol!D61%)*SQRT(ttm!D61/365)),TRUE)*EXP(-rate!B61%*ttm!D61/365)</f>
        <v>211.32939139135669</v>
      </c>
      <c r="G231" s="16">
        <f>_xlfn.NORM.S.DIST((LN(price!B61/Home!$F$23)+(rate!B61%-dividend!B61%+0.5*(vol!D61%)^2)*(ttm!D61/365))/((vol!D61%)*SQRT(ttm!D61/365)),TRUE)*EXP(-dividend!B61%*ttm!D61/365)</f>
        <v>0.51802640020244572</v>
      </c>
      <c r="H231" s="18">
        <f>mid!D61</f>
        <v>225</v>
      </c>
      <c r="I231" s="16">
        <f>delta!D61</f>
        <v>0.54</v>
      </c>
      <c r="J231" s="16">
        <v>4.7738899999999997</v>
      </c>
      <c r="K231" s="20">
        <f>ttm!D61</f>
        <v>144</v>
      </c>
      <c r="L231" s="20">
        <f>moneyness!D61</f>
        <v>-76.479999999999563</v>
      </c>
      <c r="M231" s="16">
        <f t="shared" si="6"/>
        <v>0.54951973241316276</v>
      </c>
      <c r="N231" s="16">
        <f t="shared" si="7"/>
        <v>3.149333221071704E-2</v>
      </c>
    </row>
    <row r="232" spans="1:14">
      <c r="A232" s="17">
        <v>45594</v>
      </c>
      <c r="B232" s="16">
        <v>3</v>
      </c>
      <c r="C232" s="16">
        <v>1</v>
      </c>
      <c r="D232" s="18">
        <f>price!B62</f>
        <v>5832.92</v>
      </c>
      <c r="E232" s="16">
        <v>1.3130999999999999</v>
      </c>
      <c r="F232" s="16">
        <f>price!B62*_xlfn.NORM.S.DIST((LN(price!B62/Home!$F$23)+(rate!B62%-dividend!B62%+0.5*(vol!D62%)^2)*(ttm!D62/365))/((vol!D62%)*SQRT(ttm!D62/365)),TRUE)*EXP(-dividend!B62%*ttm!D62/365)-Home!$F$23*_xlfn.NORM.S.DIST((LN(price!B62/Home!$F$23)+(rate!B62%-dividend!B62%-0.5*(vol!D62%)^2)*(ttm!D62/365))/((vol!D62%)*SQRT(ttm!D62/365)),TRUE)*EXP(-rate!B62%*ttm!D62/365)</f>
        <v>215.59106118963609</v>
      </c>
      <c r="G232" s="16">
        <f>_xlfn.NORM.S.DIST((LN(price!B62/Home!$F$23)+(rate!B62%-dividend!B62%+0.5*(vol!D62%)^2)*(ttm!D62/365))/((vol!D62%)*SQRT(ttm!D62/365)),TRUE)*EXP(-dividend!B62%*ttm!D62/365)</f>
        <v>0.5245548833166519</v>
      </c>
      <c r="H232" s="18">
        <f>mid!D62</f>
        <v>230.05</v>
      </c>
      <c r="I232" s="16">
        <f>delta!D62</f>
        <v>0.54900000000000004</v>
      </c>
      <c r="J232" s="16">
        <v>4.7655200000000004</v>
      </c>
      <c r="K232" s="20">
        <f>ttm!D62</f>
        <v>143</v>
      </c>
      <c r="L232" s="20">
        <f>moneyness!D62</f>
        <v>-67.079999999999927</v>
      </c>
      <c r="M232" s="16">
        <f t="shared" si="6"/>
        <v>0.76827630373713673</v>
      </c>
      <c r="N232" s="16">
        <f t="shared" si="7"/>
        <v>0.24372142042048484</v>
      </c>
    </row>
    <row r="233" spans="1:14">
      <c r="A233" s="17">
        <v>45595</v>
      </c>
      <c r="B233" s="16">
        <v>3</v>
      </c>
      <c r="C233" s="16">
        <v>1</v>
      </c>
      <c r="D233" s="18">
        <f>price!B63</f>
        <v>5813.67</v>
      </c>
      <c r="E233" s="16">
        <v>1.3177000000000001</v>
      </c>
      <c r="F233" s="16">
        <f>price!B63*_xlfn.NORM.S.DIST((LN(price!B63/Home!$F$23)+(rate!B63%-dividend!B63%+0.5*(vol!D63%)^2)*(ttm!D63/365))/((vol!D63%)*SQRT(ttm!D63/365)),TRUE)*EXP(-dividend!B63%*ttm!D63/365)-Home!$F$23*_xlfn.NORM.S.DIST((LN(price!B63/Home!$F$23)+(rate!B63%-dividend!B63%-0.5*(vol!D63%)^2)*(ttm!D63/365))/((vol!D63%)*SQRT(ttm!D63/365)),TRUE)*EXP(-rate!B63%*ttm!D63/365)</f>
        <v>206.48697561150766</v>
      </c>
      <c r="G233" s="16">
        <f>_xlfn.NORM.S.DIST((LN(price!B63/Home!$F$23)+(rate!B63%-dividend!B63%+0.5*(vol!D63%)^2)*(ttm!D63/365))/((vol!D63%)*SQRT(ttm!D63/365)),TRUE)*EXP(-dividend!B63%*ttm!D63/365)</f>
        <v>0.51005058994902241</v>
      </c>
      <c r="H233" s="18">
        <f>mid!D63</f>
        <v>215.1</v>
      </c>
      <c r="I233" s="16">
        <f>delta!D63</f>
        <v>0.53600000000000003</v>
      </c>
      <c r="J233" s="16">
        <v>4.7850900000000003</v>
      </c>
      <c r="K233" s="20">
        <f>ttm!D63</f>
        <v>142</v>
      </c>
      <c r="L233" s="20">
        <f>moneyness!D63</f>
        <v>-86.329999999999927</v>
      </c>
      <c r="M233" s="16">
        <f t="shared" si="6"/>
        <v>0.46068298592818963</v>
      </c>
      <c r="N233" s="16">
        <f t="shared" si="7"/>
        <v>-4.9367604020832789E-2</v>
      </c>
    </row>
    <row r="234" spans="1:14">
      <c r="A234" s="17">
        <v>45596</v>
      </c>
      <c r="B234" s="16">
        <v>3</v>
      </c>
      <c r="C234" s="16">
        <v>1</v>
      </c>
      <c r="D234" s="18">
        <f>price!B64</f>
        <v>5705.45</v>
      </c>
      <c r="E234" s="16">
        <v>1.3411</v>
      </c>
      <c r="F234" s="16">
        <f>price!B64*_xlfn.NORM.S.DIST((LN(price!B64/Home!$F$23)+(rate!B64%-dividend!B64%+0.5*(vol!D64%)^2)*(ttm!D64/365))/((vol!D64%)*SQRT(ttm!D64/365)),TRUE)*EXP(-dividend!B64%*ttm!D64/365)-Home!$F$23*_xlfn.NORM.S.DIST((LN(price!B64/Home!$F$23)+(rate!B64%-dividend!B64%-0.5*(vol!D64%)^2)*(ttm!D64/365))/((vol!D64%)*SQRT(ttm!D64/365)),TRUE)*EXP(-rate!B64%*ttm!D64/365)</f>
        <v>157.4333088330136</v>
      </c>
      <c r="G234" s="16">
        <f>_xlfn.NORM.S.DIST((LN(price!B64/Home!$F$23)+(rate!B64%-dividend!B64%+0.5*(vol!D64%)^2)*(ttm!D64/365))/((vol!D64%)*SQRT(ttm!D64/365)),TRUE)*EXP(-dividend!B64%*ttm!D64/365)</f>
        <v>0.42856560272324917</v>
      </c>
      <c r="H234" s="18">
        <f>mid!D64</f>
        <v>165.15</v>
      </c>
      <c r="I234" s="16">
        <f>delta!D64</f>
        <v>0.45400000000000001</v>
      </c>
      <c r="J234" s="16">
        <v>4.7691999999999997</v>
      </c>
      <c r="K234" s="20">
        <f>ttm!D64</f>
        <v>141</v>
      </c>
      <c r="L234" s="20">
        <f>moneyness!D64</f>
        <v>-194.55000000000018</v>
      </c>
      <c r="M234" s="16">
        <f t="shared" si="6"/>
        <v>0.28306558664050135</v>
      </c>
      <c r="N234" s="16">
        <f t="shared" si="7"/>
        <v>-0.14550001608274782</v>
      </c>
    </row>
    <row r="235" spans="1:14">
      <c r="A235" s="17">
        <v>45597</v>
      </c>
      <c r="B235" s="16">
        <v>3</v>
      </c>
      <c r="C235" s="16">
        <v>3</v>
      </c>
      <c r="D235" s="18">
        <f>price!B65</f>
        <v>5728.8</v>
      </c>
      <c r="E235" s="16">
        <v>1.3364</v>
      </c>
      <c r="F235" s="16">
        <f>price!B65*_xlfn.NORM.S.DIST((LN(price!B65/Home!$F$23)+(rate!B65%-dividend!B65%+0.5*(vol!D65%)^2)*(ttm!D65/365))/((vol!D65%)*SQRT(ttm!D65/365)),TRUE)*EXP(-dividend!B65%*ttm!D65/365)-Home!$F$23*_xlfn.NORM.S.DIST((LN(price!B65/Home!$F$23)+(rate!B65%-dividend!B65%-0.5*(vol!D65%)^2)*(ttm!D65/365))/((vol!D65%)*SQRT(ttm!D65/365)),TRUE)*EXP(-rate!B65%*ttm!D65/365)</f>
        <v>165.19698150494105</v>
      </c>
      <c r="G235" s="16">
        <f>_xlfn.NORM.S.DIST((LN(price!B65/Home!$F$23)+(rate!B65%-dividend!B65%+0.5*(vol!D65%)^2)*(ttm!D65/365))/((vol!D65%)*SQRT(ttm!D65/365)),TRUE)*EXP(-dividend!B65%*ttm!D65/365)</f>
        <v>0.44454335726240324</v>
      </c>
      <c r="H235" s="18">
        <f>mid!D65</f>
        <v>171.7</v>
      </c>
      <c r="I235" s="16">
        <f>delta!D65</f>
        <v>0.46</v>
      </c>
      <c r="J235" s="16">
        <v>4.75678</v>
      </c>
      <c r="K235" s="20">
        <f>ttm!D65</f>
        <v>140</v>
      </c>
      <c r="L235" s="20">
        <f>moneyness!D65</f>
        <v>-171.19999999999982</v>
      </c>
      <c r="M235" s="16">
        <f t="shared" si="6"/>
        <v>0.60941169436525566</v>
      </c>
      <c r="N235" s="16">
        <f t="shared" si="7"/>
        <v>0.16486833710285242</v>
      </c>
    </row>
    <row r="236" spans="1:14">
      <c r="A236" s="17">
        <v>45600</v>
      </c>
      <c r="B236" s="16">
        <v>3</v>
      </c>
      <c r="C236" s="16">
        <v>1</v>
      </c>
      <c r="D236" s="18">
        <f>price!B66</f>
        <v>5712.69</v>
      </c>
      <c r="E236" s="16">
        <v>1.3391</v>
      </c>
      <c r="F236" s="16">
        <f>price!B66*_xlfn.NORM.S.DIST((LN(price!B66/Home!$F$23)+(rate!B66%-dividend!B66%+0.5*(vol!D66%)^2)*(ttm!D66/365))/((vol!D66%)*SQRT(ttm!D66/365)),TRUE)*EXP(-dividend!B66%*ttm!D66/365)-Home!$F$23*_xlfn.NORM.S.DIST((LN(price!B66/Home!$F$23)+(rate!B66%-dividend!B66%-0.5*(vol!D66%)^2)*(ttm!D66/365))/((vol!D66%)*SQRT(ttm!D66/365)),TRUE)*EXP(-rate!B66%*ttm!D66/365)</f>
        <v>150.00924645109853</v>
      </c>
      <c r="G236" s="16">
        <f>_xlfn.NORM.S.DIST((LN(price!B66/Home!$F$23)+(rate!B66%-dividend!B66%+0.5*(vol!D66%)^2)*(ttm!D66/365))/((vol!D66%)*SQRT(ttm!D66/365)),TRUE)*EXP(-dividend!B66%*ttm!D66/365)</f>
        <v>0.42718874688606268</v>
      </c>
      <c r="H236" s="18">
        <f>mid!D66</f>
        <v>161.5</v>
      </c>
      <c r="I236" s="16">
        <f>delta!D66</f>
        <v>0.44500000000000001</v>
      </c>
      <c r="J236" s="16">
        <v>4.7418500000000003</v>
      </c>
      <c r="K236" s="20">
        <f>ttm!D66</f>
        <v>137</v>
      </c>
      <c r="L236" s="20">
        <f>moneyness!D66</f>
        <v>-187.3100000000004</v>
      </c>
      <c r="M236" s="16">
        <f t="shared" si="6"/>
        <v>0.43874812814879982</v>
      </c>
      <c r="N236" s="16">
        <f t="shared" si="7"/>
        <v>1.1559381262737145E-2</v>
      </c>
    </row>
    <row r="237" spans="1:14">
      <c r="A237" s="17">
        <v>45601</v>
      </c>
      <c r="B237" s="16">
        <v>3</v>
      </c>
      <c r="C237" s="16">
        <v>1</v>
      </c>
      <c r="D237" s="18">
        <f>price!B67</f>
        <v>5782.76</v>
      </c>
      <c r="E237" s="16">
        <v>1.3243</v>
      </c>
      <c r="F237" s="16">
        <f>price!B67*_xlfn.NORM.S.DIST((LN(price!B67/Home!$F$23)+(rate!B67%-dividend!B67%+0.5*(vol!D67%)^2)*(ttm!D67/365))/((vol!D67%)*SQRT(ttm!D67/365)),TRUE)*EXP(-dividend!B67%*ttm!D67/365)-Home!$F$23*_xlfn.NORM.S.DIST((LN(price!B67/Home!$F$23)+(rate!B67%-dividend!B67%-0.5*(vol!D67%)^2)*(ttm!D67/365))/((vol!D67%)*SQRT(ttm!D67/365)),TRUE)*EXP(-rate!B67%*ttm!D67/365)</f>
        <v>178.48724368020521</v>
      </c>
      <c r="G237" s="16">
        <f>_xlfn.NORM.S.DIST((LN(price!B67/Home!$F$23)+(rate!B67%-dividend!B67%+0.5*(vol!D67%)^2)*(ttm!D67/365))/((vol!D67%)*SQRT(ttm!D67/365)),TRUE)*EXP(-dividend!B67%*ttm!D67/365)</f>
        <v>0.48110742293171871</v>
      </c>
      <c r="H237" s="18">
        <f>mid!D67</f>
        <v>192.15</v>
      </c>
      <c r="I237" s="16">
        <f>delta!D67</f>
        <v>0.501</v>
      </c>
      <c r="J237" s="16">
        <v>4.7514500000000002</v>
      </c>
      <c r="K237" s="20">
        <f>ttm!D67</f>
        <v>136</v>
      </c>
      <c r="L237" s="20">
        <f>moneyness!D67</f>
        <v>-117.23999999999978</v>
      </c>
      <c r="M237" s="16">
        <f t="shared" si="6"/>
        <v>0.54735948216466612</v>
      </c>
      <c r="N237" s="16">
        <f t="shared" si="7"/>
        <v>6.6252059232947413E-2</v>
      </c>
    </row>
    <row r="238" spans="1:14">
      <c r="A238" s="17">
        <v>45602</v>
      </c>
      <c r="B238" s="16">
        <v>3</v>
      </c>
      <c r="C238" s="16">
        <v>1</v>
      </c>
      <c r="D238" s="18">
        <f>price!B68</f>
        <v>5929.04</v>
      </c>
      <c r="E238" s="16">
        <v>1.2922</v>
      </c>
      <c r="F238" s="16">
        <f>price!B68*_xlfn.NORM.S.DIST((LN(price!B68/Home!$F$23)+(rate!B68%-dividend!B68%+0.5*(vol!D68%)^2)*(ttm!D68/365))/((vol!D68%)*SQRT(ttm!D68/365)),TRUE)*EXP(-dividend!B68%*ttm!D68/365)-Home!$F$23*_xlfn.NORM.S.DIST((LN(price!B68/Home!$F$23)+(rate!B68%-dividend!B68%-0.5*(vol!D68%)^2)*(ttm!D68/365))/((vol!D68%)*SQRT(ttm!D68/365)),TRUE)*EXP(-rate!B68%*ttm!D68/365)</f>
        <v>255.39353646635664</v>
      </c>
      <c r="G238" s="16">
        <f>_xlfn.NORM.S.DIST((LN(price!B68/Home!$F$23)+(rate!B68%-dividend!B68%+0.5*(vol!D68%)^2)*(ttm!D68/365))/((vol!D68%)*SQRT(ttm!D68/365)),TRUE)*EXP(-dividend!B68%*ttm!D68/365)</f>
        <v>0.59589364576005699</v>
      </c>
      <c r="H238" s="18">
        <f>mid!D68</f>
        <v>272.10000000000002</v>
      </c>
      <c r="I238" s="16">
        <f>delta!D68</f>
        <v>0.61599999999999999</v>
      </c>
      <c r="J238" s="16">
        <v>4.7555100000000001</v>
      </c>
      <c r="K238" s="20">
        <f>ttm!D68</f>
        <v>135</v>
      </c>
      <c r="L238" s="20">
        <f>moneyness!D68</f>
        <v>29.039999999999964</v>
      </c>
      <c r="M238" s="16">
        <f t="shared" si="6"/>
        <v>0.55988181596001818</v>
      </c>
      <c r="N238" s="16">
        <f t="shared" si="7"/>
        <v>-3.6011829800038808E-2</v>
      </c>
    </row>
    <row r="239" spans="1:14">
      <c r="A239" s="17">
        <v>45603</v>
      </c>
      <c r="B239" s="16">
        <v>3</v>
      </c>
      <c r="C239" s="16">
        <v>1</v>
      </c>
      <c r="D239" s="18">
        <f>price!B69</f>
        <v>5973.1</v>
      </c>
      <c r="E239" s="16">
        <v>1.2938000000000001</v>
      </c>
      <c r="F239" s="16">
        <f>price!B69*_xlfn.NORM.S.DIST((LN(price!B69/Home!$F$23)+(rate!B69%-dividend!B69%+0.5*(vol!D69%)^2)*(ttm!D69/365))/((vol!D69%)*SQRT(ttm!D69/365)),TRUE)*EXP(-dividend!B69%*ttm!D69/365)-Home!$F$23*_xlfn.NORM.S.DIST((LN(price!B69/Home!$F$23)+(rate!B69%-dividend!B69%-0.5*(vol!D69%)^2)*(ttm!D69/365))/((vol!D69%)*SQRT(ttm!D69/365)),TRUE)*EXP(-rate!B69%*ttm!D69/365)</f>
        <v>281.2406750256273</v>
      </c>
      <c r="G239" s="16">
        <f>_xlfn.NORM.S.DIST((LN(price!B69/Home!$F$23)+(rate!B69%-dividend!B69%+0.5*(vol!D69%)^2)*(ttm!D69/365))/((vol!D69%)*SQRT(ttm!D69/365)),TRUE)*EXP(-dividend!B69%*ttm!D69/365)</f>
        <v>0.62858488717204364</v>
      </c>
      <c r="H239" s="18">
        <f>mid!D69</f>
        <v>296.64999999999998</v>
      </c>
      <c r="I239" s="16">
        <f>delta!D69</f>
        <v>0.64800000000000002</v>
      </c>
      <c r="J239" s="16">
        <v>4.7456100000000001</v>
      </c>
      <c r="K239" s="20">
        <f>ttm!D69</f>
        <v>134</v>
      </c>
      <c r="L239" s="20">
        <f>moneyness!D69</f>
        <v>73.100000000000364</v>
      </c>
      <c r="M239" s="16">
        <f t="shared" si="6"/>
        <v>0.56236688310285043</v>
      </c>
      <c r="N239" s="16">
        <f t="shared" si="7"/>
        <v>-6.6218004069193204E-2</v>
      </c>
    </row>
    <row r="240" spans="1:14">
      <c r="A240" s="17">
        <v>45604</v>
      </c>
      <c r="B240" s="16">
        <v>3</v>
      </c>
      <c r="C240" s="16">
        <v>3</v>
      </c>
      <c r="D240" s="18">
        <f>price!B70</f>
        <v>5995.54</v>
      </c>
      <c r="E240" s="16">
        <v>1.2887999999999999</v>
      </c>
      <c r="F240" s="16">
        <f>price!B70*_xlfn.NORM.S.DIST((LN(price!B70/Home!$F$23)+(rate!B70%-dividend!B70%+0.5*(vol!D70%)^2)*(ttm!D70/365))/((vol!D70%)*SQRT(ttm!D70/365)),TRUE)*EXP(-dividend!B70%*ttm!D70/365)-Home!$F$23*_xlfn.NORM.S.DIST((LN(price!B70/Home!$F$23)+(rate!B70%-dividend!B70%-0.5*(vol!D70%)^2)*(ttm!D70/365))/((vol!D70%)*SQRT(ttm!D70/365)),TRUE)*EXP(-rate!B70%*ttm!D70/365)</f>
        <v>297.72285883782752</v>
      </c>
      <c r="G240" s="16">
        <f>_xlfn.NORM.S.DIST((LN(price!B70/Home!$F$23)+(rate!B70%-dividend!B70%+0.5*(vol!D70%)^2)*(ttm!D70/365))/((vol!D70%)*SQRT(ttm!D70/365)),TRUE)*EXP(-dividend!B70%*ttm!D70/365)</f>
        <v>0.64376438032678773</v>
      </c>
      <c r="H240" s="18">
        <f>mid!D70</f>
        <v>309.14999999999998</v>
      </c>
      <c r="I240" s="16">
        <f>delta!D70</f>
        <v>0.66400000000000003</v>
      </c>
      <c r="J240" s="16">
        <v>4.7659500000000001</v>
      </c>
      <c r="K240" s="20">
        <f>ttm!D70</f>
        <v>133</v>
      </c>
      <c r="L240" s="20">
        <f>moneyness!D70</f>
        <v>95.539999999999964</v>
      </c>
      <c r="M240" s="16">
        <f t="shared" si="6"/>
        <v>0.44450301898896127</v>
      </c>
      <c r="N240" s="16">
        <f t="shared" si="7"/>
        <v>-0.19926136133782646</v>
      </c>
    </row>
    <row r="241" spans="1:14">
      <c r="A241" s="17">
        <v>45607</v>
      </c>
      <c r="B241" s="16">
        <v>3</v>
      </c>
      <c r="C241" s="16">
        <v>1</v>
      </c>
      <c r="D241" s="18">
        <f>price!B71</f>
        <v>6001.35</v>
      </c>
      <c r="E241" s="16">
        <v>1.2884</v>
      </c>
      <c r="F241" s="16">
        <f>price!B71*_xlfn.NORM.S.DIST((LN(price!B71/Home!$F$23)+(rate!B71%-dividend!B71%+0.5*(vol!D71%)^2)*(ttm!D71/365))/((vol!D71%)*SQRT(ttm!D71/365)),TRUE)*EXP(-dividend!B71%*ttm!D71/365)-Home!$F$23*_xlfn.NORM.S.DIST((LN(price!B71/Home!$F$23)+(rate!B71%-dividend!B71%-0.5*(vol!D71%)^2)*(ttm!D71/365))/((vol!D71%)*SQRT(ttm!D71/365)),TRUE)*EXP(-rate!B71%*ttm!D71/365)</f>
        <v>297.81090914258948</v>
      </c>
      <c r="G241" s="16">
        <f>_xlfn.NORM.S.DIST((LN(price!B71/Home!$F$23)+(rate!B71%-dividend!B71%+0.5*(vol!D71%)^2)*(ttm!D71/365))/((vol!D71%)*SQRT(ttm!D71/365)),TRUE)*EXP(-dividend!B71%*ttm!D71/365)</f>
        <v>0.64828753244140092</v>
      </c>
      <c r="H241" s="18">
        <f>mid!D71</f>
        <v>311.45</v>
      </c>
      <c r="I241" s="16">
        <f>delta!D71</f>
        <v>0.67</v>
      </c>
      <c r="J241" s="16">
        <v>4.7637099999999997</v>
      </c>
      <c r="K241" s="20">
        <f>ttm!D71</f>
        <v>130</v>
      </c>
      <c r="L241" s="20">
        <f>moneyness!D71</f>
        <v>101.35000000000036</v>
      </c>
      <c r="M241" s="16">
        <f t="shared" si="6"/>
        <v>0.66301588977918136</v>
      </c>
      <c r="N241" s="16">
        <f t="shared" si="7"/>
        <v>1.472835733778044E-2</v>
      </c>
    </row>
    <row r="242" spans="1:14">
      <c r="A242" s="17">
        <v>45608</v>
      </c>
      <c r="B242" s="16">
        <v>3</v>
      </c>
      <c r="C242" s="16">
        <v>1</v>
      </c>
      <c r="D242" s="18">
        <f>price!B72</f>
        <v>5983.99</v>
      </c>
      <c r="E242" s="16">
        <v>1.2925</v>
      </c>
      <c r="F242" s="16">
        <f>price!B72*_xlfn.NORM.S.DIST((LN(price!B72/Home!$F$23)+(rate!B72%-dividend!B72%+0.5*(vol!D72%)^2)*(ttm!D72/365))/((vol!D72%)*SQRT(ttm!D72/365)),TRUE)*EXP(-dividend!B72%*ttm!D72/365)-Home!$F$23*_xlfn.NORM.S.DIST((LN(price!B72/Home!$F$23)+(rate!B72%-dividend!B72%-0.5*(vol!D72%)^2)*(ttm!D72/365))/((vol!D72%)*SQRT(ttm!D72/365)),TRUE)*EXP(-rate!B72%*ttm!D72/365)</f>
        <v>284.56350443437759</v>
      </c>
      <c r="G242" s="16">
        <f>_xlfn.NORM.S.DIST((LN(price!B72/Home!$F$23)+(rate!B72%-dividend!B72%+0.5*(vol!D72%)^2)*(ttm!D72/365))/((vol!D72%)*SQRT(ttm!D72/365)),TRUE)*EXP(-dividend!B72%*ttm!D72/365)</f>
        <v>0.63631707091890488</v>
      </c>
      <c r="H242" s="18">
        <f>mid!D72</f>
        <v>299.8</v>
      </c>
      <c r="I242" s="16">
        <f>delta!D72</f>
        <v>0.66100000000000003</v>
      </c>
      <c r="J242" s="16">
        <v>4.7735000000000003</v>
      </c>
      <c r="K242" s="20">
        <f>ttm!D72</f>
        <v>129</v>
      </c>
      <c r="L242" s="20">
        <f>moneyness!D72</f>
        <v>83.989999999999782</v>
      </c>
      <c r="M242" s="16">
        <f t="shared" si="6"/>
        <v>1.9523694724865557</v>
      </c>
      <c r="N242" s="16">
        <f t="shared" si="7"/>
        <v>1.3160524015676507</v>
      </c>
    </row>
    <row r="243" spans="1:14">
      <c r="A243" s="17">
        <v>45609</v>
      </c>
      <c r="B243" s="16">
        <v>3</v>
      </c>
      <c r="C243" s="16">
        <v>1</v>
      </c>
      <c r="D243" s="18">
        <f>price!B73</f>
        <v>5985.38</v>
      </c>
      <c r="E243" s="16">
        <v>1.2904</v>
      </c>
      <c r="F243" s="16">
        <f>price!B73*_xlfn.NORM.S.DIST((LN(price!B73/Home!$F$23)+(rate!B73%-dividend!B73%+0.5*(vol!D73%)^2)*(ttm!D73/365))/((vol!D73%)*SQRT(ttm!D73/365)),TRUE)*EXP(-dividend!B73%*ttm!D73/365)-Home!$F$23*_xlfn.NORM.S.DIST((LN(price!B73/Home!$F$23)+(rate!B73%-dividend!B73%-0.5*(vol!D73%)^2)*(ttm!D73/365))/((vol!D73%)*SQRT(ttm!D73/365)),TRUE)*EXP(-rate!B73%*ttm!D73/365)</f>
        <v>282.75655503164944</v>
      </c>
      <c r="G243" s="16">
        <f>_xlfn.NORM.S.DIST((LN(price!B73/Home!$F$23)+(rate!B73%-dividend!B73%+0.5*(vol!D73%)^2)*(ttm!D73/365))/((vol!D73%)*SQRT(ttm!D73/365)),TRUE)*EXP(-dividend!B73%*ttm!D73/365)</f>
        <v>0.63740904538592091</v>
      </c>
      <c r="H243" s="18">
        <f>mid!D73</f>
        <v>302.10000000000002</v>
      </c>
      <c r="I243" s="16">
        <f>delta!D73</f>
        <v>0.66400000000000003</v>
      </c>
      <c r="J243" s="16">
        <v>4.7338300000000002</v>
      </c>
      <c r="K243" s="20">
        <f>ttm!D73</f>
        <v>128</v>
      </c>
      <c r="L243" s="20">
        <f>moneyness!D73</f>
        <v>85.380000000000109</v>
      </c>
      <c r="M243" s="16">
        <f t="shared" si="6"/>
        <v>0.90608759525167404</v>
      </c>
      <c r="N243" s="16">
        <f t="shared" si="7"/>
        <v>0.26867854986575312</v>
      </c>
    </row>
    <row r="244" spans="1:14">
      <c r="A244" s="17">
        <v>45610</v>
      </c>
      <c r="B244" s="16">
        <v>3</v>
      </c>
      <c r="C244" s="16">
        <v>1</v>
      </c>
      <c r="D244" s="18">
        <f>price!B74</f>
        <v>5949.17</v>
      </c>
      <c r="E244" s="16">
        <v>1.2985</v>
      </c>
      <c r="F244" s="16">
        <f>price!B74*_xlfn.NORM.S.DIST((LN(price!B74/Home!$F$23)+(rate!B74%-dividend!B74%+0.5*(vol!D74%)^2)*(ttm!D74/365))/((vol!D74%)*SQRT(ttm!D74/365)),TRUE)*EXP(-dividend!B74%*ttm!D74/365)-Home!$F$23*_xlfn.NORM.S.DIST((LN(price!B74/Home!$F$23)+(rate!B74%-dividend!B74%-0.5*(vol!D74%)^2)*(ttm!D74/365))/((vol!D74%)*SQRT(ttm!D74/365)),TRUE)*EXP(-rate!B74%*ttm!D74/365)</f>
        <v>255.27935741857937</v>
      </c>
      <c r="G244" s="16">
        <f>_xlfn.NORM.S.DIST((LN(price!B74/Home!$F$23)+(rate!B74%-dividend!B74%+0.5*(vol!D74%)^2)*(ttm!D74/365))/((vol!D74%)*SQRT(ttm!D74/365)),TRUE)*EXP(-dividend!B74%*ttm!D74/365)</f>
        <v>0.61213717691436631</v>
      </c>
      <c r="H244" s="18">
        <f>mid!D74</f>
        <v>269.10000000000002</v>
      </c>
      <c r="I244" s="16">
        <f>delta!D74</f>
        <v>0.63700000000000001</v>
      </c>
      <c r="J244" s="16">
        <v>4.7748699999999999</v>
      </c>
      <c r="K244" s="20">
        <f>ttm!D74</f>
        <v>127</v>
      </c>
      <c r="L244" s="20">
        <f>moneyness!D74</f>
        <v>49.170000000000073</v>
      </c>
      <c r="M244" s="16">
        <f t="shared" si="6"/>
        <v>0.54152647456871239</v>
      </c>
      <c r="N244" s="16">
        <f t="shared" si="7"/>
        <v>-7.061070234565392E-2</v>
      </c>
    </row>
    <row r="245" spans="1:14">
      <c r="A245" s="17">
        <v>45611</v>
      </c>
      <c r="B245" s="16">
        <v>3</v>
      </c>
      <c r="C245" s="16">
        <v>3</v>
      </c>
      <c r="D245" s="18">
        <f>price!B75</f>
        <v>5870.62</v>
      </c>
      <c r="E245" s="16">
        <v>1.3163</v>
      </c>
      <c r="F245" s="16">
        <f>price!B75*_xlfn.NORM.S.DIST((LN(price!B75/Home!$F$23)+(rate!B75%-dividend!B75%+0.5*(vol!D75%)^2)*(ttm!D75/365))/((vol!D75%)*SQRT(ttm!D75/365)),TRUE)*EXP(-dividend!B75%*ttm!D75/365)-Home!$F$23*_xlfn.NORM.S.DIST((LN(price!B75/Home!$F$23)+(rate!B75%-dividend!B75%-0.5*(vol!D75%)^2)*(ttm!D75/365))/((vol!D75%)*SQRT(ttm!D75/365)),TRUE)*EXP(-rate!B75%*ttm!D75/365)</f>
        <v>211.57875749439381</v>
      </c>
      <c r="G245" s="16">
        <f>_xlfn.NORM.S.DIST((LN(price!B75/Home!$F$23)+(rate!B75%-dividend!B75%+0.5*(vol!D75%)^2)*(ttm!D75/365))/((vol!D75%)*SQRT(ttm!D75/365)),TRUE)*EXP(-dividend!B75%*ttm!D75/365)</f>
        <v>0.54743271987528463</v>
      </c>
      <c r="H245" s="18">
        <f>mid!D75</f>
        <v>226.45</v>
      </c>
      <c r="I245" s="16">
        <f>delta!D75</f>
        <v>0.57599999999999996</v>
      </c>
      <c r="J245" s="16">
        <v>4.7703899999999999</v>
      </c>
      <c r="K245" s="20">
        <f>ttm!D75</f>
        <v>126</v>
      </c>
      <c r="L245" s="20">
        <f>moneyness!D75</f>
        <v>-29.380000000000109</v>
      </c>
      <c r="M245" s="16">
        <f t="shared" si="6"/>
        <v>0.26607150844358479</v>
      </c>
      <c r="N245" s="16">
        <f t="shared" si="7"/>
        <v>-0.28136121143169984</v>
      </c>
    </row>
    <row r="246" spans="1:14">
      <c r="A246" s="17">
        <v>45614</v>
      </c>
      <c r="B246" s="16">
        <v>3</v>
      </c>
      <c r="C246" s="16">
        <v>1</v>
      </c>
      <c r="D246" s="18">
        <f>price!B76</f>
        <v>5893.62</v>
      </c>
      <c r="E246" s="16">
        <v>1.3109</v>
      </c>
      <c r="F246" s="16">
        <f>price!B76*_xlfn.NORM.S.DIST((LN(price!B76/Home!$F$23)+(rate!B76%-dividend!B76%+0.5*(vol!D76%)^2)*(ttm!D76/365))/((vol!D76%)*SQRT(ttm!D76/365)),TRUE)*EXP(-dividend!B76%*ttm!D76/365)-Home!$F$23*_xlfn.NORM.S.DIST((LN(price!B76/Home!$F$23)+(rate!B76%-dividend!B76%-0.5*(vol!D76%)^2)*(ttm!D76/365))/((vol!D76%)*SQRT(ttm!D76/365)),TRUE)*EXP(-rate!B76%*ttm!D76/365)</f>
        <v>218.77741988128946</v>
      </c>
      <c r="G246" s="16">
        <f>_xlfn.NORM.S.DIST((LN(price!B76/Home!$F$23)+(rate!B76%-dividend!B76%+0.5*(vol!D76%)^2)*(ttm!D76/365))/((vol!D76%)*SQRT(ttm!D76/365)),TRUE)*EXP(-dividend!B76%*ttm!D76/365)</f>
        <v>0.56580210935183206</v>
      </c>
      <c r="H246" s="18">
        <f>mid!D76</f>
        <v>232.4</v>
      </c>
      <c r="I246" s="16">
        <f>delta!D76</f>
        <v>0.59199999999999997</v>
      </c>
      <c r="J246" s="16">
        <v>4.7681199999999997</v>
      </c>
      <c r="K246" s="20">
        <f>ttm!D76</f>
        <v>123</v>
      </c>
      <c r="L246" s="20">
        <f>moneyness!D76</f>
        <v>-6.3800000000001091</v>
      </c>
      <c r="M246" s="16">
        <f t="shared" si="6"/>
        <v>0.65881858711587304</v>
      </c>
      <c r="N246" s="16">
        <f t="shared" si="7"/>
        <v>9.3016477764040983E-2</v>
      </c>
    </row>
    <row r="247" spans="1:14">
      <c r="A247" s="17">
        <v>45615</v>
      </c>
      <c r="B247" s="16">
        <v>3</v>
      </c>
      <c r="C247" s="16">
        <v>1</v>
      </c>
      <c r="D247" s="18">
        <f>price!B77</f>
        <v>5916.98</v>
      </c>
      <c r="E247" s="16">
        <v>1.3053999999999999</v>
      </c>
      <c r="F247" s="16">
        <f>price!B77*_xlfn.NORM.S.DIST((LN(price!B77/Home!$F$23)+(rate!B77%-dividend!B77%+0.5*(vol!D77%)^2)*(ttm!D77/365))/((vol!D77%)*SQRT(ttm!D77/365)),TRUE)*EXP(-dividend!B77%*ttm!D77/365)-Home!$F$23*_xlfn.NORM.S.DIST((LN(price!B77/Home!$F$23)+(rate!B77%-dividend!B77%-0.5*(vol!D77%)^2)*(ttm!D77/365))/((vol!D77%)*SQRT(ttm!D77/365)),TRUE)*EXP(-rate!B77%*ttm!D77/365)</f>
        <v>236.63507392112297</v>
      </c>
      <c r="G247" s="16">
        <f>_xlfn.NORM.S.DIST((LN(price!B77/Home!$F$23)+(rate!B77%-dividend!B77%+0.5*(vol!D77%)^2)*(ttm!D77/365))/((vol!D77%)*SQRT(ttm!D77/365)),TRUE)*EXP(-dividend!B77%*ttm!D77/365)</f>
        <v>0.58337736603811297</v>
      </c>
      <c r="H247" s="18">
        <f>mid!D77</f>
        <v>247.65</v>
      </c>
      <c r="I247" s="16">
        <f>delta!D77</f>
        <v>0.60599999999999998</v>
      </c>
      <c r="J247" s="16">
        <v>4.7679</v>
      </c>
      <c r="K247" s="20">
        <f>ttm!D77</f>
        <v>122</v>
      </c>
      <c r="L247" s="20">
        <f>moneyness!D77</f>
        <v>16.979999999999563</v>
      </c>
      <c r="M247" s="16">
        <f t="shared" si="6"/>
        <v>-31.855715213233808</v>
      </c>
      <c r="N247" s="16">
        <f t="shared" si="7"/>
        <v>-32.439092579271922</v>
      </c>
    </row>
    <row r="248" spans="1:14">
      <c r="A248" s="17">
        <v>45616</v>
      </c>
      <c r="B248" s="16">
        <v>3</v>
      </c>
      <c r="C248" s="16">
        <v>1</v>
      </c>
      <c r="D248" s="18">
        <f>price!B78</f>
        <v>5917.11</v>
      </c>
      <c r="E248" s="16">
        <v>1.3050999999999999</v>
      </c>
      <c r="F248" s="16">
        <f>price!B78*_xlfn.NORM.S.DIST((LN(price!B78/Home!$F$23)+(rate!B78%-dividend!B78%+0.5*(vol!D78%)^2)*(ttm!D78/365))/((vol!D78%)*SQRT(ttm!D78/365)),TRUE)*EXP(-dividend!B78%*ttm!D78/365)-Home!$F$23*_xlfn.NORM.S.DIST((LN(price!B78/Home!$F$23)+(rate!B78%-dividend!B78%-0.5*(vol!D78%)^2)*(ttm!D78/365))/((vol!D78%)*SQRT(ttm!D78/365)),TRUE)*EXP(-rate!B78%*ttm!D78/365)</f>
        <v>240.04957897495933</v>
      </c>
      <c r="G248" s="16">
        <f>_xlfn.NORM.S.DIST((LN(price!B78/Home!$F$23)+(rate!B78%-dividend!B78%+0.5*(vol!D78%)^2)*(ttm!D78/365))/((vol!D78%)*SQRT(ttm!D78/365)),TRUE)*EXP(-dividend!B78%*ttm!D78/365)</f>
        <v>0.58217467914511556</v>
      </c>
      <c r="H248" s="18">
        <f>mid!D78</f>
        <v>250.25</v>
      </c>
      <c r="I248" s="16">
        <f>delta!D78</f>
        <v>0.60499999999999998</v>
      </c>
      <c r="J248" s="16">
        <v>4.7730899999999998</v>
      </c>
      <c r="K248" s="20">
        <f>ttm!D78</f>
        <v>121</v>
      </c>
      <c r="L248" s="20">
        <f>moneyness!D78</f>
        <v>17.109999999999673</v>
      </c>
      <c r="M248" s="16">
        <f t="shared" si="6"/>
        <v>0.58941035252839702</v>
      </c>
      <c r="N248" s="16">
        <f t="shared" si="7"/>
        <v>7.2356733832814601E-3</v>
      </c>
    </row>
    <row r="249" spans="1:14">
      <c r="A249" s="17">
        <v>45617</v>
      </c>
      <c r="B249" s="16">
        <v>3</v>
      </c>
      <c r="C249" s="16">
        <v>1</v>
      </c>
      <c r="D249" s="18">
        <f>price!B79</f>
        <v>5948.71</v>
      </c>
      <c r="E249" s="16">
        <v>1.2982</v>
      </c>
      <c r="F249" s="16">
        <f>price!B79*_xlfn.NORM.S.DIST((LN(price!B79/Home!$F$23)+(rate!B79%-dividend!B79%+0.5*(vol!D79%)^2)*(ttm!D79/365))/((vol!D79%)*SQRT(ttm!D79/365)),TRUE)*EXP(-dividend!B79%*ttm!D79/365)-Home!$F$23*_xlfn.NORM.S.DIST((LN(price!B79/Home!$F$23)+(rate!B79%-dividend!B79%-0.5*(vol!D79%)^2)*(ttm!D79/365))/((vol!D79%)*SQRT(ttm!D79/365)),TRUE)*EXP(-rate!B79%*ttm!D79/365)</f>
        <v>258.77213647198369</v>
      </c>
      <c r="G249" s="16">
        <f>_xlfn.NORM.S.DIST((LN(price!B79/Home!$F$23)+(rate!B79%-dividend!B79%+0.5*(vol!D79%)^2)*(ttm!D79/365))/((vol!D79%)*SQRT(ttm!D79/365)),TRUE)*EXP(-dividend!B79%*ttm!D79/365)</f>
        <v>0.60635976178021556</v>
      </c>
      <c r="H249" s="18">
        <f>mid!D79</f>
        <v>268.75</v>
      </c>
      <c r="I249" s="16">
        <f>delta!D79</f>
        <v>0.628</v>
      </c>
      <c r="J249" s="16">
        <v>4.7730300000000003</v>
      </c>
      <c r="K249" s="20">
        <f>ttm!D79</f>
        <v>120</v>
      </c>
      <c r="L249" s="20">
        <f>moneyness!D79</f>
        <v>48.710000000000036</v>
      </c>
      <c r="M249" s="16">
        <f t="shared" si="6"/>
        <v>0.48732247660586625</v>
      </c>
      <c r="N249" s="16">
        <f t="shared" si="7"/>
        <v>-0.11903728517434931</v>
      </c>
    </row>
    <row r="250" spans="1:14">
      <c r="A250" s="17">
        <v>45618</v>
      </c>
      <c r="B250" s="16">
        <v>3</v>
      </c>
      <c r="C250" s="16">
        <v>3</v>
      </c>
      <c r="D250" s="18">
        <f>price!B80</f>
        <v>5969.34</v>
      </c>
      <c r="E250" s="16">
        <v>1.2948999999999999</v>
      </c>
      <c r="F250" s="16">
        <f>price!B80*_xlfn.NORM.S.DIST((LN(price!B80/Home!$F$23)+(rate!B80%-dividend!B80%+0.5*(vol!D80%)^2)*(ttm!D80/365))/((vol!D80%)*SQRT(ttm!D80/365)),TRUE)*EXP(-dividend!B80%*ttm!D80/365)-Home!$F$23*_xlfn.NORM.S.DIST((LN(price!B80/Home!$F$23)+(rate!B80%-dividend!B80%-0.5*(vol!D80%)^2)*(ttm!D80/365))/((vol!D80%)*SQRT(ttm!D80/365)),TRUE)*EXP(-rate!B80%*ttm!D80/365)</f>
        <v>266.27607705745504</v>
      </c>
      <c r="G250" s="16">
        <f>_xlfn.NORM.S.DIST((LN(price!B80/Home!$F$23)+(rate!B80%-dividend!B80%+0.5*(vol!D80%)^2)*(ttm!D80/365))/((vol!D80%)*SQRT(ttm!D80/365)),TRUE)*EXP(-dividend!B80%*ttm!D80/365)</f>
        <v>0.62422698479623229</v>
      </c>
      <c r="H250" s="18">
        <f>mid!D80</f>
        <v>278.7</v>
      </c>
      <c r="I250" s="16">
        <f>delta!D80</f>
        <v>0.64400000000000002</v>
      </c>
      <c r="J250" s="16">
        <v>4.7799699999999996</v>
      </c>
      <c r="K250" s="20">
        <f>ttm!D80</f>
        <v>119</v>
      </c>
      <c r="L250" s="20">
        <f>moneyness!D80</f>
        <v>69.340000000000146</v>
      </c>
      <c r="M250" s="16">
        <f t="shared" si="6"/>
        <v>0.54045360489232319</v>
      </c>
      <c r="N250" s="16">
        <f t="shared" si="7"/>
        <v>-8.3773379903909095E-2</v>
      </c>
    </row>
    <row r="251" spans="1:14">
      <c r="A251" s="17">
        <v>45621</v>
      </c>
      <c r="B251" s="16">
        <v>3</v>
      </c>
      <c r="C251" s="16">
        <v>1</v>
      </c>
      <c r="D251" s="18">
        <f>price!B81</f>
        <v>5987.37</v>
      </c>
      <c r="E251" s="16">
        <v>1.2907</v>
      </c>
      <c r="F251" s="16">
        <f>price!B81*_xlfn.NORM.S.DIST((LN(price!B81/Home!$F$23)+(rate!B81%-dividend!B81%+0.5*(vol!D81%)^2)*(ttm!D81/365))/((vol!D81%)*SQRT(ttm!D81/365)),TRUE)*EXP(-dividend!B81%*ttm!D81/365)-Home!$F$23*_xlfn.NORM.S.DIST((LN(price!B81/Home!$F$23)+(rate!B81%-dividend!B81%-0.5*(vol!D81%)^2)*(ttm!D81/365))/((vol!D81%)*SQRT(ttm!D81/365)),TRUE)*EXP(-rate!B81%*ttm!D81/365)</f>
        <v>269.97224253439981</v>
      </c>
      <c r="G251" s="16">
        <f>_xlfn.NORM.S.DIST((LN(price!B81/Home!$F$23)+(rate!B81%-dividend!B81%+0.5*(vol!D81%)^2)*(ttm!D81/365))/((vol!D81%)*SQRT(ttm!D81/365)),TRUE)*EXP(-dividend!B81%*ttm!D81/365)</f>
        <v>0.64048759979505587</v>
      </c>
      <c r="H251" s="18">
        <f>mid!D81</f>
        <v>288.10000000000002</v>
      </c>
      <c r="I251" s="16">
        <f>delta!D81</f>
        <v>0.66200000000000003</v>
      </c>
      <c r="J251" s="16">
        <v>4.7609500000000002</v>
      </c>
      <c r="K251" s="20">
        <f>ttm!D81</f>
        <v>116</v>
      </c>
      <c r="L251" s="20">
        <f>moneyness!D81</f>
        <v>87.369999999999891</v>
      </c>
      <c r="M251" s="16">
        <f t="shared" si="6"/>
        <v>0.57420508012278149</v>
      </c>
      <c r="N251" s="16">
        <f t="shared" si="7"/>
        <v>-6.6282519672274387E-2</v>
      </c>
    </row>
    <row r="252" spans="1:14">
      <c r="A252" s="17">
        <v>45622</v>
      </c>
      <c r="B252" s="16">
        <v>3</v>
      </c>
      <c r="C252" s="16">
        <v>1</v>
      </c>
      <c r="D252" s="18">
        <f>price!B82</f>
        <v>6021.63</v>
      </c>
      <c r="E252" s="16">
        <v>1.2827</v>
      </c>
      <c r="F252" s="16">
        <f>price!B82*_xlfn.NORM.S.DIST((LN(price!B82/Home!$F$23)+(rate!B82%-dividend!B82%+0.5*(vol!D82%)^2)*(ttm!D82/365))/((vol!D82%)*SQRT(ttm!D82/365)),TRUE)*EXP(-dividend!B82%*ttm!D82/365)-Home!$F$23*_xlfn.NORM.S.DIST((LN(price!B82/Home!$F$23)+(rate!B82%-dividend!B82%-0.5*(vol!D82%)^2)*(ttm!D82/365))/((vol!D82%)*SQRT(ttm!D82/365)),TRUE)*EXP(-rate!B82%*ttm!D82/365)</f>
        <v>292.93093867372909</v>
      </c>
      <c r="G252" s="16">
        <f>_xlfn.NORM.S.DIST((LN(price!B82/Home!$F$23)+(rate!B82%-dividend!B82%+0.5*(vol!D82%)^2)*(ttm!D82/365))/((vol!D82%)*SQRT(ttm!D82/365)),TRUE)*EXP(-dividend!B82%*ttm!D82/365)</f>
        <v>0.66562241088306884</v>
      </c>
      <c r="H252" s="18">
        <f>mid!D82</f>
        <v>307.64999999999998</v>
      </c>
      <c r="I252" s="16">
        <f>delta!D82</f>
        <v>0.68799999999999994</v>
      </c>
      <c r="J252" s="16">
        <v>4.7359099999999996</v>
      </c>
      <c r="K252" s="20">
        <f>ttm!D82</f>
        <v>115</v>
      </c>
      <c r="L252" s="20">
        <f>moneyness!D82</f>
        <v>121.63000000000011</v>
      </c>
      <c r="M252" s="16">
        <f t="shared" si="6"/>
        <v>0.92421014446846328</v>
      </c>
      <c r="N252" s="16">
        <f t="shared" si="7"/>
        <v>0.25858773358539444</v>
      </c>
    </row>
    <row r="253" spans="1:14">
      <c r="A253" s="17">
        <v>45623</v>
      </c>
      <c r="B253" s="16">
        <v>3</v>
      </c>
      <c r="C253" s="16">
        <v>2</v>
      </c>
      <c r="D253" s="18">
        <f>price!B83</f>
        <v>5998.74</v>
      </c>
      <c r="E253" s="16">
        <v>1.2879</v>
      </c>
      <c r="F253" s="16">
        <f>price!B83*_xlfn.NORM.S.DIST((LN(price!B83/Home!$F$23)+(rate!B83%-dividend!B83%+0.5*(vol!D83%)^2)*(ttm!D83/365))/((vol!D83%)*SQRT(ttm!D83/365)),TRUE)*EXP(-dividend!B83%*ttm!D83/365)-Home!$F$23*_xlfn.NORM.S.DIST((LN(price!B83/Home!$F$23)+(rate!B83%-dividend!B83%-0.5*(vol!D83%)^2)*(ttm!D83/365))/((vol!D83%)*SQRT(ttm!D83/365)),TRUE)*EXP(-rate!B83%*ttm!D83/365)</f>
        <v>273.52141644007497</v>
      </c>
      <c r="G253" s="16">
        <f>_xlfn.NORM.S.DIST((LN(price!B83/Home!$F$23)+(rate!B83%-dividend!B83%+0.5*(vol!D83%)^2)*(ttm!D83/365))/((vol!D83%)*SQRT(ttm!D83/365)),TRUE)*EXP(-dividend!B83%*ttm!D83/365)</f>
        <v>0.64990903211929241</v>
      </c>
      <c r="H253" s="18">
        <f>mid!D83</f>
        <v>286.3</v>
      </c>
      <c r="I253" s="16">
        <f>delta!D83</f>
        <v>0.67300000000000004</v>
      </c>
      <c r="J253" s="16">
        <v>4.7243700000000004</v>
      </c>
      <c r="K253" s="20">
        <f>ttm!D83</f>
        <v>114</v>
      </c>
      <c r="L253" s="20">
        <f>moneyness!D83</f>
        <v>98.739999999999782</v>
      </c>
      <c r="M253" s="16">
        <f t="shared" si="6"/>
        <v>0.7632252302332595</v>
      </c>
      <c r="N253" s="16">
        <f t="shared" si="7"/>
        <v>0.11331619811396709</v>
      </c>
    </row>
    <row r="254" spans="1:14">
      <c r="A254" s="17">
        <v>45625</v>
      </c>
      <c r="B254" s="16">
        <v>3</v>
      </c>
      <c r="C254" s="16">
        <v>3</v>
      </c>
      <c r="D254" s="18">
        <f>price!B84</f>
        <v>6032.38</v>
      </c>
      <c r="E254" s="16">
        <v>1.2808999999999999</v>
      </c>
      <c r="F254" s="16">
        <f>price!B84*_xlfn.NORM.S.DIST((LN(price!B84/Home!$F$23)+(rate!B84%-dividend!B84%+0.5*(vol!D84%)^2)*(ttm!D84/365))/((vol!D84%)*SQRT(ttm!D84/365)),TRUE)*EXP(-dividend!B84%*ttm!D84/365)-Home!$F$23*_xlfn.NORM.S.DIST((LN(price!B84/Home!$F$23)+(rate!B84%-dividend!B84%-0.5*(vol!D84%)^2)*(ttm!D84/365))/((vol!D84%)*SQRT(ttm!D84/365)),TRUE)*EXP(-rate!B84%*ttm!D84/365)</f>
        <v>294.55179017175988</v>
      </c>
      <c r="G254" s="16">
        <f>_xlfn.NORM.S.DIST((LN(price!B84/Home!$F$23)+(rate!B84%-dividend!B84%+0.5*(vol!D84%)^2)*(ttm!D84/365))/((vol!D84%)*SQRT(ttm!D84/365)),TRUE)*EXP(-dividend!B84%*ttm!D84/365)</f>
        <v>0.67778599898299607</v>
      </c>
      <c r="H254" s="18">
        <f>mid!D84</f>
        <v>311.64999999999998</v>
      </c>
      <c r="I254" s="16">
        <f>delta!D84</f>
        <v>0.70299999999999996</v>
      </c>
      <c r="J254" s="16">
        <v>4.7997500000000004</v>
      </c>
      <c r="K254" s="20">
        <f>ttm!D84</f>
        <v>112</v>
      </c>
      <c r="L254" s="20">
        <f>moneyness!D84</f>
        <v>132.38000000000011</v>
      </c>
      <c r="M254" s="16">
        <f t="shared" si="6"/>
        <v>0.49528093239470133</v>
      </c>
      <c r="N254" s="16">
        <f t="shared" si="7"/>
        <v>-0.18250506658829474</v>
      </c>
    </row>
    <row r="255" spans="1:14">
      <c r="A255" s="17">
        <v>45628</v>
      </c>
      <c r="B255" s="16">
        <v>3</v>
      </c>
      <c r="C255" s="16">
        <v>1</v>
      </c>
      <c r="D255" s="18">
        <f>price!B85</f>
        <v>6047.15</v>
      </c>
      <c r="E255" s="16">
        <v>1.2774000000000001</v>
      </c>
      <c r="F255" s="16">
        <f>price!B85*_xlfn.NORM.S.DIST((LN(price!B85/Home!$F$23)+(rate!B85%-dividend!B85%+0.5*(vol!D85%)^2)*(ttm!D85/365))/((vol!D85%)*SQRT(ttm!D85/365)),TRUE)*EXP(-dividend!B85%*ttm!D85/365)-Home!$F$23*_xlfn.NORM.S.DIST((LN(price!B85/Home!$F$23)+(rate!B85%-dividend!B85%-0.5*(vol!D85%)^2)*(ttm!D85/365))/((vol!D85%)*SQRT(ttm!D85/365)),TRUE)*EXP(-rate!B85%*ttm!D85/365)</f>
        <v>302.06777896476569</v>
      </c>
      <c r="G255" s="16">
        <f>_xlfn.NORM.S.DIST((LN(price!B85/Home!$F$23)+(rate!B85%-dividend!B85%+0.5*(vol!D85%)^2)*(ttm!D85/365))/((vol!D85%)*SQRT(ttm!D85/365)),TRUE)*EXP(-dividend!B85%*ttm!D85/365)</f>
        <v>0.68889507748966849</v>
      </c>
      <c r="H255" s="18">
        <f>mid!D85</f>
        <v>318.64999999999998</v>
      </c>
      <c r="I255" s="16">
        <f>delta!D85</f>
        <v>0.71199999999999997</v>
      </c>
      <c r="J255" s="16">
        <v>4.7840400000000001</v>
      </c>
      <c r="K255" s="20">
        <f>ttm!D85</f>
        <v>109</v>
      </c>
      <c r="L255" s="20">
        <f>moneyness!D85</f>
        <v>147.14999999999964</v>
      </c>
      <c r="M255" s="16">
        <f t="shared" si="6"/>
        <v>1.0125981183983357</v>
      </c>
      <c r="N255" s="16">
        <f t="shared" si="7"/>
        <v>0.32370304090866719</v>
      </c>
    </row>
    <row r="256" spans="1:14">
      <c r="A256" s="17">
        <v>45629</v>
      </c>
      <c r="B256" s="16">
        <v>3</v>
      </c>
      <c r="C256" s="16">
        <v>1</v>
      </c>
      <c r="D256" s="18">
        <f>price!B86</f>
        <v>6049.88</v>
      </c>
      <c r="E256" s="16">
        <v>1.2765</v>
      </c>
      <c r="F256" s="16">
        <f>price!B86*_xlfn.NORM.S.DIST((LN(price!B86/Home!$F$23)+(rate!B86%-dividend!B86%+0.5*(vol!D86%)^2)*(ttm!D86/365))/((vol!D86%)*SQRT(ttm!D86/365)),TRUE)*EXP(-dividend!B86%*ttm!D86/365)-Home!$F$23*_xlfn.NORM.S.DIST((LN(price!B86/Home!$F$23)+(rate!B86%-dividend!B86%-0.5*(vol!D86%)^2)*(ttm!D86/365))/((vol!D86%)*SQRT(ttm!D86/365)),TRUE)*EXP(-rate!B86%*ttm!D86/365)</f>
        <v>302.34914373308357</v>
      </c>
      <c r="G256" s="16">
        <f>_xlfn.NORM.S.DIST((LN(price!B86/Home!$F$23)+(rate!B86%-dividend!B86%+0.5*(vol!D86%)^2)*(ttm!D86/365))/((vol!D86%)*SQRT(ttm!D86/365)),TRUE)*EXP(-dividend!B86%*ttm!D86/365)</f>
        <v>0.69163691956006457</v>
      </c>
      <c r="H256" s="18">
        <f>mid!D86</f>
        <v>321.2</v>
      </c>
      <c r="I256" s="16">
        <f>delta!D86</f>
        <v>0.71399999999999997</v>
      </c>
      <c r="J256" s="16">
        <v>4.7794400000000001</v>
      </c>
      <c r="K256" s="20">
        <f>ttm!D86</f>
        <v>108</v>
      </c>
      <c r="L256" s="20">
        <f>moneyness!D86</f>
        <v>149.88000000000011</v>
      </c>
      <c r="M256" s="16">
        <f t="shared" si="6"/>
        <v>0.30761878900607154</v>
      </c>
      <c r="N256" s="16" t="s">
        <v>69</v>
      </c>
    </row>
    <row r="257" spans="1:14">
      <c r="A257" s="17">
        <v>45509</v>
      </c>
      <c r="B257" s="16">
        <v>4</v>
      </c>
      <c r="C257" s="16">
        <v>1</v>
      </c>
      <c r="D257" s="18">
        <f>price!B2</f>
        <v>5186.33</v>
      </c>
      <c r="E257" s="16">
        <v>1.4816</v>
      </c>
      <c r="F257" s="16">
        <f>price!B2*_xlfn.NORM.S.DIST((LN(price!B2/Home!$F$24)+(rate!B2%-dividend!B2%+0.5*(vol!E2%)^2)*(ttm!E2/365))/((vol!E2%)*SQRT(ttm!E2/365)),TRUE)*EXP(-dividend!B2%*ttm!E2/365)-Home!$F$24*_xlfn.NORM.S.DIST((LN(price!B2/Home!$F$24)+(rate!B2%-dividend!B2%-0.5*(vol!E2%)^2)*(ttm!E2/365))/((vol!E2%)*SQRT(ttm!E2/365)),TRUE)*EXP(-rate!B2%*ttm!E2/365)</f>
        <v>44.046530942255345</v>
      </c>
      <c r="G257" s="16">
        <f>_xlfn.NORM.S.DIST((LN(price!B2/Home!$F$24)+(rate!B2%-dividend!B2%+0.5*(vol!E2%)^2)*(ttm!E2/365))/((vol!E2%)*SQRT(ttm!E2/365)),TRUE)*EXP(-dividend!B2%*ttm!E2/365)</f>
        <v>0.15046702789995162</v>
      </c>
      <c r="H257" s="18">
        <f>mid!E2</f>
        <v>55.5</v>
      </c>
      <c r="I257" s="16">
        <f>delta!E2</f>
        <v>0.17499999999999999</v>
      </c>
      <c r="J257" s="16">
        <v>4.9585299999999997</v>
      </c>
      <c r="K257" s="20">
        <f>ttm!E2</f>
        <v>228</v>
      </c>
      <c r="L257" s="20">
        <f>moneyness!E2</f>
        <v>-813.67000000000007</v>
      </c>
      <c r="M257" s="16">
        <f t="shared" si="6"/>
        <v>-0.21033029418339236</v>
      </c>
      <c r="N257" s="16">
        <f t="shared" si="7"/>
        <v>-0.36079732208334397</v>
      </c>
    </row>
    <row r="258" spans="1:14">
      <c r="A258" s="17">
        <v>45510</v>
      </c>
      <c r="B258" s="16">
        <v>4</v>
      </c>
      <c r="C258" s="16">
        <v>1</v>
      </c>
      <c r="D258" s="18">
        <f>price!B3</f>
        <v>5240.03</v>
      </c>
      <c r="E258" s="16">
        <v>1.4664999999999999</v>
      </c>
      <c r="F258" s="16">
        <f>price!B3*_xlfn.NORM.S.DIST((LN(price!B3/Home!$F$24)+(rate!B3%-dividend!B3%+0.5*(vol!E3%)^2)*(ttm!E3/365))/((vol!E3%)*SQRT(ttm!E3/365)),TRUE)*EXP(-dividend!B3%*ttm!E3/365)-Home!$F$24*_xlfn.NORM.S.DIST((LN(price!B3/Home!$F$24)+(rate!B3%-dividend!B3%-0.5*(vol!E3%)^2)*(ttm!E3/365))/((vol!E3%)*SQRT(ttm!E3/365)),TRUE)*EXP(-rate!B3%*ttm!E3/365)</f>
        <v>41.196447796204552</v>
      </c>
      <c r="G258" s="16">
        <f>_xlfn.NORM.S.DIST((LN(price!B3/Home!$F$24)+(rate!B3%-dividend!B3%+0.5*(vol!E3%)^2)*(ttm!E3/365))/((vol!E3%)*SQRT(ttm!E3/365)),TRUE)*EXP(-dividend!B3%*ttm!E3/365)</f>
        <v>0.15056939391505977</v>
      </c>
      <c r="H258" s="18">
        <f>mid!E3</f>
        <v>44.25</v>
      </c>
      <c r="I258" s="16">
        <f>delta!E3</f>
        <v>0.16200000000000001</v>
      </c>
      <c r="J258" s="16">
        <v>4.9520299999999997</v>
      </c>
      <c r="K258" s="20">
        <f>ttm!E3</f>
        <v>227</v>
      </c>
      <c r="L258" s="20">
        <f>moneyness!E3</f>
        <v>-759.97000000000025</v>
      </c>
      <c r="M258" s="16">
        <f t="shared" si="6"/>
        <v>0.10186823460076086</v>
      </c>
      <c r="N258" s="16">
        <f t="shared" si="7"/>
        <v>-4.8701159314298914E-2</v>
      </c>
    </row>
    <row r="259" spans="1:14">
      <c r="A259" s="17">
        <v>45511</v>
      </c>
      <c r="B259" s="16">
        <v>4</v>
      </c>
      <c r="C259" s="16">
        <v>1</v>
      </c>
      <c r="D259" s="18">
        <f>price!B4</f>
        <v>5199.5</v>
      </c>
      <c r="E259" s="16">
        <v>1.4785999999999999</v>
      </c>
      <c r="F259" s="16">
        <f>price!B4*_xlfn.NORM.S.DIST((LN(price!B4/Home!$F$24)+(rate!B4%-dividend!B4%+0.5*(vol!E4%)^2)*(ttm!E4/365))/((vol!E4%)*SQRT(ttm!E4/365)),TRUE)*EXP(-dividend!B4%*ttm!E4/365)-Home!$F$24*_xlfn.NORM.S.DIST((LN(price!B4/Home!$F$24)+(rate!B4%-dividend!B4%-0.5*(vol!E4%)^2)*(ttm!E4/365))/((vol!E4%)*SQRT(ttm!E4/365)),TRUE)*EXP(-rate!B4%*ttm!E4/365)</f>
        <v>36.065520365101975</v>
      </c>
      <c r="G259" s="16">
        <f>_xlfn.NORM.S.DIST((LN(price!B4/Home!$F$24)+(rate!B4%-dividend!B4%+0.5*(vol!E4%)^2)*(ttm!E4/365))/((vol!E4%)*SQRT(ttm!E4/365)),TRUE)*EXP(-dividend!B4%*ttm!E4/365)</f>
        <v>0.13497741795994972</v>
      </c>
      <c r="H259" s="18">
        <f>mid!E4</f>
        <v>40.1</v>
      </c>
      <c r="I259" s="16">
        <f>delta!E4</f>
        <v>0.151</v>
      </c>
      <c r="J259" s="16">
        <v>4.8596199999999996</v>
      </c>
      <c r="K259" s="20">
        <f>ttm!E4</f>
        <v>226</v>
      </c>
      <c r="L259" s="20">
        <f>moneyness!E4</f>
        <v>-800.5</v>
      </c>
      <c r="M259" s="16">
        <f t="shared" ref="M259:M322" si="8">(H260-H259)/((D260*EXP(-E259%*(C259/365)))-D259)</f>
        <v>0.14131082106398651</v>
      </c>
      <c r="N259" s="16">
        <f t="shared" ref="N259:N322" si="9">M259-G259</f>
        <v>6.3334031040367944E-3</v>
      </c>
    </row>
    <row r="260" spans="1:14">
      <c r="A260" s="17">
        <v>45512</v>
      </c>
      <c r="B260" s="16">
        <v>4</v>
      </c>
      <c r="C260" s="16">
        <v>1</v>
      </c>
      <c r="D260" s="18">
        <f>price!B5</f>
        <v>5319.31</v>
      </c>
      <c r="E260" s="16">
        <v>1.4450000000000001</v>
      </c>
      <c r="F260" s="16">
        <f>price!B5*_xlfn.NORM.S.DIST((LN(price!B5/Home!$F$24)+(rate!B5%-dividend!B5%+0.5*(vol!E5%)^2)*(ttm!E5/365))/((vol!E5%)*SQRT(ttm!E5/365)),TRUE)*EXP(-dividend!B5%*ttm!E5/365)-Home!$F$24*_xlfn.NORM.S.DIST((LN(price!B5/Home!$F$24)+(rate!B5%-dividend!B5%-0.5*(vol!E5%)^2)*(ttm!E5/365))/((vol!E5%)*SQRT(ttm!E5/365)),TRUE)*EXP(-rate!B5%*ttm!E5/365)</f>
        <v>49.295501741603744</v>
      </c>
      <c r="G260" s="16">
        <f>_xlfn.NORM.S.DIST((LN(price!B5/Home!$F$24)+(rate!B5%-dividend!B5%+0.5*(vol!E5%)^2)*(ttm!E5/365))/((vol!E5%)*SQRT(ttm!E5/365)),TRUE)*EXP(-dividend!B5%*ttm!E5/365)</f>
        <v>0.17664668456630908</v>
      </c>
      <c r="H260" s="18">
        <f>mid!E5</f>
        <v>57</v>
      </c>
      <c r="I260" s="16">
        <f>delta!E5</f>
        <v>0.19600000000000001</v>
      </c>
      <c r="J260" s="16">
        <v>4.9504000000000001</v>
      </c>
      <c r="K260" s="20">
        <f>ttm!E5</f>
        <v>225</v>
      </c>
      <c r="L260" s="20">
        <f>moneyness!E5</f>
        <v>-680.6899999999996</v>
      </c>
      <c r="M260" s="16">
        <f t="shared" si="8"/>
        <v>-0.21105237435945437</v>
      </c>
      <c r="N260" s="16">
        <f t="shared" si="9"/>
        <v>-0.38769905892576345</v>
      </c>
    </row>
    <row r="261" spans="1:14">
      <c r="A261" s="17">
        <v>45513</v>
      </c>
      <c r="B261" s="16">
        <v>4</v>
      </c>
      <c r="C261" s="16">
        <v>3</v>
      </c>
      <c r="D261" s="18">
        <f>price!B6</f>
        <v>5344.16</v>
      </c>
      <c r="E261" s="16">
        <v>1.4382999999999999</v>
      </c>
      <c r="F261" s="16">
        <f>price!B6*_xlfn.NORM.S.DIST((LN(price!B6/Home!$F$24)+(rate!B6%-dividend!B6%+0.5*(vol!E6%)^2)*(ttm!E6/365))/((vol!E6%)*SQRT(ttm!E6/365)),TRUE)*EXP(-dividend!B6%*ttm!E6/365)-Home!$F$24*_xlfn.NORM.S.DIST((LN(price!B6/Home!$F$24)+(rate!B6%-dividend!B6%-0.5*(vol!E6%)^2)*(ttm!E6/365))/((vol!E6%)*SQRT(ttm!E6/365)),TRUE)*EXP(-rate!B6%*ttm!E6/365)</f>
        <v>46.016397312577965</v>
      </c>
      <c r="G261" s="16">
        <f>_xlfn.NORM.S.DIST((LN(price!B6/Home!$F$24)+(rate!B6%-dividend!B6%+0.5*(vol!E6%)^2)*(ttm!E6/365))/((vol!E6%)*SQRT(ttm!E6/365)),TRUE)*EXP(-dividend!B6%*ttm!E6/365)</f>
        <v>0.17398524166585963</v>
      </c>
      <c r="H261" s="18">
        <f>mid!E6</f>
        <v>51.8</v>
      </c>
      <c r="I261" s="16">
        <f>delta!E6</f>
        <v>0.189</v>
      </c>
      <c r="J261" s="16">
        <v>4.9727600000000001</v>
      </c>
      <c r="K261" s="20">
        <f>ttm!E6</f>
        <v>224</v>
      </c>
      <c r="L261" s="20">
        <f>moneyness!E6</f>
        <v>-655.84000000000015</v>
      </c>
      <c r="M261" s="16">
        <f t="shared" si="8"/>
        <v>2.6135174575092632</v>
      </c>
      <c r="N261" s="16">
        <f t="shared" si="9"/>
        <v>2.4395322158434034</v>
      </c>
    </row>
    <row r="262" spans="1:14">
      <c r="A262" s="17">
        <v>45516</v>
      </c>
      <c r="B262" s="16">
        <v>4</v>
      </c>
      <c r="C262" s="16">
        <v>1</v>
      </c>
      <c r="D262" s="18">
        <f>price!B7</f>
        <v>5344.39</v>
      </c>
      <c r="E262" s="16">
        <v>1.4375</v>
      </c>
      <c r="F262" s="16">
        <f>price!B7*_xlfn.NORM.S.DIST((LN(price!B7/Home!$F$24)+(rate!B7%-dividend!B7%+0.5*(vol!E7%)^2)*(ttm!E7/365))/((vol!E7%)*SQRT(ttm!E7/365)),TRUE)*EXP(-dividend!B7%*ttm!E7/365)-Home!$F$24*_xlfn.NORM.S.DIST((LN(price!B7/Home!$F$24)+(rate!B7%-dividend!B7%-0.5*(vol!E7%)^2)*(ttm!E7/365))/((vol!E7%)*SQRT(ttm!E7/365)),TRUE)*EXP(-rate!B7%*ttm!E7/365)</f>
        <v>44.381543362148932</v>
      </c>
      <c r="G262" s="16">
        <f>_xlfn.NORM.S.DIST((LN(price!B7/Home!$F$24)+(rate!B7%-dividend!B7%+0.5*(vol!E7%)^2)*(ttm!E7/365))/((vol!E7%)*SQRT(ttm!E7/365)),TRUE)*EXP(-dividend!B7%*ttm!E7/365)</f>
        <v>0.17041047051149294</v>
      </c>
      <c r="H262" s="18">
        <f>mid!E7</f>
        <v>50.75</v>
      </c>
      <c r="I262" s="16">
        <f>delta!E7</f>
        <v>0.189</v>
      </c>
      <c r="J262" s="16">
        <v>4.9640300000000002</v>
      </c>
      <c r="K262" s="20">
        <f>ttm!E7</f>
        <v>221</v>
      </c>
      <c r="L262" s="20">
        <f>moneyness!E7</f>
        <v>-655.60999999999967</v>
      </c>
      <c r="M262" s="16">
        <f t="shared" si="8"/>
        <v>0.17032934692202878</v>
      </c>
      <c r="N262" s="16">
        <f t="shared" si="9"/>
        <v>-8.1123589464160428E-5</v>
      </c>
    </row>
    <row r="263" spans="1:14">
      <c r="A263" s="17">
        <v>45517</v>
      </c>
      <c r="B263" s="16">
        <v>4</v>
      </c>
      <c r="C263" s="16">
        <v>1</v>
      </c>
      <c r="D263" s="18">
        <f>price!B8</f>
        <v>5434.43</v>
      </c>
      <c r="E263" s="16">
        <v>1.4134</v>
      </c>
      <c r="F263" s="16">
        <f>price!B8*_xlfn.NORM.S.DIST((LN(price!B8/Home!$F$24)+(rate!B8%-dividend!B8%+0.5*(vol!E8%)^2)*(ttm!E8/365))/((vol!E8%)*SQRT(ttm!E8/365)),TRUE)*EXP(-dividend!B8%*ttm!E8/365)-Home!$F$24*_xlfn.NORM.S.DIST((LN(price!B8/Home!$F$24)+(rate!B8%-dividend!B8%-0.5*(vol!E8%)^2)*(ttm!E8/365))/((vol!E8%)*SQRT(ttm!E8/365)),TRUE)*EXP(-rate!B8%*ttm!E8/365)</f>
        <v>59.217151240064823</v>
      </c>
      <c r="G263" s="16">
        <f>_xlfn.NORM.S.DIST((LN(price!B8/Home!$F$24)+(rate!B8%-dividend!B8%+0.5*(vol!E8%)^2)*(ttm!E8/365))/((vol!E8%)*SQRT(ttm!E8/365)),TRUE)*EXP(-dividend!B8%*ttm!E8/365)</f>
        <v>0.21393231319617878</v>
      </c>
      <c r="H263" s="18">
        <f>mid!E8</f>
        <v>66.05</v>
      </c>
      <c r="I263" s="16">
        <f>delta!E8</f>
        <v>0.23100000000000001</v>
      </c>
      <c r="J263" s="16">
        <v>4.9351500000000001</v>
      </c>
      <c r="K263" s="20">
        <f>ttm!E8</f>
        <v>220</v>
      </c>
      <c r="L263" s="20">
        <f>moneyness!E8</f>
        <v>-565.56999999999971</v>
      </c>
      <c r="M263" s="16">
        <f t="shared" si="8"/>
        <v>4.8617416868797843E-2</v>
      </c>
      <c r="N263" s="16">
        <f t="shared" si="9"/>
        <v>-0.16531489632738094</v>
      </c>
    </row>
    <row r="264" spans="1:14">
      <c r="A264" s="17">
        <v>45518</v>
      </c>
      <c r="B264" s="16">
        <v>4</v>
      </c>
      <c r="C264" s="16">
        <v>1</v>
      </c>
      <c r="D264" s="18">
        <f>price!B9</f>
        <v>5455.21</v>
      </c>
      <c r="E264" s="16">
        <v>1.4079999999999999</v>
      </c>
      <c r="F264" s="16">
        <f>price!B9*_xlfn.NORM.S.DIST((LN(price!B9/Home!$F$24)+(rate!B9%-dividend!B9%+0.5*(vol!E9%)^2)*(ttm!E9/365))/((vol!E9%)*SQRT(ttm!E9/365)),TRUE)*EXP(-dividend!B9%*ttm!E9/365)-Home!$F$24*_xlfn.NORM.S.DIST((LN(price!B9/Home!$F$24)+(rate!B9%-dividend!B9%-0.5*(vol!E9%)^2)*(ttm!E9/365))/((vol!E9%)*SQRT(ttm!E9/365)),TRUE)*EXP(-rate!B9%*ttm!E9/365)</f>
        <v>58.957046588163848</v>
      </c>
      <c r="G264" s="16">
        <f>_xlfn.NORM.S.DIST((LN(price!B9/Home!$F$24)+(rate!B9%-dividend!B9%+0.5*(vol!E9%)^2)*(ttm!E9/365))/((vol!E9%)*SQRT(ttm!E9/365)),TRUE)*EXP(-dividend!B9%*ttm!E9/365)</f>
        <v>0.21781390061617473</v>
      </c>
      <c r="H264" s="18">
        <f>mid!E9</f>
        <v>67.05</v>
      </c>
      <c r="I264" s="16">
        <f>delta!E9</f>
        <v>0.23899999999999999</v>
      </c>
      <c r="J264" s="16">
        <v>4.9485799999999998</v>
      </c>
      <c r="K264" s="20">
        <f>ttm!E9</f>
        <v>219</v>
      </c>
      <c r="L264" s="20">
        <f>moneyness!E9</f>
        <v>-544.79</v>
      </c>
      <c r="M264" s="16">
        <f t="shared" si="8"/>
        <v>0.28019444692723744</v>
      </c>
      <c r="N264" s="16">
        <f t="shared" si="9"/>
        <v>6.2380546311062712E-2</v>
      </c>
    </row>
    <row r="265" spans="1:14">
      <c r="A265" s="17">
        <v>45519</v>
      </c>
      <c r="B265" s="16">
        <v>4</v>
      </c>
      <c r="C265" s="16">
        <v>1</v>
      </c>
      <c r="D265" s="18">
        <f>price!B10</f>
        <v>5543.22</v>
      </c>
      <c r="E265" s="16">
        <v>1.3857999999999999</v>
      </c>
      <c r="F265" s="16">
        <f>price!B10*_xlfn.NORM.S.DIST((LN(price!B10/Home!$F$24)+(rate!B10%-dividend!B10%+0.5*(vol!E10%)^2)*(ttm!E10/365))/((vol!E10%)*SQRT(ttm!E10/365)),TRUE)*EXP(-dividend!B10%*ttm!E10/365)-Home!$F$24*_xlfn.NORM.S.DIST((LN(price!B10/Home!$F$24)+(rate!B10%-dividend!B10%-0.5*(vol!E10%)^2)*(ttm!E10/365))/((vol!E10%)*SQRT(ttm!E10/365)),TRUE)*EXP(-rate!B10%*ttm!E10/365)</f>
        <v>82.103084376662991</v>
      </c>
      <c r="G265" s="16">
        <f>_xlfn.NORM.S.DIST((LN(price!B10/Home!$F$24)+(rate!B10%-dividend!B10%+0.5*(vol!E10%)^2)*(ttm!E10/365))/((vol!E10%)*SQRT(ttm!E10/365)),TRUE)*EXP(-dividend!B10%*ttm!E10/365)</f>
        <v>0.27599104453685436</v>
      </c>
      <c r="H265" s="18">
        <f>mid!E10</f>
        <v>91.65</v>
      </c>
      <c r="I265" s="16">
        <f>delta!E10</f>
        <v>0.29699999999999999</v>
      </c>
      <c r="J265" s="16">
        <v>5.0019799999999996</v>
      </c>
      <c r="K265" s="20">
        <f>ttm!E10</f>
        <v>218</v>
      </c>
      <c r="L265" s="20">
        <f>moneyness!E10</f>
        <v>-456.77999999999975</v>
      </c>
      <c r="M265" s="16">
        <f t="shared" si="8"/>
        <v>0.44828023997221911</v>
      </c>
      <c r="N265" s="16">
        <f t="shared" si="9"/>
        <v>0.17228919543536475</v>
      </c>
    </row>
    <row r="266" spans="1:14">
      <c r="A266" s="17">
        <v>45520</v>
      </c>
      <c r="B266" s="16">
        <v>4</v>
      </c>
      <c r="C266" s="16">
        <v>3</v>
      </c>
      <c r="D266" s="18">
        <f>price!B11</f>
        <v>5554.25</v>
      </c>
      <c r="E266" s="16">
        <v>1.3829</v>
      </c>
      <c r="F266" s="16">
        <f>price!B11*_xlfn.NORM.S.DIST((LN(price!B11/Home!$F$24)+(rate!B11%-dividend!B11%+0.5*(vol!E11%)^2)*(ttm!E11/365))/((vol!E11%)*SQRT(ttm!E11/365)),TRUE)*EXP(-dividend!B11%*ttm!E11/365)-Home!$F$24*_xlfn.NORM.S.DIST((LN(price!B11/Home!$F$24)+(rate!B11%-dividend!B11%-0.5*(vol!E11%)^2)*(ttm!E11/365))/((vol!E11%)*SQRT(ttm!E11/365)),TRUE)*EXP(-rate!B11%*ttm!E11/365)</f>
        <v>85.598365879706307</v>
      </c>
      <c r="G266" s="16">
        <f>_xlfn.NORM.S.DIST((LN(price!B11/Home!$F$24)+(rate!B11%-dividend!B11%+0.5*(vol!E11%)^2)*(ttm!E11/365))/((vol!E11%)*SQRT(ttm!E11/365)),TRUE)*EXP(-dividend!B11%*ttm!E11/365)</f>
        <v>0.28363835328822035</v>
      </c>
      <c r="H266" s="18">
        <f>mid!E11</f>
        <v>96.5</v>
      </c>
      <c r="I266" s="16">
        <f>delta!E11</f>
        <v>0.30599999999999999</v>
      </c>
      <c r="J266" s="16">
        <v>4.9948600000000001</v>
      </c>
      <c r="K266" s="20">
        <f>ttm!E11</f>
        <v>217</v>
      </c>
      <c r="L266" s="20">
        <f>moneyness!E11</f>
        <v>-445.75</v>
      </c>
      <c r="M266" s="16">
        <f t="shared" si="8"/>
        <v>0.24361638115329048</v>
      </c>
      <c r="N266" s="16">
        <f t="shared" si="9"/>
        <v>-4.0021972134929862E-2</v>
      </c>
    </row>
    <row r="267" spans="1:14">
      <c r="A267" s="17">
        <v>45523</v>
      </c>
      <c r="B267" s="16">
        <v>4</v>
      </c>
      <c r="C267" s="16">
        <v>1</v>
      </c>
      <c r="D267" s="18">
        <f>price!B12</f>
        <v>5608.25</v>
      </c>
      <c r="E267" s="16">
        <v>1.3697999999999999</v>
      </c>
      <c r="F267" s="16">
        <f>price!B12*_xlfn.NORM.S.DIST((LN(price!B12/Home!$F$24)+(rate!B12%-dividend!B12%+0.5*(vol!E12%)^2)*(ttm!E12/365))/((vol!E12%)*SQRT(ttm!E12/365)),TRUE)*EXP(-dividend!B12%*ttm!E12/365)-Home!$F$24*_xlfn.NORM.S.DIST((LN(price!B12/Home!$F$24)+(rate!B12%-dividend!B12%-0.5*(vol!E12%)^2)*(ttm!E12/365))/((vol!E12%)*SQRT(ttm!E12/365)),TRUE)*EXP(-rate!B12%*ttm!E12/365)</f>
        <v>101.95151462716171</v>
      </c>
      <c r="G267" s="16">
        <f>_xlfn.NORM.S.DIST((LN(price!B12/Home!$F$24)+(rate!B12%-dividend!B12%+0.5*(vol!E12%)^2)*(ttm!E12/365))/((vol!E12%)*SQRT(ttm!E12/365)),TRUE)*EXP(-dividend!B12%*ttm!E12/365)</f>
        <v>0.32031335172147402</v>
      </c>
      <c r="H267" s="18">
        <f>mid!E12</f>
        <v>109.5</v>
      </c>
      <c r="I267" s="16">
        <f>delta!E12</f>
        <v>0.33800000000000002</v>
      </c>
      <c r="J267" s="16">
        <v>5.0149900000000001</v>
      </c>
      <c r="K267" s="20">
        <f>ttm!E12</f>
        <v>214</v>
      </c>
      <c r="L267" s="20">
        <f>moneyness!E12</f>
        <v>-391.75</v>
      </c>
      <c r="M267" s="16">
        <f t="shared" si="8"/>
        <v>-3.9682367965053998E-2</v>
      </c>
      <c r="N267" s="16">
        <f t="shared" si="9"/>
        <v>-0.35999571968652799</v>
      </c>
    </row>
    <row r="268" spans="1:14">
      <c r="A268" s="17">
        <v>45524</v>
      </c>
      <c r="B268" s="16">
        <v>4</v>
      </c>
      <c r="C268" s="16">
        <v>1</v>
      </c>
      <c r="D268" s="18">
        <f>price!B13</f>
        <v>5597.12</v>
      </c>
      <c r="E268" s="16">
        <v>1.3721000000000001</v>
      </c>
      <c r="F268" s="16">
        <f>price!B13*_xlfn.NORM.S.DIST((LN(price!B13/Home!$F$24)+(rate!B13%-dividend!B13%+0.5*(vol!E13%)^2)*(ttm!E13/365))/((vol!E13%)*SQRT(ttm!E13/365)),TRUE)*EXP(-dividend!B13%*ttm!E13/365)-Home!$F$24*_xlfn.NORM.S.DIST((LN(price!B13/Home!$F$24)+(rate!B13%-dividend!B13%-0.5*(vol!E13%)^2)*(ttm!E13/365))/((vol!E13%)*SQRT(ttm!E13/365)),TRUE)*EXP(-rate!B13%*ttm!E13/365)</f>
        <v>98.528052246046627</v>
      </c>
      <c r="G268" s="16">
        <f>_xlfn.NORM.S.DIST((LN(price!B13/Home!$F$24)+(rate!B13%-dividend!B13%+0.5*(vol!E13%)^2)*(ttm!E13/365))/((vol!E13%)*SQRT(ttm!E13/365)),TRUE)*EXP(-dividend!B13%*ttm!E13/365)</f>
        <v>0.31208934387806181</v>
      </c>
      <c r="H268" s="18">
        <f>mid!E13</f>
        <v>109.95</v>
      </c>
      <c r="I268" s="16">
        <f>delta!E13</f>
        <v>0.33700000000000002</v>
      </c>
      <c r="J268" s="16">
        <v>4.9802</v>
      </c>
      <c r="K268" s="20">
        <f>ttm!E13</f>
        <v>213</v>
      </c>
      <c r="L268" s="20">
        <f>moneyness!E13</f>
        <v>-402.88000000000011</v>
      </c>
      <c r="M268" s="16">
        <f t="shared" si="8"/>
        <v>0.31676912553778691</v>
      </c>
      <c r="N268" s="16">
        <f t="shared" si="9"/>
        <v>4.6797816597251019E-3</v>
      </c>
    </row>
    <row r="269" spans="1:14">
      <c r="A269" s="17">
        <v>45525</v>
      </c>
      <c r="B269" s="16">
        <v>4</v>
      </c>
      <c r="C269" s="16">
        <v>1</v>
      </c>
      <c r="D269" s="18">
        <f>price!B14</f>
        <v>5620.85</v>
      </c>
      <c r="E269" s="16">
        <v>1.3666</v>
      </c>
      <c r="F269" s="16">
        <f>price!B14*_xlfn.NORM.S.DIST((LN(price!B14/Home!$F$24)+(rate!B14%-dividend!B14%+0.5*(vol!E14%)^2)*(ttm!E14/365))/((vol!E14%)*SQRT(ttm!E14/365)),TRUE)*EXP(-dividend!B14%*ttm!E14/365)-Home!$F$24*_xlfn.NORM.S.DIST((LN(price!B14/Home!$F$24)+(rate!B14%-dividend!B14%-0.5*(vol!E14%)^2)*(ttm!E14/365))/((vol!E14%)*SQRT(ttm!E14/365)),TRUE)*EXP(-rate!B14%*ttm!E14/365)</f>
        <v>106.84926017092539</v>
      </c>
      <c r="G269" s="16">
        <f>_xlfn.NORM.S.DIST((LN(price!B14/Home!$F$24)+(rate!B14%-dividend!B14%+0.5*(vol!E14%)^2)*(ttm!E14/365))/((vol!E14%)*SQRT(ttm!E14/365)),TRUE)*EXP(-dividend!B14%*ttm!E14/365)</f>
        <v>0.32864588001719497</v>
      </c>
      <c r="H269" s="18">
        <f>mid!E14</f>
        <v>117.4</v>
      </c>
      <c r="I269" s="16">
        <f>delta!E14</f>
        <v>0.34899999999999998</v>
      </c>
      <c r="J269" s="16">
        <v>4.9407199999999998</v>
      </c>
      <c r="K269" s="20">
        <f>ttm!E14</f>
        <v>212</v>
      </c>
      <c r="L269" s="20">
        <f>moneyness!E14</f>
        <v>-379.14999999999964</v>
      </c>
      <c r="M269" s="16">
        <f t="shared" si="8"/>
        <v>0.2340407653576739</v>
      </c>
      <c r="N269" s="16">
        <f t="shared" si="9"/>
        <v>-9.4605114659521067E-2</v>
      </c>
    </row>
    <row r="270" spans="1:14">
      <c r="A270" s="17">
        <v>45526</v>
      </c>
      <c r="B270" s="16">
        <v>4</v>
      </c>
      <c r="C270" s="16">
        <v>1</v>
      </c>
      <c r="D270" s="18">
        <f>price!B15</f>
        <v>5570.64</v>
      </c>
      <c r="E270" s="16">
        <v>1.3792</v>
      </c>
      <c r="F270" s="16">
        <f>price!B15*_xlfn.NORM.S.DIST((LN(price!B15/Home!$F$24)+(rate!B15%-dividend!B15%+0.5*(vol!E15%)^2)*(ttm!E15/365))/((vol!E15%)*SQRT(ttm!E15/365)),TRUE)*EXP(-dividend!B15%*ttm!E15/365)-Home!$F$24*_xlfn.NORM.S.DIST((LN(price!B15/Home!$F$24)+(rate!B15%-dividend!B15%-0.5*(vol!E15%)^2)*(ttm!E15/365))/((vol!E15%)*SQRT(ttm!E15/365)),TRUE)*EXP(-rate!B15%*ttm!E15/365)</f>
        <v>92.628142744687011</v>
      </c>
      <c r="G270" s="16">
        <f>_xlfn.NORM.S.DIST((LN(price!B15/Home!$F$24)+(rate!B15%-dividend!B15%+0.5*(vol!E15%)^2)*(ttm!E15/365))/((vol!E15%)*SQRT(ttm!E15/365)),TRUE)*EXP(-dividend!B15%*ttm!E15/365)</f>
        <v>0.29617463753383633</v>
      </c>
      <c r="H270" s="18">
        <f>mid!E15</f>
        <v>105.6</v>
      </c>
      <c r="I270" s="16">
        <f>delta!E15</f>
        <v>0.32200000000000001</v>
      </c>
      <c r="J270" s="16">
        <v>4.9737099999999996</v>
      </c>
      <c r="K270" s="20">
        <f>ttm!E15</f>
        <v>211</v>
      </c>
      <c r="L270" s="20">
        <f>moneyness!E15</f>
        <v>-429.35999999999967</v>
      </c>
      <c r="M270" s="16">
        <f t="shared" si="8"/>
        <v>0.20703578831857389</v>
      </c>
      <c r="N270" s="16">
        <f t="shared" si="9"/>
        <v>-8.9138849215262439E-2</v>
      </c>
    </row>
    <row r="271" spans="1:14">
      <c r="A271" s="17">
        <v>45527</v>
      </c>
      <c r="B271" s="16">
        <v>4</v>
      </c>
      <c r="C271" s="16">
        <v>3</v>
      </c>
      <c r="D271" s="18">
        <f>price!B16</f>
        <v>5634.61</v>
      </c>
      <c r="E271" s="16">
        <v>1.3636999999999999</v>
      </c>
      <c r="F271" s="16">
        <f>price!B16*_xlfn.NORM.S.DIST((LN(price!B16/Home!$F$24)+(rate!B16%-dividend!B16%+0.5*(vol!E16%)^2)*(ttm!E16/365))/((vol!E16%)*SQRT(ttm!E16/365)),TRUE)*EXP(-dividend!B16%*ttm!E16/365)-Home!$F$24*_xlfn.NORM.S.DIST((LN(price!B16/Home!$F$24)+(rate!B16%-dividend!B16%-0.5*(vol!E16%)^2)*(ttm!E16/365))/((vol!E16%)*SQRT(ttm!E16/365)),TRUE)*EXP(-rate!B16%*ttm!E16/365)</f>
        <v>108.58774266396063</v>
      </c>
      <c r="G271" s="16">
        <f>_xlfn.NORM.S.DIST((LN(price!B16/Home!$F$24)+(rate!B16%-dividend!B16%+0.5*(vol!E16%)^2)*(ttm!E16/365))/((vol!E16%)*SQRT(ttm!E16/365)),TRUE)*EXP(-dividend!B16%*ttm!E16/365)</f>
        <v>0.3349327396525964</v>
      </c>
      <c r="H271" s="18">
        <f>mid!E16</f>
        <v>118.8</v>
      </c>
      <c r="I271" s="16">
        <f>delta!E16</f>
        <v>0.35299999999999998</v>
      </c>
      <c r="J271" s="16">
        <v>4.9300199999999998</v>
      </c>
      <c r="K271" s="20">
        <f>ttm!E16</f>
        <v>210</v>
      </c>
      <c r="L271" s="20">
        <f>moneyness!E16</f>
        <v>-365.39000000000033</v>
      </c>
      <c r="M271" s="16">
        <f t="shared" si="8"/>
        <v>0.51631759682373968</v>
      </c>
      <c r="N271" s="16">
        <f t="shared" si="9"/>
        <v>0.18138485717114328</v>
      </c>
    </row>
    <row r="272" spans="1:14">
      <c r="A272" s="17">
        <v>45530</v>
      </c>
      <c r="B272" s="16">
        <v>4</v>
      </c>
      <c r="C272" s="16">
        <v>1</v>
      </c>
      <c r="D272" s="18">
        <f>price!B17</f>
        <v>5616.84</v>
      </c>
      <c r="E272" s="16">
        <v>1.3683000000000001</v>
      </c>
      <c r="F272" s="16">
        <f>price!B17*_xlfn.NORM.S.DIST((LN(price!B17/Home!$F$24)+(rate!B17%-dividend!B17%+0.5*(vol!E17%)^2)*(ttm!E17/365))/((vol!E17%)*SQRT(ttm!E17/365)),TRUE)*EXP(-dividend!B17%*ttm!E17/365)-Home!$F$24*_xlfn.NORM.S.DIST((LN(price!B17/Home!$F$24)+(rate!B17%-dividend!B17%-0.5*(vol!E17%)^2)*(ttm!E17/365))/((vol!E17%)*SQRT(ttm!E17/365)),TRUE)*EXP(-rate!B17%*ttm!E17/365)</f>
        <v>99.72524698774123</v>
      </c>
      <c r="G272" s="16">
        <f>_xlfn.NORM.S.DIST((LN(price!B17/Home!$F$24)+(rate!B17%-dividend!B17%+0.5*(vol!E17%)^2)*(ttm!E17/365))/((vol!E17%)*SQRT(ttm!E17/365)),TRUE)*EXP(-dividend!B17%*ttm!E17/365)</f>
        <v>0.31863236460775418</v>
      </c>
      <c r="H272" s="18">
        <f>mid!E17</f>
        <v>109.3</v>
      </c>
      <c r="I272" s="16">
        <f>delta!E17</f>
        <v>0.33800000000000002</v>
      </c>
      <c r="J272" s="16">
        <v>4.93872</v>
      </c>
      <c r="K272" s="20">
        <f>ttm!E17</f>
        <v>207</v>
      </c>
      <c r="L272" s="20">
        <f>moneyness!E17</f>
        <v>-383.15999999999985</v>
      </c>
      <c r="M272" s="16">
        <f t="shared" si="8"/>
        <v>0.26859887746831529</v>
      </c>
      <c r="N272" s="16">
        <f t="shared" si="9"/>
        <v>-5.0033487139438892E-2</v>
      </c>
    </row>
    <row r="273" spans="1:14">
      <c r="A273" s="17">
        <v>45531</v>
      </c>
      <c r="B273" s="16">
        <v>4</v>
      </c>
      <c r="C273" s="16">
        <v>1</v>
      </c>
      <c r="D273" s="18">
        <f>price!B18</f>
        <v>5625.8</v>
      </c>
      <c r="E273" s="16">
        <v>1.3662000000000001</v>
      </c>
      <c r="F273" s="16">
        <f>price!B18*_xlfn.NORM.S.DIST((LN(price!B18/Home!$F$24)+(rate!B18%-dividend!B18%+0.5*(vol!E18%)^2)*(ttm!E18/365))/((vol!E18%)*SQRT(ttm!E18/365)),TRUE)*EXP(-dividend!B18%*ttm!E18/365)-Home!$F$24*_xlfn.NORM.S.DIST((LN(price!B18/Home!$F$24)+(rate!B18%-dividend!B18%-0.5*(vol!E18%)^2)*(ttm!E18/365))/((vol!E18%)*SQRT(ttm!E18/365)),TRUE)*EXP(-rate!B18%*ttm!E18/365)</f>
        <v>100.38322981954821</v>
      </c>
      <c r="G273" s="16">
        <f>_xlfn.NORM.S.DIST((LN(price!B18/Home!$F$24)+(rate!B18%-dividend!B18%+0.5*(vol!E18%)^2)*(ttm!E18/365))/((vol!E18%)*SQRT(ttm!E18/365)),TRUE)*EXP(-dividend!B18%*ttm!E18/365)</f>
        <v>0.322174895614738</v>
      </c>
      <c r="H273" s="18">
        <f>mid!E18</f>
        <v>111.65</v>
      </c>
      <c r="I273" s="16">
        <f>delta!E18</f>
        <v>0.34599999999999997</v>
      </c>
      <c r="J273" s="16">
        <v>4.92021</v>
      </c>
      <c r="K273" s="20">
        <f>ttm!E18</f>
        <v>206</v>
      </c>
      <c r="L273" s="20">
        <f>moneyness!E18</f>
        <v>-374.19999999999982</v>
      </c>
      <c r="M273" s="16">
        <f t="shared" si="8"/>
        <v>0.43749042061708715</v>
      </c>
      <c r="N273" s="16">
        <f t="shared" si="9"/>
        <v>0.11531552500234915</v>
      </c>
    </row>
    <row r="274" spans="1:14">
      <c r="A274" s="17">
        <v>45532</v>
      </c>
      <c r="B274" s="16">
        <v>4</v>
      </c>
      <c r="C274" s="16">
        <v>1</v>
      </c>
      <c r="D274" s="18">
        <f>price!B19</f>
        <v>5592.18</v>
      </c>
      <c r="E274" s="16">
        <v>1.3749</v>
      </c>
      <c r="F274" s="16">
        <f>price!B19*_xlfn.NORM.S.DIST((LN(price!B19/Home!$F$24)+(rate!B19%-dividend!B19%+0.5*(vol!E19%)^2)*(ttm!E19/365))/((vol!E19%)*SQRT(ttm!E19/365)),TRUE)*EXP(-dividend!B19%*ttm!E19/365)-Home!$F$24*_xlfn.NORM.S.DIST((LN(price!B19/Home!$F$24)+(rate!B19%-dividend!B19%-0.5*(vol!E19%)^2)*(ttm!E19/365))/((vol!E19%)*SQRT(ttm!E19/365)),TRUE)*EXP(-rate!B19%*ttm!E19/365)</f>
        <v>91.307214832488853</v>
      </c>
      <c r="G274" s="16">
        <f>_xlfn.NORM.S.DIST((LN(price!B19/Home!$F$24)+(rate!B19%-dividend!B19%+0.5*(vol!E19%)^2)*(ttm!E19/365))/((vol!E19%)*SQRT(ttm!E19/365)),TRUE)*EXP(-dividend!B19%*ttm!E19/365)</f>
        <v>0.29966866248360557</v>
      </c>
      <c r="H274" s="18">
        <f>mid!E19</f>
        <v>96.85</v>
      </c>
      <c r="I274" s="16">
        <f>delta!E19</f>
        <v>0.318</v>
      </c>
      <c r="J274" s="16">
        <v>4.9045100000000001</v>
      </c>
      <c r="K274" s="20">
        <f>ttm!E19</f>
        <v>205</v>
      </c>
      <c r="L274" s="20">
        <f>moneyness!E19</f>
        <v>-407.81999999999971</v>
      </c>
      <c r="M274" s="16">
        <f t="shared" si="8"/>
        <v>-11.842928225207189</v>
      </c>
      <c r="N274" s="16">
        <f t="shared" si="9"/>
        <v>-12.142596887690795</v>
      </c>
    </row>
    <row r="275" spans="1:14">
      <c r="A275" s="17">
        <v>45533</v>
      </c>
      <c r="B275" s="16">
        <v>4</v>
      </c>
      <c r="C275" s="16">
        <v>1</v>
      </c>
      <c r="D275" s="18">
        <f>price!B20</f>
        <v>5591.96</v>
      </c>
      <c r="E275" s="16">
        <v>1.3743000000000001</v>
      </c>
      <c r="F275" s="16">
        <f>price!B20*_xlfn.NORM.S.DIST((LN(price!B20/Home!$F$24)+(rate!B20%-dividend!B20%+0.5*(vol!E20%)^2)*(ttm!E20/365))/((vol!E20%)*SQRT(ttm!E20/365)),TRUE)*EXP(-dividend!B20%*ttm!E20/365)-Home!$F$24*_xlfn.NORM.S.DIST((LN(price!B20/Home!$F$24)+(rate!B20%-dividend!B20%-0.5*(vol!E20%)^2)*(ttm!E20/365))/((vol!E20%)*SQRT(ttm!E20/365)),TRUE)*EXP(-rate!B20%*ttm!E20/365)</f>
        <v>88.084464587251659</v>
      </c>
      <c r="G275" s="16">
        <f>_xlfn.NORM.S.DIST((LN(price!B20/Home!$F$24)+(rate!B20%-dividend!B20%+0.5*(vol!E20%)^2)*(ttm!E20/365))/((vol!E20%)*SQRT(ttm!E20/365)),TRUE)*EXP(-dividend!B20%*ttm!E20/365)</f>
        <v>0.2963812914179712</v>
      </c>
      <c r="H275" s="18">
        <f>mid!E20</f>
        <v>101.95</v>
      </c>
      <c r="I275" s="16">
        <f>delta!E20</f>
        <v>0.32700000000000001</v>
      </c>
      <c r="J275" s="16">
        <v>4.9904500000000001</v>
      </c>
      <c r="K275" s="20">
        <f>ttm!E20</f>
        <v>204</v>
      </c>
      <c r="L275" s="20">
        <f>moneyness!E20</f>
        <v>-408.03999999999996</v>
      </c>
      <c r="M275" s="16">
        <f t="shared" si="8"/>
        <v>0.19474515281504179</v>
      </c>
      <c r="N275" s="16">
        <f t="shared" si="9"/>
        <v>-0.10163613860292942</v>
      </c>
    </row>
    <row r="276" spans="1:14">
      <c r="A276" s="17">
        <v>45534</v>
      </c>
      <c r="B276" s="16">
        <v>4</v>
      </c>
      <c r="C276" s="16">
        <v>3</v>
      </c>
      <c r="D276" s="18">
        <f>price!B21</f>
        <v>5648.4</v>
      </c>
      <c r="E276" s="16">
        <v>1.3606</v>
      </c>
      <c r="F276" s="16">
        <f>price!B21*_xlfn.NORM.S.DIST((LN(price!B21/Home!$F$24)+(rate!B21%-dividend!B21%+0.5*(vol!E21%)^2)*(ttm!E21/365))/((vol!E21%)*SQRT(ttm!E21/365)),TRUE)*EXP(-dividend!B21%*ttm!E21/365)-Home!$F$24*_xlfn.NORM.S.DIST((LN(price!B21/Home!$F$24)+(rate!B21%-dividend!B21%-0.5*(vol!E21%)^2)*(ttm!E21/365))/((vol!E21%)*SQRT(ttm!E21/365)),TRUE)*EXP(-rate!B21%*ttm!E21/365)</f>
        <v>103.92442606549275</v>
      </c>
      <c r="G276" s="16">
        <f>_xlfn.NORM.S.DIST((LN(price!B21/Home!$F$24)+(rate!B21%-dividend!B21%+0.5*(vol!E21%)^2)*(ttm!E21/365))/((vol!E21%)*SQRT(ttm!E21/365)),TRUE)*EXP(-dividend!B21%*ttm!E21/365)</f>
        <v>0.33453771812619454</v>
      </c>
      <c r="H276" s="18">
        <f>mid!E21</f>
        <v>112.9</v>
      </c>
      <c r="I276" s="16">
        <f>delta!E21</f>
        <v>0.35</v>
      </c>
      <c r="J276" s="16">
        <v>4.9696699999999998</v>
      </c>
      <c r="K276" s="20">
        <f>ttm!E21</f>
        <v>203</v>
      </c>
      <c r="L276" s="20">
        <f>moneyness!E21</f>
        <v>-351.60000000000036</v>
      </c>
      <c r="M276" s="16">
        <f t="shared" si="8"/>
        <v>0.23690907401850414</v>
      </c>
      <c r="N276" s="16">
        <f t="shared" si="9"/>
        <v>-9.7628644107690399E-2</v>
      </c>
    </row>
    <row r="277" spans="1:14">
      <c r="A277" s="17">
        <v>45538</v>
      </c>
      <c r="B277" s="16">
        <v>4</v>
      </c>
      <c r="C277" s="16">
        <v>1</v>
      </c>
      <c r="D277" s="18">
        <f>price!B22</f>
        <v>5528.93</v>
      </c>
      <c r="E277" s="16">
        <v>1.3905000000000001</v>
      </c>
      <c r="F277" s="16">
        <f>price!B22*_xlfn.NORM.S.DIST((LN(price!B22/Home!$F$24)+(rate!B22%-dividend!B22%+0.5*(vol!E22%)^2)*(ttm!E22/365))/((vol!E22%)*SQRT(ttm!E22/365)),TRUE)*EXP(-dividend!B22%*ttm!E22/365)-Home!$F$24*_xlfn.NORM.S.DIST((LN(price!B22/Home!$F$24)+(rate!B22%-dividend!B22%-0.5*(vol!E22%)^2)*(ttm!E22/365))/((vol!E22%)*SQRT(ttm!E22/365)),TRUE)*EXP(-rate!B22%*ttm!E22/365)</f>
        <v>75.76391543425666</v>
      </c>
      <c r="G277" s="16">
        <f>_xlfn.NORM.S.DIST((LN(price!B22/Home!$F$24)+(rate!B22%-dividend!B22%+0.5*(vol!E22%)^2)*(ttm!E22/365))/((vol!E22%)*SQRT(ttm!E22/365)),TRUE)*EXP(-dividend!B22%*ttm!E22/365)</f>
        <v>0.25972468039286867</v>
      </c>
      <c r="H277" s="18">
        <f>mid!E22</f>
        <v>84.45</v>
      </c>
      <c r="I277" s="16">
        <f>delta!E22</f>
        <v>0.28199999999999997</v>
      </c>
      <c r="J277" s="16">
        <v>4.9531099999999997</v>
      </c>
      <c r="K277" s="20">
        <f>ttm!E22</f>
        <v>199</v>
      </c>
      <c r="L277" s="20">
        <f>moneyness!E22</f>
        <v>-471.06999999999971</v>
      </c>
      <c r="M277" s="16">
        <f t="shared" si="8"/>
        <v>6.0637545515979899E-2</v>
      </c>
      <c r="N277" s="16">
        <f t="shared" si="9"/>
        <v>-0.19908713487688878</v>
      </c>
    </row>
    <row r="278" spans="1:14">
      <c r="A278" s="17">
        <v>45539</v>
      </c>
      <c r="B278" s="16">
        <v>4</v>
      </c>
      <c r="C278" s="16">
        <v>1</v>
      </c>
      <c r="D278" s="18">
        <f>price!B23</f>
        <v>5520.07</v>
      </c>
      <c r="E278" s="16">
        <v>1.3929</v>
      </c>
      <c r="F278" s="16">
        <f>price!B23*_xlfn.NORM.S.DIST((LN(price!B23/Home!$F$24)+(rate!B23%-dividend!B23%+0.5*(vol!E23%)^2)*(ttm!E23/365))/((vol!E23%)*SQRT(ttm!E23/365)),TRUE)*EXP(-dividend!B23%*ttm!E23/365)-Home!$F$24*_xlfn.NORM.S.DIST((LN(price!B23/Home!$F$24)+(rate!B23%-dividend!B23%-0.5*(vol!E23%)^2)*(ttm!E23/365))/((vol!E23%)*SQRT(ttm!E23/365)),TRUE)*EXP(-rate!B23%*ttm!E23/365)</f>
        <v>75.75389641355514</v>
      </c>
      <c r="G278" s="16">
        <f>_xlfn.NORM.S.DIST((LN(price!B23/Home!$F$24)+(rate!B23%-dividend!B23%+0.5*(vol!E23%)^2)*(ttm!E23/365))/((vol!E23%)*SQRT(ttm!E23/365)),TRUE)*EXP(-dividend!B23%*ttm!E23/365)</f>
        <v>0.25671423608524452</v>
      </c>
      <c r="H278" s="18">
        <f>mid!E23</f>
        <v>83.9</v>
      </c>
      <c r="I278" s="16">
        <f>delta!E23</f>
        <v>0.27200000000000002</v>
      </c>
      <c r="J278" s="16">
        <v>4.8909399999999996</v>
      </c>
      <c r="K278" s="20">
        <f>ttm!E23</f>
        <v>198</v>
      </c>
      <c r="L278" s="20">
        <f>moneyness!E23</f>
        <v>-479.93000000000029</v>
      </c>
      <c r="M278" s="16">
        <f t="shared" si="8"/>
        <v>0.39715435549192457</v>
      </c>
      <c r="N278" s="16">
        <f t="shared" si="9"/>
        <v>0.14044011940668005</v>
      </c>
    </row>
    <row r="279" spans="1:14">
      <c r="A279" s="17">
        <v>45540</v>
      </c>
      <c r="B279" s="16">
        <v>4</v>
      </c>
      <c r="C279" s="16">
        <v>1</v>
      </c>
      <c r="D279" s="18">
        <f>price!B24</f>
        <v>5503.41</v>
      </c>
      <c r="E279" s="16">
        <v>1.3960999999999999</v>
      </c>
      <c r="F279" s="16">
        <f>price!B24*_xlfn.NORM.S.DIST((LN(price!B24/Home!$F$24)+(rate!B24%-dividend!B24%+0.5*(vol!E24%)^2)*(ttm!E24/365))/((vol!E24%)*SQRT(ttm!E24/365)),TRUE)*EXP(-dividend!B24%*ttm!E24/365)-Home!$F$24*_xlfn.NORM.S.DIST((LN(price!B24/Home!$F$24)+(rate!B24%-dividend!B24%-0.5*(vol!E24%)^2)*(ttm!E24/365))/((vol!E24%)*SQRT(ttm!E24/365)),TRUE)*EXP(-rate!B24%*ttm!E24/365)</f>
        <v>68.511681424674862</v>
      </c>
      <c r="G279" s="16">
        <f>_xlfn.NORM.S.DIST((LN(price!B24/Home!$F$24)+(rate!B24%-dividend!B24%+0.5*(vol!E24%)^2)*(ttm!E24/365))/((vol!E24%)*SQRT(ttm!E24/365)),TRUE)*EXP(-dividend!B24%*ttm!E24/365)</f>
        <v>0.24143038043411227</v>
      </c>
      <c r="H279" s="18">
        <f>mid!E24</f>
        <v>77.2</v>
      </c>
      <c r="I279" s="16">
        <f>delta!E24</f>
        <v>0.26400000000000001</v>
      </c>
      <c r="J279" s="16">
        <v>4.8811600000000004</v>
      </c>
      <c r="K279" s="20">
        <f>ttm!E24</f>
        <v>197</v>
      </c>
      <c r="L279" s="20">
        <f>moneyness!E24</f>
        <v>-496.59000000000015</v>
      </c>
      <c r="M279" s="16">
        <f t="shared" si="8"/>
        <v>0.21744413673199267</v>
      </c>
      <c r="N279" s="16">
        <f t="shared" si="9"/>
        <v>-2.3986243702119603E-2</v>
      </c>
    </row>
    <row r="280" spans="1:14">
      <c r="A280" s="17">
        <v>45541</v>
      </c>
      <c r="B280" s="16">
        <v>4</v>
      </c>
      <c r="C280" s="16">
        <v>1</v>
      </c>
      <c r="D280" s="18">
        <f>price!B25</f>
        <v>5408.42</v>
      </c>
      <c r="E280" s="16">
        <v>1.4211</v>
      </c>
      <c r="F280" s="16">
        <f>price!B25*_xlfn.NORM.S.DIST((LN(price!B25/Home!$F$24)+(rate!B25%-dividend!B25%+0.5*(vol!E25%)^2)*(ttm!E25/365))/((vol!E25%)*SQRT(ttm!E25/365)),TRUE)*EXP(-dividend!B25%*ttm!E25/365)-Home!$F$24*_xlfn.NORM.S.DIST((LN(price!B25/Home!$F$24)+(rate!B25%-dividend!B25%-0.5*(vol!E25%)^2)*(ttm!E25/365))/((vol!E25%)*SQRT(ttm!E25/365)),TRUE)*EXP(-rate!B25%*ttm!E25/365)</f>
        <v>51.910079862313751</v>
      </c>
      <c r="G280" s="16">
        <f>_xlfn.NORM.S.DIST((LN(price!B25/Home!$F$24)+(rate!B25%-dividend!B25%+0.5*(vol!E25%)^2)*(ttm!E25/365))/((vol!E25%)*SQRT(ttm!E25/365)),TRUE)*EXP(-dividend!B25%*ttm!E25/365)</f>
        <v>0.19275950373167769</v>
      </c>
      <c r="H280" s="18">
        <f>mid!E25</f>
        <v>56.5</v>
      </c>
      <c r="I280" s="16">
        <f>delta!E25</f>
        <v>0.20799999999999999</v>
      </c>
      <c r="J280" s="16">
        <v>4.8439300000000003</v>
      </c>
      <c r="K280" s="20">
        <f>ttm!E25</f>
        <v>196</v>
      </c>
      <c r="L280" s="20">
        <f>moneyness!E25</f>
        <v>-591.57999999999993</v>
      </c>
      <c r="M280" s="16">
        <f t="shared" si="8"/>
        <v>0.21148087049526329</v>
      </c>
      <c r="N280" s="16">
        <f t="shared" si="9"/>
        <v>1.8721366763585601E-2</v>
      </c>
    </row>
    <row r="281" spans="1:14">
      <c r="A281" s="17">
        <v>45544</v>
      </c>
      <c r="B281" s="16">
        <v>4</v>
      </c>
      <c r="C281" s="16">
        <v>3</v>
      </c>
      <c r="D281" s="18">
        <f>price!B26</f>
        <v>5471.05</v>
      </c>
      <c r="E281" s="16">
        <v>1.4044000000000001</v>
      </c>
      <c r="F281" s="16">
        <f>price!B26*_xlfn.NORM.S.DIST((LN(price!B26/Home!$F$24)+(rate!B26%-dividend!B26%+0.5*(vol!E26%)^2)*(ttm!E26/365))/((vol!E26%)*SQRT(ttm!E26/365)),TRUE)*EXP(-dividend!B26%*ttm!E26/365)-Home!$F$24*_xlfn.NORM.S.DIST((LN(price!B26/Home!$F$24)+(rate!B26%-dividend!B26%-0.5*(vol!E26%)^2)*(ttm!E26/365))/((vol!E26%)*SQRT(ttm!E26/365)),TRUE)*EXP(-rate!B26%*ttm!E26/365)</f>
        <v>59.943630503115855</v>
      </c>
      <c r="G281" s="16">
        <f>_xlfn.NORM.S.DIST((LN(price!B26/Home!$F$24)+(rate!B26%-dividend!B26%+0.5*(vol!E26%)^2)*(ttm!E26/365))/((vol!E26%)*SQRT(ttm!E26/365)),TRUE)*EXP(-dividend!B26%*ttm!E26/365)</f>
        <v>0.21920936685945111</v>
      </c>
      <c r="H281" s="18">
        <f>mid!E26</f>
        <v>69.7</v>
      </c>
      <c r="I281" s="16">
        <f>delta!E26</f>
        <v>0.24</v>
      </c>
      <c r="J281" s="16">
        <v>4.8527800000000001</v>
      </c>
      <c r="K281" s="20">
        <f>ttm!E26</f>
        <v>193</v>
      </c>
      <c r="L281" s="20">
        <f>moneyness!E26</f>
        <v>-528.94999999999982</v>
      </c>
      <c r="M281" s="16">
        <f t="shared" si="8"/>
        <v>0.12166630147149751</v>
      </c>
      <c r="N281" s="16">
        <f t="shared" si="9"/>
        <v>-9.7543065387953598E-2</v>
      </c>
    </row>
    <row r="282" spans="1:14">
      <c r="A282" s="17">
        <v>45545</v>
      </c>
      <c r="B282" s="16">
        <v>4</v>
      </c>
      <c r="C282" s="16">
        <v>1</v>
      </c>
      <c r="D282" s="18">
        <f>price!B27</f>
        <v>5495.52</v>
      </c>
      <c r="E282" s="16">
        <v>1.3980999999999999</v>
      </c>
      <c r="F282" s="16">
        <f>price!B27*_xlfn.NORM.S.DIST((LN(price!B27/Home!$F$24)+(rate!B27%-dividend!B27%+0.5*(vol!E27%)^2)*(ttm!E27/365))/((vol!E27%)*SQRT(ttm!E27/365)),TRUE)*EXP(-dividend!B27%*ttm!E27/365)-Home!$F$24*_xlfn.NORM.S.DIST((LN(price!B27/Home!$F$24)+(rate!B27%-dividend!B27%-0.5*(vol!E27%)^2)*(ttm!E27/365))/((vol!E27%)*SQRT(ttm!E27/365)),TRUE)*EXP(-rate!B27%*ttm!E27/365)</f>
        <v>64.842500652585613</v>
      </c>
      <c r="G282" s="16">
        <f>_xlfn.NORM.S.DIST((LN(price!B27/Home!$F$24)+(rate!B27%-dividend!B27%+0.5*(vol!E27%)^2)*(ttm!E27/365))/((vol!E27%)*SQRT(ttm!E27/365)),TRUE)*EXP(-dividend!B27%*ttm!E27/365)</f>
        <v>0.23268235989903729</v>
      </c>
      <c r="H282" s="18">
        <f>mid!E27</f>
        <v>72.599999999999994</v>
      </c>
      <c r="I282" s="16">
        <f>delta!E27</f>
        <v>0.251</v>
      </c>
      <c r="J282" s="16">
        <v>4.8342799999999997</v>
      </c>
      <c r="K282" s="20">
        <f>ttm!E27</f>
        <v>192</v>
      </c>
      <c r="L282" s="20">
        <f>moneyness!E27</f>
        <v>-504.47999999999956</v>
      </c>
      <c r="M282" s="16">
        <f t="shared" si="8"/>
        <v>0.23374385118514709</v>
      </c>
      <c r="N282" s="16">
        <f t="shared" si="9"/>
        <v>1.0614912861098003E-3</v>
      </c>
    </row>
    <row r="283" spans="1:14">
      <c r="A283" s="17">
        <v>45546</v>
      </c>
      <c r="B283" s="16">
        <v>4</v>
      </c>
      <c r="C283" s="16">
        <v>1</v>
      </c>
      <c r="D283" s="18">
        <f>price!B28</f>
        <v>5554.13</v>
      </c>
      <c r="E283" s="16">
        <v>1.3846000000000001</v>
      </c>
      <c r="F283" s="16">
        <f>price!B28*_xlfn.NORM.S.DIST((LN(price!B28/Home!$F$24)+(rate!B28%-dividend!B28%+0.5*(vol!E28%)^2)*(ttm!E28/365))/((vol!E28%)*SQRT(ttm!E28/365)),TRUE)*EXP(-dividend!B28%*ttm!E28/365)-Home!$F$24*_xlfn.NORM.S.DIST((LN(price!B28/Home!$F$24)+(rate!B28%-dividend!B28%-0.5*(vol!E28%)^2)*(ttm!E28/365))/((vol!E28%)*SQRT(ttm!E28/365)),TRUE)*EXP(-rate!B28%*ttm!E28/365)</f>
        <v>78.207653680657586</v>
      </c>
      <c r="G283" s="16">
        <f>_xlfn.NORM.S.DIST((LN(price!B28/Home!$F$24)+(rate!B28%-dividend!B28%+0.5*(vol!E28%)^2)*(ttm!E28/365))/((vol!E28%)*SQRT(ttm!E28/365)),TRUE)*EXP(-dividend!B28%*ttm!E28/365)</f>
        <v>0.26817980506992722</v>
      </c>
      <c r="H283" s="18">
        <f>mid!E28</f>
        <v>86.25</v>
      </c>
      <c r="I283" s="16">
        <f>delta!E28</f>
        <v>0.28799999999999998</v>
      </c>
      <c r="J283" s="16">
        <v>4.8654599999999997</v>
      </c>
      <c r="K283" s="20">
        <f>ttm!E28</f>
        <v>191</v>
      </c>
      <c r="L283" s="20">
        <f>moneyness!E28</f>
        <v>-445.86999999999989</v>
      </c>
      <c r="M283" s="16">
        <f t="shared" si="8"/>
        <v>0.28852375804929514</v>
      </c>
      <c r="N283" s="16">
        <f t="shared" si="9"/>
        <v>2.0343952979367919E-2</v>
      </c>
    </row>
    <row r="284" spans="1:14">
      <c r="A284" s="17">
        <v>45547</v>
      </c>
      <c r="B284" s="16">
        <v>4</v>
      </c>
      <c r="C284" s="16">
        <v>1</v>
      </c>
      <c r="D284" s="18">
        <f>price!B29</f>
        <v>5595.76</v>
      </c>
      <c r="E284" s="16">
        <v>1.3735999999999999</v>
      </c>
      <c r="F284" s="16">
        <f>price!B29*_xlfn.NORM.S.DIST((LN(price!B29/Home!$F$24)+(rate!B29%-dividend!B29%+0.5*(vol!E29%)^2)*(ttm!E29/365))/((vol!E29%)*SQRT(ttm!E29/365)),TRUE)*EXP(-dividend!B29%*ttm!E29/365)-Home!$F$24*_xlfn.NORM.S.DIST((LN(price!B29/Home!$F$24)+(rate!B29%-dividend!B29%-0.5*(vol!E29%)^2)*(ttm!E29/365))/((vol!E29%)*SQRT(ttm!E29/365)),TRUE)*EXP(-rate!B29%*ttm!E29/365)</f>
        <v>89.255434937439531</v>
      </c>
      <c r="G284" s="16">
        <f>_xlfn.NORM.S.DIST((LN(price!B29/Home!$F$24)+(rate!B29%-dividend!B29%+0.5*(vol!E29%)^2)*(ttm!E29/365))/((vol!E29%)*SQRT(ttm!E29/365)),TRUE)*EXP(-dividend!B29%*ttm!E29/365)</f>
        <v>0.29502114421903053</v>
      </c>
      <c r="H284" s="18">
        <f>mid!E29</f>
        <v>98.2</v>
      </c>
      <c r="I284" s="16">
        <f>delta!E29</f>
        <v>0.312</v>
      </c>
      <c r="J284" s="16">
        <v>4.8419800000000004</v>
      </c>
      <c r="K284" s="20">
        <f>ttm!E29</f>
        <v>190</v>
      </c>
      <c r="L284" s="20">
        <f>moneyness!E29</f>
        <v>-404.23999999999978</v>
      </c>
      <c r="M284" s="16">
        <f t="shared" si="8"/>
        <v>0.34111768702058409</v>
      </c>
      <c r="N284" s="16">
        <f t="shared" si="9"/>
        <v>4.6096542801553564E-2</v>
      </c>
    </row>
    <row r="285" spans="1:14">
      <c r="A285" s="17">
        <v>45548</v>
      </c>
      <c r="B285" s="16">
        <v>4</v>
      </c>
      <c r="C285" s="16">
        <v>1</v>
      </c>
      <c r="D285" s="18">
        <f>price!B30</f>
        <v>5626.02</v>
      </c>
      <c r="E285" s="16">
        <v>1.3662000000000001</v>
      </c>
      <c r="F285" s="16">
        <f>price!B30*_xlfn.NORM.S.DIST((LN(price!B30/Home!$F$24)+(rate!B30%-dividend!B30%+0.5*(vol!E30%)^2)*(ttm!E30/365))/((vol!E30%)*SQRT(ttm!E30/365)),TRUE)*EXP(-dividend!B30%*ttm!E30/365)-Home!$F$24*_xlfn.NORM.S.DIST((LN(price!B30/Home!$F$24)+(rate!B30%-dividend!B30%-0.5*(vol!E30%)^2)*(ttm!E30/365))/((vol!E30%)*SQRT(ttm!E30/365)),TRUE)*EXP(-rate!B30%*ttm!E30/365)</f>
        <v>98.329534406993616</v>
      </c>
      <c r="G285" s="16">
        <f>_xlfn.NORM.S.DIST((LN(price!B30/Home!$F$24)+(rate!B30%-dividend!B30%+0.5*(vol!E30%)^2)*(ttm!E30/365))/((vol!E30%)*SQRT(ttm!E30/365)),TRUE)*EXP(-dividend!B30%*ttm!E30/365)</f>
        <v>0.31568598444846163</v>
      </c>
      <c r="H285" s="18">
        <f>mid!E30</f>
        <v>108.45</v>
      </c>
      <c r="I285" s="16">
        <f>delta!E30</f>
        <v>0.33500000000000002</v>
      </c>
      <c r="J285" s="16">
        <v>4.8354499999999998</v>
      </c>
      <c r="K285" s="20">
        <f>ttm!E30</f>
        <v>189</v>
      </c>
      <c r="L285" s="20">
        <f>moneyness!E30</f>
        <v>-373.97999999999956</v>
      </c>
      <c r="M285" s="16">
        <f t="shared" si="8"/>
        <v>0.37905534830338794</v>
      </c>
      <c r="N285" s="16">
        <f t="shared" si="9"/>
        <v>6.3369363854926308E-2</v>
      </c>
    </row>
    <row r="286" spans="1:14">
      <c r="A286" s="17">
        <v>45551</v>
      </c>
      <c r="B286" s="16">
        <v>4</v>
      </c>
      <c r="C286" s="16">
        <v>3</v>
      </c>
      <c r="D286" s="18">
        <f>price!B31</f>
        <v>5633.09</v>
      </c>
      <c r="E286" s="16">
        <v>1.3646</v>
      </c>
      <c r="F286" s="16">
        <f>price!B31*_xlfn.NORM.S.DIST((LN(price!B31/Home!$F$24)+(rate!B31%-dividend!B31%+0.5*(vol!E31%)^2)*(ttm!E31/365))/((vol!E31%)*SQRT(ttm!E31/365)),TRUE)*EXP(-dividend!B31%*ttm!E31/365)-Home!$F$24*_xlfn.NORM.S.DIST((LN(price!B31/Home!$F$24)+(rate!B31%-dividend!B31%-0.5*(vol!E31%)^2)*(ttm!E31/365))/((vol!E31%)*SQRT(ttm!E31/365)),TRUE)*EXP(-rate!B31%*ttm!E31/365)</f>
        <v>100.69094422707758</v>
      </c>
      <c r="G286" s="16">
        <f>_xlfn.NORM.S.DIST((LN(price!B31/Home!$F$24)+(rate!B31%-dividend!B31%+0.5*(vol!E31%)^2)*(ttm!E31/365))/((vol!E31%)*SQRT(ttm!E31/365)),TRUE)*EXP(-dividend!B31%*ttm!E31/365)</f>
        <v>0.31946543483709211</v>
      </c>
      <c r="H286" s="18">
        <f>mid!E31</f>
        <v>111.05</v>
      </c>
      <c r="I286" s="16">
        <f>delta!E31</f>
        <v>0.34100000000000003</v>
      </c>
      <c r="J286" s="16">
        <v>4.7641400000000003</v>
      </c>
      <c r="K286" s="20">
        <f>ttm!E31</f>
        <v>186</v>
      </c>
      <c r="L286" s="20">
        <f>moneyness!E31</f>
        <v>-366.90999999999985</v>
      </c>
      <c r="M286" s="16">
        <f t="shared" si="8"/>
        <v>3.2048774881079383</v>
      </c>
      <c r="N286" s="16">
        <f t="shared" si="9"/>
        <v>2.885412053270846</v>
      </c>
    </row>
    <row r="287" spans="1:14">
      <c r="A287" s="17">
        <v>45552</v>
      </c>
      <c r="B287" s="16">
        <v>4</v>
      </c>
      <c r="C287" s="16">
        <v>1</v>
      </c>
      <c r="D287" s="18">
        <f>price!B32</f>
        <v>5634.58</v>
      </c>
      <c r="E287" s="16">
        <v>1.3645</v>
      </c>
      <c r="F287" s="16">
        <f>price!B32*_xlfn.NORM.S.DIST((LN(price!B32/Home!$F$24)+(rate!B32%-dividend!B32%+0.5*(vol!E32%)^2)*(ttm!E32/365))/((vol!E32%)*SQRT(ttm!E32/365)),TRUE)*EXP(-dividend!B32%*ttm!E32/365)-Home!$F$24*_xlfn.NORM.S.DIST((LN(price!B32/Home!$F$24)+(rate!B32%-dividend!B32%-0.5*(vol!E32%)^2)*(ttm!E32/365))/((vol!E32%)*SQRT(ttm!E32/365)),TRUE)*EXP(-rate!B32%*ttm!E32/365)</f>
        <v>101.26343350154684</v>
      </c>
      <c r="G287" s="16">
        <f>_xlfn.NORM.S.DIST((LN(price!B32/Home!$F$24)+(rate!B32%-dividend!B32%+0.5*(vol!E32%)^2)*(ttm!E32/365))/((vol!E32%)*SQRT(ttm!E32/365)),TRUE)*EXP(-dividend!B32%*ttm!E32/365)</f>
        <v>0.32041922914415799</v>
      </c>
      <c r="H287" s="18">
        <f>mid!E32</f>
        <v>113.8</v>
      </c>
      <c r="I287" s="16">
        <f>delta!E32</f>
        <v>0.34599999999999997</v>
      </c>
      <c r="J287" s="16">
        <v>4.7633799999999997</v>
      </c>
      <c r="K287" s="20">
        <f>ttm!E32</f>
        <v>185</v>
      </c>
      <c r="L287" s="20">
        <f>moneyness!E32</f>
        <v>-365.42000000000007</v>
      </c>
      <c r="M287" s="16">
        <f t="shared" si="8"/>
        <v>0.2752566646261031</v>
      </c>
      <c r="N287" s="16">
        <f t="shared" si="9"/>
        <v>-4.5162564518054893E-2</v>
      </c>
    </row>
    <row r="288" spans="1:14">
      <c r="A288" s="17">
        <v>45553</v>
      </c>
      <c r="B288" s="16">
        <v>4</v>
      </c>
      <c r="C288" s="16">
        <v>1</v>
      </c>
      <c r="D288" s="18">
        <f>price!B33</f>
        <v>5618.26</v>
      </c>
      <c r="E288" s="16">
        <v>1.3686</v>
      </c>
      <c r="F288" s="16">
        <f>price!B33*_xlfn.NORM.S.DIST((LN(price!B33/Home!$F$24)+(rate!B33%-dividend!B33%+0.5*(vol!E33%)^2)*(ttm!E33/365))/((vol!E33%)*SQRT(ttm!E33/365)),TRUE)*EXP(-dividend!B33%*ttm!E33/365)-Home!$F$24*_xlfn.NORM.S.DIST((LN(price!B33/Home!$F$24)+(rate!B33%-dividend!B33%-0.5*(vol!E33%)^2)*(ttm!E33/365))/((vol!E33%)*SQRT(ttm!E33/365)),TRUE)*EXP(-rate!B33%*ttm!E33/365)</f>
        <v>94.18355995242041</v>
      </c>
      <c r="G288" s="16">
        <f>_xlfn.NORM.S.DIST((LN(price!B33/Home!$F$24)+(rate!B33%-dividend!B33%+0.5*(vol!E33%)^2)*(ttm!E33/365))/((vol!E33%)*SQRT(ttm!E33/365)),TRUE)*EXP(-dividend!B33%*ttm!E33/365)</f>
        <v>0.30632028734700034</v>
      </c>
      <c r="H288" s="18">
        <f>mid!E33</f>
        <v>109.25</v>
      </c>
      <c r="I288" s="16">
        <f>delta!E33</f>
        <v>0.33300000000000002</v>
      </c>
      <c r="J288" s="16">
        <v>4.7387499999999996</v>
      </c>
      <c r="K288" s="20">
        <f>ttm!E33</f>
        <v>184</v>
      </c>
      <c r="L288" s="20">
        <f>moneyness!E33</f>
        <v>-381.73999999999978</v>
      </c>
      <c r="M288" s="16">
        <f t="shared" si="8"/>
        <v>0.27005509524045013</v>
      </c>
      <c r="N288" s="16">
        <f t="shared" si="9"/>
        <v>-3.6265192106550215E-2</v>
      </c>
    </row>
    <row r="289" spans="1:14">
      <c r="A289" s="17">
        <v>45554</v>
      </c>
      <c r="B289" s="16">
        <v>4</v>
      </c>
      <c r="C289" s="16">
        <v>1</v>
      </c>
      <c r="D289" s="18">
        <f>price!B34</f>
        <v>5713.64</v>
      </c>
      <c r="E289" s="16">
        <v>1.3462000000000001</v>
      </c>
      <c r="F289" s="16">
        <f>price!B34*_xlfn.NORM.S.DIST((LN(price!B34/Home!$F$24)+(rate!B34%-dividend!B34%+0.5*(vol!E34%)^2)*(ttm!E34/365))/((vol!E34%)*SQRT(ttm!E34/365)),TRUE)*EXP(-dividend!B34%*ttm!E34/365)-Home!$F$24*_xlfn.NORM.S.DIST((LN(price!B34/Home!$F$24)+(rate!B34%-dividend!B34%-0.5*(vol!E34%)^2)*(ttm!E34/365))/((vol!E34%)*SQRT(ttm!E34/365)),TRUE)*EXP(-rate!B34%*ttm!E34/365)</f>
        <v>123.23867548452859</v>
      </c>
      <c r="G289" s="16">
        <f>_xlfn.NORM.S.DIST((LN(price!B34/Home!$F$24)+(rate!B34%-dividend!B34%+0.5*(vol!E34%)^2)*(ttm!E34/365))/((vol!E34%)*SQRT(ttm!E34/365)),TRUE)*EXP(-dividend!B34%*ttm!E34/365)</f>
        <v>0.37186631965942946</v>
      </c>
      <c r="H289" s="18">
        <f>mid!E34</f>
        <v>134.94999999999999</v>
      </c>
      <c r="I289" s="16">
        <f>delta!E34</f>
        <v>0.39400000000000002</v>
      </c>
      <c r="J289" s="16">
        <v>4.7077999999999998</v>
      </c>
      <c r="K289" s="20">
        <f>ttm!E34</f>
        <v>183</v>
      </c>
      <c r="L289" s="20">
        <f>moneyness!E34</f>
        <v>-286.35999999999967</v>
      </c>
      <c r="M289" s="16">
        <f t="shared" si="8"/>
        <v>0.65927344364155105</v>
      </c>
      <c r="N289" s="16">
        <f t="shared" si="9"/>
        <v>0.28740712398212159</v>
      </c>
    </row>
    <row r="290" spans="1:14">
      <c r="A290" s="17">
        <v>45555</v>
      </c>
      <c r="B290" s="16">
        <v>4</v>
      </c>
      <c r="C290" s="16">
        <v>1</v>
      </c>
      <c r="D290" s="18">
        <f>price!B35</f>
        <v>5702.55</v>
      </c>
      <c r="E290" s="16">
        <v>1.3484</v>
      </c>
      <c r="F290" s="16">
        <f>price!B35*_xlfn.NORM.S.DIST((LN(price!B35/Home!$F$24)+(rate!B35%-dividend!B35%+0.5*(vol!E35%)^2)*(ttm!E35/365))/((vol!E35%)*SQRT(ttm!E35/365)),TRUE)*EXP(-dividend!B35%*ttm!E35/365)-Home!$F$24*_xlfn.NORM.S.DIST((LN(price!B35/Home!$F$24)+(rate!B35%-dividend!B35%-0.5*(vol!E35%)^2)*(ttm!E35/365))/((vol!E35%)*SQRT(ttm!E35/365)),TRUE)*EXP(-rate!B35%*ttm!E35/365)</f>
        <v>122.41670042754413</v>
      </c>
      <c r="G290" s="16">
        <f>_xlfn.NORM.S.DIST((LN(price!B35/Home!$F$24)+(rate!B35%-dividend!B35%+0.5*(vol!E35%)^2)*(ttm!E35/365))/((vol!E35%)*SQRT(ttm!E35/365)),TRUE)*EXP(-dividend!B35%*ttm!E35/365)</f>
        <v>0.36559852193177667</v>
      </c>
      <c r="H290" s="18">
        <f>mid!E35</f>
        <v>127.5</v>
      </c>
      <c r="I290" s="16">
        <f>delta!E35</f>
        <v>0.38</v>
      </c>
      <c r="J290" s="16">
        <v>4.6699400000000004</v>
      </c>
      <c r="K290" s="20">
        <f>ttm!E35</f>
        <v>182</v>
      </c>
      <c r="L290" s="20">
        <f>moneyness!E35</f>
        <v>-297.44999999999982</v>
      </c>
      <c r="M290" s="16">
        <f t="shared" si="8"/>
        <v>0.29414098064765148</v>
      </c>
      <c r="N290" s="16">
        <f t="shared" si="9"/>
        <v>-7.1457541284125181E-2</v>
      </c>
    </row>
    <row r="291" spans="1:14">
      <c r="A291" s="17">
        <v>45558</v>
      </c>
      <c r="B291" s="16">
        <v>4</v>
      </c>
      <c r="C291" s="16">
        <v>3</v>
      </c>
      <c r="D291" s="18">
        <f>price!B36</f>
        <v>5718.57</v>
      </c>
      <c r="E291" s="16">
        <v>1.3396999999999999</v>
      </c>
      <c r="F291" s="16">
        <f>price!B36*_xlfn.NORM.S.DIST((LN(price!B36/Home!$F$24)+(rate!B36%-dividend!B36%+0.5*(vol!E36%)^2)*(ttm!E36/365))/((vol!E36%)*SQRT(ttm!E36/365)),TRUE)*EXP(-dividend!B36%*ttm!E36/365)-Home!$F$24*_xlfn.NORM.S.DIST((LN(price!B36/Home!$F$24)+(rate!B36%-dividend!B36%-0.5*(vol!E36%)^2)*(ttm!E36/365))/((vol!E36%)*SQRT(ttm!E36/365)),TRUE)*EXP(-rate!B36%*ttm!E36/365)</f>
        <v>124.97383785493207</v>
      </c>
      <c r="G291" s="16">
        <f>_xlfn.NORM.S.DIST((LN(price!B36/Home!$F$24)+(rate!B36%-dividend!B36%+0.5*(vol!E36%)^2)*(ttm!E36/365))/((vol!E36%)*SQRT(ttm!E36/365)),TRUE)*EXP(-dividend!B36%*ttm!E36/365)</f>
        <v>0.37377499869704817</v>
      </c>
      <c r="H291" s="18">
        <f>mid!E36</f>
        <v>132.15</v>
      </c>
      <c r="I291" s="16">
        <f>delta!E36</f>
        <v>0.39</v>
      </c>
      <c r="J291" s="16">
        <v>4.64276</v>
      </c>
      <c r="K291" s="20">
        <f>ttm!E36</f>
        <v>179</v>
      </c>
      <c r="L291" s="20">
        <f>moneyness!E36</f>
        <v>-281.43000000000029</v>
      </c>
      <c r="M291" s="16">
        <f t="shared" si="8"/>
        <v>0.45160642111788479</v>
      </c>
      <c r="N291" s="16">
        <f t="shared" si="9"/>
        <v>7.7831422420836627E-2</v>
      </c>
    </row>
    <row r="292" spans="1:14">
      <c r="A292" s="17">
        <v>45559</v>
      </c>
      <c r="B292" s="16">
        <v>4</v>
      </c>
      <c r="C292" s="16">
        <v>1</v>
      </c>
      <c r="D292" s="18">
        <f>price!B37</f>
        <v>5732.93</v>
      </c>
      <c r="E292" s="16">
        <v>1.3360000000000001</v>
      </c>
      <c r="F292" s="16">
        <f>price!B37*_xlfn.NORM.S.DIST((LN(price!B37/Home!$F$24)+(rate!B37%-dividend!B37%+0.5*(vol!E37%)^2)*(ttm!E37/365))/((vol!E37%)*SQRT(ttm!E37/365)),TRUE)*EXP(-dividend!B37%*ttm!E37/365)-Home!$F$24*_xlfn.NORM.S.DIST((LN(price!B37/Home!$F$24)+(rate!B37%-dividend!B37%-0.5*(vol!E37%)^2)*(ttm!E37/365))/((vol!E37%)*SQRT(ttm!E37/365)),TRUE)*EXP(-rate!B37%*ttm!E37/365)</f>
        <v>129.65181384427751</v>
      </c>
      <c r="G292" s="16">
        <f>_xlfn.NORM.S.DIST((LN(price!B37/Home!$F$24)+(rate!B37%-dividend!B37%+0.5*(vol!E37%)^2)*(ttm!E37/365))/((vol!E37%)*SQRT(ttm!E37/365)),TRUE)*EXP(-dividend!B37%*ttm!E37/365)</f>
        <v>0.38343541170776263</v>
      </c>
      <c r="H292" s="18">
        <f>mid!E37</f>
        <v>138.35</v>
      </c>
      <c r="I292" s="16">
        <f>delta!E37</f>
        <v>0.39900000000000002</v>
      </c>
      <c r="J292" s="16">
        <v>4.6194100000000002</v>
      </c>
      <c r="K292" s="20">
        <f>ttm!E37</f>
        <v>178</v>
      </c>
      <c r="L292" s="20">
        <f>moneyness!E37</f>
        <v>-267.06999999999971</v>
      </c>
      <c r="M292" s="16">
        <f t="shared" si="8"/>
        <v>0.19762034659528904</v>
      </c>
      <c r="N292" s="16">
        <f t="shared" si="9"/>
        <v>-0.18581506511247359</v>
      </c>
    </row>
    <row r="293" spans="1:14">
      <c r="A293" s="17">
        <v>45560</v>
      </c>
      <c r="B293" s="16">
        <v>4</v>
      </c>
      <c r="C293" s="16">
        <v>1</v>
      </c>
      <c r="D293" s="18">
        <f>price!B38</f>
        <v>5722.26</v>
      </c>
      <c r="E293" s="16">
        <v>1.3381000000000001</v>
      </c>
      <c r="F293" s="16">
        <f>price!B38*_xlfn.NORM.S.DIST((LN(price!B38/Home!$F$24)+(rate!B38%-dividend!B38%+0.5*(vol!E38%)^2)*(ttm!E38/365))/((vol!E38%)*SQRT(ttm!E38/365)),TRUE)*EXP(-dividend!B38%*ttm!E38/365)-Home!$F$24*_xlfn.NORM.S.DIST((LN(price!B38/Home!$F$24)+(rate!B38%-dividend!B38%-0.5*(vol!E38%)^2)*(ttm!E38/365))/((vol!E38%)*SQRT(ttm!E38/365)),TRUE)*EXP(-rate!B38%*ttm!E38/365)</f>
        <v>126.88336862707001</v>
      </c>
      <c r="G293" s="16">
        <f>_xlfn.NORM.S.DIST((LN(price!B38/Home!$F$24)+(rate!B38%-dividend!B38%+0.5*(vol!E38%)^2)*(ttm!E38/365))/((vol!E38%)*SQRT(ttm!E38/365)),TRUE)*EXP(-dividend!B38%*ttm!E38/365)</f>
        <v>0.3761142414494128</v>
      </c>
      <c r="H293" s="18">
        <f>mid!E38</f>
        <v>136.19999999999999</v>
      </c>
      <c r="I293" s="16">
        <f>delta!E38</f>
        <v>0.39600000000000002</v>
      </c>
      <c r="J293" s="16">
        <v>4.6132499999999999</v>
      </c>
      <c r="K293" s="20">
        <f>ttm!E38</f>
        <v>177</v>
      </c>
      <c r="L293" s="20">
        <f>moneyness!E38</f>
        <v>-277.73999999999978</v>
      </c>
      <c r="M293" s="16">
        <f t="shared" si="8"/>
        <v>0.43232617159296372</v>
      </c>
      <c r="N293" s="16">
        <f t="shared" si="9"/>
        <v>5.6211930143550914E-2</v>
      </c>
    </row>
    <row r="294" spans="1:14">
      <c r="A294" s="17">
        <v>45561</v>
      </c>
      <c r="B294" s="16">
        <v>4</v>
      </c>
      <c r="C294" s="16">
        <v>1</v>
      </c>
      <c r="D294" s="18">
        <f>price!B39</f>
        <v>5745.37</v>
      </c>
      <c r="E294" s="16">
        <v>1.3329</v>
      </c>
      <c r="F294" s="16">
        <f>price!B39*_xlfn.NORM.S.DIST((LN(price!B39/Home!$F$24)+(rate!B39%-dividend!B39%+0.5*(vol!E39%)^2)*(ttm!E39/365))/((vol!E39%)*SQRT(ttm!E39/365)),TRUE)*EXP(-dividend!B39%*ttm!E39/365)-Home!$F$24*_xlfn.NORM.S.DIST((LN(price!B39/Home!$F$24)+(rate!B39%-dividend!B39%-0.5*(vol!E39%)^2)*(ttm!E39/365))/((vol!E39%)*SQRT(ttm!E39/365)),TRUE)*EXP(-rate!B39%*ttm!E39/365)</f>
        <v>137.82289514831382</v>
      </c>
      <c r="G294" s="16">
        <f>_xlfn.NORM.S.DIST((LN(price!B39/Home!$F$24)+(rate!B39%-dividend!B39%+0.5*(vol!E39%)^2)*(ttm!E39/365))/((vol!E39%)*SQRT(ttm!E39/365)),TRUE)*EXP(-dividend!B39%*ttm!E39/365)</f>
        <v>0.39458075594695508</v>
      </c>
      <c r="H294" s="18">
        <f>mid!E39</f>
        <v>146.1</v>
      </c>
      <c r="I294" s="16">
        <f>delta!E39</f>
        <v>0.41199999999999998</v>
      </c>
      <c r="J294" s="16">
        <v>4.6144999999999996</v>
      </c>
      <c r="K294" s="20">
        <f>ttm!E39</f>
        <v>176</v>
      </c>
      <c r="L294" s="20">
        <f>moneyness!E39</f>
        <v>-254.63000000000011</v>
      </c>
      <c r="M294" s="16">
        <f t="shared" si="8"/>
        <v>0.15520528359598659</v>
      </c>
      <c r="N294" s="16">
        <f t="shared" si="9"/>
        <v>-0.23937547235096848</v>
      </c>
    </row>
    <row r="295" spans="1:14">
      <c r="A295" s="17">
        <v>45562</v>
      </c>
      <c r="B295" s="16">
        <v>4</v>
      </c>
      <c r="C295" s="16">
        <v>1</v>
      </c>
      <c r="D295" s="18">
        <f>price!B40</f>
        <v>5738.17</v>
      </c>
      <c r="E295" s="16">
        <v>1.335</v>
      </c>
      <c r="F295" s="16">
        <f>price!B40*_xlfn.NORM.S.DIST((LN(price!B40/Home!$F$24)+(rate!B40%-dividend!B40%+0.5*(vol!E40%)^2)*(ttm!E40/365))/((vol!E40%)*SQRT(ttm!E40/365)),TRUE)*EXP(-dividend!B40%*ttm!E40/365)-Home!$F$24*_xlfn.NORM.S.DIST((LN(price!B40/Home!$F$24)+(rate!B40%-dividend!B40%-0.5*(vol!E40%)^2)*(ttm!E40/365))/((vol!E40%)*SQRT(ttm!E40/365)),TRUE)*EXP(-rate!B40%*ttm!E40/365)</f>
        <v>139.73119134127364</v>
      </c>
      <c r="G295" s="16">
        <f>_xlfn.NORM.S.DIST((LN(price!B40/Home!$F$24)+(rate!B40%-dividend!B40%+0.5*(vol!E40%)^2)*(ttm!E40/365))/((vol!E40%)*SQRT(ttm!E40/365)),TRUE)*EXP(-dividend!B40%*ttm!E40/365)</f>
        <v>0.39195375941137633</v>
      </c>
      <c r="H295" s="18">
        <f>mid!E40</f>
        <v>144.94999999999999</v>
      </c>
      <c r="I295" s="16">
        <f>delta!E40</f>
        <v>0.40500000000000003</v>
      </c>
      <c r="J295" s="16">
        <v>4.5907200000000001</v>
      </c>
      <c r="K295" s="20">
        <f>ttm!E40</f>
        <v>175</v>
      </c>
      <c r="L295" s="20">
        <f>moneyness!E40</f>
        <v>-261.82999999999993</v>
      </c>
      <c r="M295" s="16">
        <f t="shared" si="8"/>
        <v>0.18672788660845463</v>
      </c>
      <c r="N295" s="16">
        <f t="shared" si="9"/>
        <v>-0.2052258728029217</v>
      </c>
    </row>
    <row r="296" spans="1:14">
      <c r="A296" s="17">
        <v>45565</v>
      </c>
      <c r="B296" s="16">
        <v>4</v>
      </c>
      <c r="C296" s="16">
        <v>3</v>
      </c>
      <c r="D296" s="18">
        <f>price!B41</f>
        <v>5762.48</v>
      </c>
      <c r="E296" s="16">
        <v>1.3305</v>
      </c>
      <c r="F296" s="16">
        <f>price!B41*_xlfn.NORM.S.DIST((LN(price!B41/Home!$F$24)+(rate!B41%-dividend!B41%+0.5*(vol!E41%)^2)*(ttm!E41/365))/((vol!E41%)*SQRT(ttm!E41/365)),TRUE)*EXP(-dividend!B41%*ttm!E41/365)-Home!$F$24*_xlfn.NORM.S.DIST((LN(price!B41/Home!$F$24)+(rate!B41%-dividend!B41%-0.5*(vol!E41%)^2)*(ttm!E41/365))/((vol!E41%)*SQRT(ttm!E41/365)),TRUE)*EXP(-rate!B41%*ttm!E41/365)</f>
        <v>144.60752825210238</v>
      </c>
      <c r="G296" s="16">
        <f>_xlfn.NORM.S.DIST((LN(price!B41/Home!$F$24)+(rate!B41%-dividend!B41%+0.5*(vol!E41%)^2)*(ttm!E41/365))/((vol!E41%)*SQRT(ttm!E41/365)),TRUE)*EXP(-dividend!B41%*ttm!E41/365)</f>
        <v>0.40646380514548325</v>
      </c>
      <c r="H296" s="18">
        <f>mid!E41</f>
        <v>149.44999999999999</v>
      </c>
      <c r="I296" s="16">
        <f>delta!E41</f>
        <v>0.41899999999999998</v>
      </c>
      <c r="J296" s="16">
        <v>4.6287700000000003</v>
      </c>
      <c r="K296" s="20">
        <f>ttm!E41</f>
        <v>172</v>
      </c>
      <c r="L296" s="20">
        <f>moneyness!E41</f>
        <v>-237.52000000000044</v>
      </c>
      <c r="M296" s="16">
        <f t="shared" si="8"/>
        <v>0.27412758364422668</v>
      </c>
      <c r="N296" s="16">
        <f t="shared" si="9"/>
        <v>-0.13233622150125657</v>
      </c>
    </row>
    <row r="297" spans="1:14">
      <c r="A297" s="17">
        <v>45566</v>
      </c>
      <c r="B297" s="16">
        <v>4</v>
      </c>
      <c r="C297" s="16">
        <v>1</v>
      </c>
      <c r="D297" s="18">
        <f>price!B42</f>
        <v>5708.75</v>
      </c>
      <c r="E297" s="16">
        <v>1.3432999999999999</v>
      </c>
      <c r="F297" s="16">
        <f>price!B42*_xlfn.NORM.S.DIST((LN(price!B42/Home!$F$24)+(rate!B42%-dividend!B42%+0.5*(vol!E42%)^2)*(ttm!E42/365))/((vol!E42%)*SQRT(ttm!E42/365)),TRUE)*EXP(-dividend!B42%*ttm!E42/365)-Home!$F$24*_xlfn.NORM.S.DIST((LN(price!B42/Home!$F$24)+(rate!B42%-dividend!B42%-0.5*(vol!E42%)^2)*(ttm!E42/365))/((vol!E42%)*SQRT(ttm!E42/365)),TRUE)*EXP(-rate!B42%*ttm!E42/365)</f>
        <v>127.33727521670244</v>
      </c>
      <c r="G297" s="16">
        <f>_xlfn.NORM.S.DIST((LN(price!B42/Home!$F$24)+(rate!B42%-dividend!B42%+0.5*(vol!E42%)^2)*(ttm!E42/365))/((vol!E42%)*SQRT(ttm!E42/365)),TRUE)*EXP(-dividend!B42%*ttm!E42/365)</f>
        <v>0.36908571479907271</v>
      </c>
      <c r="H297" s="18">
        <f>mid!E42</f>
        <v>134.55000000000001</v>
      </c>
      <c r="I297" s="16">
        <f>delta!E42</f>
        <v>0.38800000000000001</v>
      </c>
      <c r="J297" s="16">
        <v>4.6014900000000001</v>
      </c>
      <c r="K297" s="20">
        <f>ttm!E42</f>
        <v>171</v>
      </c>
      <c r="L297" s="20">
        <f>moneyness!E42</f>
        <v>-291.25</v>
      </c>
      <c r="M297" s="16">
        <f t="shared" si="8"/>
        <v>4.2250328221484077</v>
      </c>
      <c r="N297" s="16">
        <f t="shared" si="9"/>
        <v>3.8559471073493352</v>
      </c>
    </row>
    <row r="298" spans="1:14">
      <c r="A298" s="17">
        <v>45567</v>
      </c>
      <c r="B298" s="16">
        <v>4</v>
      </c>
      <c r="C298" s="16">
        <v>1</v>
      </c>
      <c r="D298" s="18">
        <f>price!B43</f>
        <v>5709.54</v>
      </c>
      <c r="E298" s="16">
        <v>1.3454999999999999</v>
      </c>
      <c r="F298" s="16">
        <f>price!B43*_xlfn.NORM.S.DIST((LN(price!B43/Home!$F$24)+(rate!B43%-dividend!B43%+0.5*(vol!E43%)^2)*(ttm!E43/365))/((vol!E43%)*SQRT(ttm!E43/365)),TRUE)*EXP(-dividend!B43%*ttm!E43/365)-Home!$F$24*_xlfn.NORM.S.DIST((LN(price!B43/Home!$F$24)+(rate!B43%-dividend!B43%-0.5*(vol!E43%)^2)*(ttm!E43/365))/((vol!E43%)*SQRT(ttm!E43/365)),TRUE)*EXP(-rate!B43%*ttm!E43/365)</f>
        <v>125.947659842647</v>
      </c>
      <c r="G298" s="16">
        <f>_xlfn.NORM.S.DIST((LN(price!B43/Home!$F$24)+(rate!B43%-dividend!B43%+0.5*(vol!E43%)^2)*(ttm!E43/365))/((vol!E43%)*SQRT(ttm!E43/365)),TRUE)*EXP(-dividend!B43%*ttm!E43/365)</f>
        <v>0.36798303236128987</v>
      </c>
      <c r="H298" s="18">
        <f>mid!E43</f>
        <v>137</v>
      </c>
      <c r="I298" s="16">
        <f>delta!E43</f>
        <v>0.38600000000000001</v>
      </c>
      <c r="J298" s="16">
        <v>4.5949600000000004</v>
      </c>
      <c r="K298" s="20">
        <f>ttm!E43</f>
        <v>170</v>
      </c>
      <c r="L298" s="20">
        <f>moneyness!E43</f>
        <v>-290.46000000000004</v>
      </c>
      <c r="M298" s="16">
        <f t="shared" si="8"/>
        <v>0.66767833739737459</v>
      </c>
      <c r="N298" s="16">
        <f t="shared" si="9"/>
        <v>0.29969530503608471</v>
      </c>
    </row>
    <row r="299" spans="1:14">
      <c r="A299" s="17">
        <v>45568</v>
      </c>
      <c r="B299" s="16">
        <v>4</v>
      </c>
      <c r="C299" s="16">
        <v>1</v>
      </c>
      <c r="D299" s="18">
        <f>price!B44</f>
        <v>5699.94</v>
      </c>
      <c r="E299" s="16">
        <v>1.3475999999999999</v>
      </c>
      <c r="F299" s="16">
        <f>price!B44*_xlfn.NORM.S.DIST((LN(price!B44/Home!$F$24)+(rate!B44%-dividend!B44%+0.5*(vol!E44%)^2)*(ttm!E44/365))/((vol!E44%)*SQRT(ttm!E44/365)),TRUE)*EXP(-dividend!B44%*ttm!E44/365)-Home!$F$24*_xlfn.NORM.S.DIST((LN(price!B44/Home!$F$24)+(rate!B44%-dividend!B44%-0.5*(vol!E44%)^2)*(ttm!E44/365))/((vol!E44%)*SQRT(ttm!E44/365)),TRUE)*EXP(-rate!B44%*ttm!E44/365)</f>
        <v>125.20089984372271</v>
      </c>
      <c r="G299" s="16">
        <f>_xlfn.NORM.S.DIST((LN(price!B44/Home!$F$24)+(rate!B44%-dividend!B44%+0.5*(vol!E44%)^2)*(ttm!E44/365))/((vol!E44%)*SQRT(ttm!E44/365)),TRUE)*EXP(-dividend!B44%*ttm!E44/365)</f>
        <v>0.3633809460318046</v>
      </c>
      <c r="H299" s="18">
        <f>mid!E44</f>
        <v>130.44999999999999</v>
      </c>
      <c r="I299" s="16">
        <f>delta!E44</f>
        <v>0.38</v>
      </c>
      <c r="J299" s="16">
        <v>4.6138399999999997</v>
      </c>
      <c r="K299" s="20">
        <f>ttm!E44</f>
        <v>169</v>
      </c>
      <c r="L299" s="20">
        <f>moneyness!E44</f>
        <v>-300.0600000000004</v>
      </c>
      <c r="M299" s="16">
        <f t="shared" si="8"/>
        <v>0.35743975614352458</v>
      </c>
      <c r="N299" s="16">
        <f t="shared" si="9"/>
        <v>-5.9411898882800185E-3</v>
      </c>
    </row>
    <row r="300" spans="1:14">
      <c r="A300" s="17">
        <v>45569</v>
      </c>
      <c r="B300" s="16">
        <v>4</v>
      </c>
      <c r="C300" s="16">
        <v>1</v>
      </c>
      <c r="D300" s="18">
        <f>price!B45</f>
        <v>5751.07</v>
      </c>
      <c r="E300" s="16">
        <v>1.3361000000000001</v>
      </c>
      <c r="F300" s="16">
        <f>price!B45*_xlfn.NORM.S.DIST((LN(price!B45/Home!$F$24)+(rate!B45%-dividend!B45%+0.5*(vol!E45%)^2)*(ttm!E45/365))/((vol!E45%)*SQRT(ttm!E45/365)),TRUE)*EXP(-dividend!B45%*ttm!E45/365)-Home!$F$24*_xlfn.NORM.S.DIST((LN(price!B45/Home!$F$24)+(rate!B45%-dividend!B45%-0.5*(vol!E45%)^2)*(ttm!E45/365))/((vol!E45%)*SQRT(ttm!E45/365)),TRUE)*EXP(-rate!B45%*ttm!E45/365)</f>
        <v>143.24464999409247</v>
      </c>
      <c r="G300" s="16">
        <f>_xlfn.NORM.S.DIST((LN(price!B45/Home!$F$24)+(rate!B45%-dividend!B45%+0.5*(vol!E45%)^2)*(ttm!E45/365))/((vol!E45%)*SQRT(ttm!E45/365)),TRUE)*EXP(-dividend!B45%*ttm!E45/365)</f>
        <v>0.40066729831006176</v>
      </c>
      <c r="H300" s="18">
        <f>mid!E45</f>
        <v>148.65</v>
      </c>
      <c r="I300" s="16">
        <f>delta!E45</f>
        <v>0.41399999999999998</v>
      </c>
      <c r="J300" s="16">
        <v>4.7532100000000002</v>
      </c>
      <c r="K300" s="20">
        <f>ttm!E45</f>
        <v>168</v>
      </c>
      <c r="L300" s="20">
        <f>moneyness!E45</f>
        <v>-248.93000000000029</v>
      </c>
      <c r="M300" s="16">
        <f t="shared" si="8"/>
        <v>0.24666372049052035</v>
      </c>
      <c r="N300" s="16">
        <f t="shared" si="9"/>
        <v>-0.15400357781954141</v>
      </c>
    </row>
    <row r="301" spans="1:14">
      <c r="A301" s="17">
        <v>45572</v>
      </c>
      <c r="B301" s="16">
        <v>4</v>
      </c>
      <c r="C301" s="16">
        <v>3</v>
      </c>
      <c r="D301" s="18">
        <f>price!B46</f>
        <v>5695.94</v>
      </c>
      <c r="E301" s="16">
        <v>1.3483000000000001</v>
      </c>
      <c r="F301" s="16">
        <f>price!B46*_xlfn.NORM.S.DIST((LN(price!B46/Home!$F$24)+(rate!B46%-dividend!B46%+0.5*(vol!E46%)^2)*(ttm!E46/365))/((vol!E46%)*SQRT(ttm!E46/365)),TRUE)*EXP(-dividend!B46%*ttm!E46/365)-Home!$F$24*_xlfn.NORM.S.DIST((LN(price!B46/Home!$F$24)+(rate!B46%-dividend!B46%-0.5*(vol!E46%)^2)*(ttm!E46/365))/((vol!E46%)*SQRT(ttm!E46/365)),TRUE)*EXP(-rate!B46%*ttm!E46/365)</f>
        <v>124.9042916430119</v>
      </c>
      <c r="G301" s="16">
        <f>_xlfn.NORM.S.DIST((LN(price!B46/Home!$F$24)+(rate!B46%-dividend!B46%+0.5*(vol!E46%)^2)*(ttm!E46/365))/((vol!E46%)*SQRT(ttm!E46/365)),TRUE)*EXP(-dividend!B46%*ttm!E46/365)</f>
        <v>0.36280966233921541</v>
      </c>
      <c r="H301" s="18">
        <f>mid!E46</f>
        <v>135</v>
      </c>
      <c r="I301" s="16">
        <f>delta!E46</f>
        <v>0.38200000000000001</v>
      </c>
      <c r="J301" s="16">
        <v>4.8091100000000004</v>
      </c>
      <c r="K301" s="20">
        <f>ttm!E46</f>
        <v>165</v>
      </c>
      <c r="L301" s="20">
        <f>moneyness!E46</f>
        <v>-304.0600000000004</v>
      </c>
      <c r="M301" s="16">
        <f t="shared" si="8"/>
        <v>0.30520945905347063</v>
      </c>
      <c r="N301" s="16">
        <f t="shared" si="9"/>
        <v>-5.7600203285744778E-2</v>
      </c>
    </row>
    <row r="302" spans="1:14">
      <c r="A302" s="17">
        <v>45573</v>
      </c>
      <c r="B302" s="16">
        <v>4</v>
      </c>
      <c r="C302" s="16">
        <v>1</v>
      </c>
      <c r="D302" s="18">
        <f>price!B47</f>
        <v>5751.13</v>
      </c>
      <c r="E302" s="16">
        <v>1.3351</v>
      </c>
      <c r="F302" s="16">
        <f>price!B47*_xlfn.NORM.S.DIST((LN(price!B47/Home!$F$24)+(rate!B47%-dividend!B47%+0.5*(vol!E47%)^2)*(ttm!E47/365))/((vol!E47%)*SQRT(ttm!E47/365)),TRUE)*EXP(-dividend!B47%*ttm!E47/365)-Home!$F$24*_xlfn.NORM.S.DIST((LN(price!B47/Home!$F$24)+(rate!B47%-dividend!B47%-0.5*(vol!E47%)^2)*(ttm!E47/365))/((vol!E47%)*SQRT(ttm!E47/365)),TRUE)*EXP(-rate!B47%*ttm!E47/365)</f>
        <v>143.84746404366024</v>
      </c>
      <c r="G302" s="16">
        <f>_xlfn.NORM.S.DIST((LN(price!B47/Home!$F$24)+(rate!B47%-dividend!B47%+0.5*(vol!E47%)^2)*(ttm!E47/365))/((vol!E47%)*SQRT(ttm!E47/365)),TRUE)*EXP(-dividend!B47%*ttm!E47/365)</f>
        <v>0.40037809074810832</v>
      </c>
      <c r="H302" s="18">
        <f>mid!E47</f>
        <v>151.65</v>
      </c>
      <c r="I302" s="16">
        <f>delta!E47</f>
        <v>0.41499999999999998</v>
      </c>
      <c r="J302" s="16">
        <v>4.7761899999999997</v>
      </c>
      <c r="K302" s="20">
        <f>ttm!E47</f>
        <v>164</v>
      </c>
      <c r="L302" s="20">
        <f>moneyness!E47</f>
        <v>-248.86999999999989</v>
      </c>
      <c r="M302" s="16">
        <f t="shared" si="8"/>
        <v>0.39436689608802822</v>
      </c>
      <c r="N302" s="16">
        <f t="shared" si="9"/>
        <v>-6.0111946600800992E-3</v>
      </c>
    </row>
    <row r="303" spans="1:14">
      <c r="A303" s="17">
        <v>45574</v>
      </c>
      <c r="B303" s="16">
        <v>4</v>
      </c>
      <c r="C303" s="16">
        <v>1</v>
      </c>
      <c r="D303" s="18">
        <f>price!B48</f>
        <v>5792.04</v>
      </c>
      <c r="E303" s="16">
        <v>1.3254999999999999</v>
      </c>
      <c r="F303" s="16">
        <f>price!B48*_xlfn.NORM.S.DIST((LN(price!B48/Home!$F$24)+(rate!B48%-dividend!B48%+0.5*(vol!E48%)^2)*(ttm!E48/365))/((vol!E48%)*SQRT(ttm!E48/365)),TRUE)*EXP(-dividend!B48%*ttm!E48/365)-Home!$F$24*_xlfn.NORM.S.DIST((LN(price!B48/Home!$F$24)+(rate!B48%-dividend!B48%-0.5*(vol!E48%)^2)*(ttm!E48/365))/((vol!E48%)*SQRT(ttm!E48/365)),TRUE)*EXP(-rate!B48%*ttm!E48/365)</f>
        <v>160.87239439657969</v>
      </c>
      <c r="G303" s="16">
        <f>_xlfn.NORM.S.DIST((LN(price!B48/Home!$F$24)+(rate!B48%-dividend!B48%+0.5*(vol!E48%)^2)*(ttm!E48/365))/((vol!E48%)*SQRT(ttm!E48/365)),TRUE)*EXP(-dividend!B48%*ttm!E48/365)</f>
        <v>0.43030500739075539</v>
      </c>
      <c r="H303" s="18">
        <f>mid!E48</f>
        <v>167.7</v>
      </c>
      <c r="I303" s="16">
        <f>delta!E48</f>
        <v>0.44400000000000001</v>
      </c>
      <c r="J303" s="16">
        <v>4.7885200000000001</v>
      </c>
      <c r="K303" s="20">
        <f>ttm!E48</f>
        <v>163</v>
      </c>
      <c r="L303" s="20">
        <f>moneyness!E48</f>
        <v>-207.96000000000004</v>
      </c>
      <c r="M303" s="16">
        <f t="shared" si="8"/>
        <v>0.21721491122164802</v>
      </c>
      <c r="N303" s="16">
        <f t="shared" si="9"/>
        <v>-0.21309009616910737</v>
      </c>
    </row>
    <row r="304" spans="1:14">
      <c r="A304" s="17">
        <v>45575</v>
      </c>
      <c r="B304" s="16">
        <v>4</v>
      </c>
      <c r="C304" s="16">
        <v>1</v>
      </c>
      <c r="D304" s="18">
        <f>price!B49</f>
        <v>5780.05</v>
      </c>
      <c r="E304" s="16">
        <v>1.3278000000000001</v>
      </c>
      <c r="F304" s="16">
        <f>price!B49*_xlfn.NORM.S.DIST((LN(price!B49/Home!$F$24)+(rate!B49%-dividend!B49%+0.5*(vol!E49%)^2)*(ttm!E49/365))/((vol!E49%)*SQRT(ttm!E49/365)),TRUE)*EXP(-dividend!B49%*ttm!E49/365)-Home!$F$24*_xlfn.NORM.S.DIST((LN(price!B49/Home!$F$24)+(rate!B49%-dividend!B49%-0.5*(vol!E49%)^2)*(ttm!E49/365))/((vol!E49%)*SQRT(ttm!E49/365)),TRUE)*EXP(-rate!B49%*ttm!E49/365)</f>
        <v>155.2958543009122</v>
      </c>
      <c r="G304" s="16">
        <f>_xlfn.NORM.S.DIST((LN(price!B49/Home!$F$24)+(rate!B49%-dividend!B49%+0.5*(vol!E49%)^2)*(ttm!E49/365))/((vol!E49%)*SQRT(ttm!E49/365)),TRUE)*EXP(-dividend!B49%*ttm!E49/365)</f>
        <v>0.42092219780155399</v>
      </c>
      <c r="H304" s="18">
        <f>mid!E49</f>
        <v>165.05</v>
      </c>
      <c r="I304" s="16">
        <f>delta!E49</f>
        <v>0.439</v>
      </c>
      <c r="J304" s="16">
        <v>4.7853000000000003</v>
      </c>
      <c r="K304" s="20">
        <f>ttm!E49</f>
        <v>162</v>
      </c>
      <c r="L304" s="20">
        <f>moneyness!E49</f>
        <v>-219.94999999999982</v>
      </c>
      <c r="M304" s="16">
        <f t="shared" si="8"/>
        <v>0.32069291105806774</v>
      </c>
      <c r="N304" s="16">
        <f t="shared" si="9"/>
        <v>-0.10022928674348625</v>
      </c>
    </row>
    <row r="305" spans="1:14">
      <c r="A305" s="17">
        <v>45576</v>
      </c>
      <c r="B305" s="16">
        <v>4</v>
      </c>
      <c r="C305" s="16">
        <v>3</v>
      </c>
      <c r="D305" s="18">
        <f>price!B50</f>
        <v>5815.03</v>
      </c>
      <c r="E305" s="16">
        <v>1.3204</v>
      </c>
      <c r="F305" s="16">
        <f>price!B50*_xlfn.NORM.S.DIST((LN(price!B50/Home!$F$24)+(rate!B50%-dividend!B50%+0.5*(vol!E50%)^2)*(ttm!E50/365))/((vol!E50%)*SQRT(ttm!E50/365)),TRUE)*EXP(-dividend!B50%*ttm!E50/365)-Home!$F$24*_xlfn.NORM.S.DIST((LN(price!B50/Home!$F$24)+(rate!B50%-dividend!B50%-0.5*(vol!E50%)^2)*(ttm!E50/365))/((vol!E50%)*SQRT(ttm!E50/365)),TRUE)*EXP(-rate!B50%*ttm!E50/365)</f>
        <v>171.96070725234176</v>
      </c>
      <c r="G305" s="16">
        <f>_xlfn.NORM.S.DIST((LN(price!B50/Home!$F$24)+(rate!B50%-dividend!B50%+0.5*(vol!E50%)^2)*(ttm!E50/365))/((vol!E50%)*SQRT(ttm!E50/365)),TRUE)*EXP(-dividend!B50%*ttm!E50/365)</f>
        <v>0.44697313852606918</v>
      </c>
      <c r="H305" s="18">
        <f>mid!E50</f>
        <v>176.2</v>
      </c>
      <c r="I305" s="16">
        <f>delta!E50</f>
        <v>0.46100000000000002</v>
      </c>
      <c r="J305" s="16">
        <v>4.7812799999999998</v>
      </c>
      <c r="K305" s="20">
        <f>ttm!E50</f>
        <v>161</v>
      </c>
      <c r="L305" s="20">
        <f>moneyness!E50</f>
        <v>-184.97000000000025</v>
      </c>
      <c r="M305" s="16">
        <f t="shared" si="8"/>
        <v>0.62918577911965556</v>
      </c>
      <c r="N305" s="16">
        <f t="shared" si="9"/>
        <v>0.18221264059358638</v>
      </c>
    </row>
    <row r="306" spans="1:14">
      <c r="A306" s="17">
        <v>45579</v>
      </c>
      <c r="B306" s="16">
        <v>4</v>
      </c>
      <c r="C306" s="16">
        <v>1</v>
      </c>
      <c r="D306" s="18">
        <f>price!B51</f>
        <v>5859.85</v>
      </c>
      <c r="E306" s="16">
        <v>1.3103</v>
      </c>
      <c r="F306" s="16">
        <f>price!B51*_xlfn.NORM.S.DIST((LN(price!B51/Home!$F$24)+(rate!B51%-dividend!B51%+0.5*(vol!E51%)^2)*(ttm!E51/365))/((vol!E51%)*SQRT(ttm!E51/365)),TRUE)*EXP(-dividend!B51%*ttm!E51/365)-Home!$F$24*_xlfn.NORM.S.DIST((LN(price!B51/Home!$F$24)+(rate!B51%-dividend!B51%-0.5*(vol!E51%)^2)*(ttm!E51/365))/((vol!E51%)*SQRT(ttm!E51/365)),TRUE)*EXP(-rate!B51%*ttm!E51/365)</f>
        <v>189.43000382168839</v>
      </c>
      <c r="G306" s="16">
        <f>_xlfn.NORM.S.DIST((LN(price!B51/Home!$F$24)+(rate!B51%-dividend!B51%+0.5*(vol!E51%)^2)*(ttm!E51/365))/((vol!E51%)*SQRT(ttm!E51/365)),TRUE)*EXP(-dividend!B51%*ttm!E51/365)</f>
        <v>0.47810748828358202</v>
      </c>
      <c r="H306" s="18">
        <f>mid!E51</f>
        <v>204</v>
      </c>
      <c r="I306" s="16">
        <f>delta!E51</f>
        <v>0.498</v>
      </c>
      <c r="J306" s="16">
        <v>4.7858499999999999</v>
      </c>
      <c r="K306" s="20">
        <f>ttm!E51</f>
        <v>158</v>
      </c>
      <c r="L306" s="20">
        <f>moneyness!E51</f>
        <v>-140.14999999999964</v>
      </c>
      <c r="M306" s="16">
        <f t="shared" si="8"/>
        <v>0.58260546184806827</v>
      </c>
      <c r="N306" s="16">
        <f t="shared" si="9"/>
        <v>0.10449797356448626</v>
      </c>
    </row>
    <row r="307" spans="1:14">
      <c r="A307" s="17">
        <v>45580</v>
      </c>
      <c r="B307" s="16">
        <v>4</v>
      </c>
      <c r="C307" s="16">
        <v>1</v>
      </c>
      <c r="D307" s="18">
        <f>price!B52</f>
        <v>5815.26</v>
      </c>
      <c r="E307" s="16">
        <v>1.3209</v>
      </c>
      <c r="F307" s="16">
        <f>price!B52*_xlfn.NORM.S.DIST((LN(price!B52/Home!$F$24)+(rate!B52%-dividend!B52%+0.5*(vol!E52%)^2)*(ttm!E52/365))/((vol!E52%)*SQRT(ttm!E52/365)),TRUE)*EXP(-dividend!B52%*ttm!E52/365)-Home!$F$24*_xlfn.NORM.S.DIST((LN(price!B52/Home!$F$24)+(rate!B52%-dividend!B52%-0.5*(vol!E52%)^2)*(ttm!E52/365))/((vol!E52%)*SQRT(ttm!E52/365)),TRUE)*EXP(-rate!B52%*ttm!E52/365)</f>
        <v>168.12200826089293</v>
      </c>
      <c r="G307" s="16">
        <f>_xlfn.NORM.S.DIST((LN(price!B52/Home!$F$24)+(rate!B52%-dividend!B52%+0.5*(vol!E52%)^2)*(ttm!E52/365))/((vol!E52%)*SQRT(ttm!E52/365)),TRUE)*EXP(-dividend!B52%*ttm!E52/365)</f>
        <v>0.4441493387439549</v>
      </c>
      <c r="H307" s="18">
        <f>mid!E52</f>
        <v>177.9</v>
      </c>
      <c r="I307" s="16">
        <f>delta!E52</f>
        <v>0.46300000000000002</v>
      </c>
      <c r="J307" s="16">
        <v>4.7696500000000004</v>
      </c>
      <c r="K307" s="20">
        <f>ttm!E52</f>
        <v>157</v>
      </c>
      <c r="L307" s="20">
        <f>moneyness!E52</f>
        <v>-184.73999999999978</v>
      </c>
      <c r="M307" s="16">
        <f t="shared" si="8"/>
        <v>0.34075878279746818</v>
      </c>
      <c r="N307" s="16">
        <f t="shared" si="9"/>
        <v>-0.10339055594648672</v>
      </c>
    </row>
    <row r="308" spans="1:14">
      <c r="A308" s="17">
        <v>45581</v>
      </c>
      <c r="B308" s="16">
        <v>4</v>
      </c>
      <c r="C308" s="16">
        <v>1</v>
      </c>
      <c r="D308" s="18">
        <f>price!B53</f>
        <v>5842.47</v>
      </c>
      <c r="E308" s="16">
        <v>1.3144</v>
      </c>
      <c r="F308" s="16">
        <f>price!B53*_xlfn.NORM.S.DIST((LN(price!B53/Home!$F$24)+(rate!B53%-dividend!B53%+0.5*(vol!E53%)^2)*(ttm!E53/365))/((vol!E53%)*SQRT(ttm!E53/365)),TRUE)*EXP(-dividend!B53%*ttm!E53/365)-Home!$F$24*_xlfn.NORM.S.DIST((LN(price!B53/Home!$F$24)+(rate!B53%-dividend!B53%-0.5*(vol!E53%)^2)*(ttm!E53/365))/((vol!E53%)*SQRT(ttm!E53/365)),TRUE)*EXP(-rate!B53%*ttm!E53/365)</f>
        <v>179.04089351352241</v>
      </c>
      <c r="G308" s="16">
        <f>_xlfn.NORM.S.DIST((LN(price!B53/Home!$F$24)+(rate!B53%-dividend!B53%+0.5*(vol!E53%)^2)*(ttm!E53/365))/((vol!E53%)*SQRT(ttm!E53/365)),TRUE)*EXP(-dividend!B53%*ttm!E53/365)</f>
        <v>0.46358983299633749</v>
      </c>
      <c r="H308" s="18">
        <f>mid!E53</f>
        <v>187.1</v>
      </c>
      <c r="I308" s="16">
        <f>delta!E53</f>
        <v>0.48199999999999998</v>
      </c>
      <c r="J308" s="16">
        <v>4.7691600000000003</v>
      </c>
      <c r="K308" s="20">
        <f>ttm!E53</f>
        <v>156</v>
      </c>
      <c r="L308" s="20">
        <f>moneyness!E53</f>
        <v>-157.52999999999975</v>
      </c>
      <c r="M308" s="16">
        <f t="shared" si="8"/>
        <v>2.2720641518803575</v>
      </c>
      <c r="N308" s="16">
        <f t="shared" si="9"/>
        <v>1.80847431888402</v>
      </c>
    </row>
    <row r="309" spans="1:14">
      <c r="A309" s="17">
        <v>45582</v>
      </c>
      <c r="B309" s="16">
        <v>4</v>
      </c>
      <c r="C309" s="16">
        <v>1</v>
      </c>
      <c r="D309" s="18">
        <f>price!B54</f>
        <v>5841.47</v>
      </c>
      <c r="E309" s="16">
        <v>1.3139000000000001</v>
      </c>
      <c r="F309" s="16">
        <f>price!B54*_xlfn.NORM.S.DIST((LN(price!B54/Home!$F$24)+(rate!B54%-dividend!B54%+0.5*(vol!E54%)^2)*(ttm!E54/365))/((vol!E54%)*SQRT(ttm!E54/365)),TRUE)*EXP(-dividend!B54%*ttm!E54/365)-Home!$F$24*_xlfn.NORM.S.DIST((LN(price!B54/Home!$F$24)+(rate!B54%-dividend!B54%-0.5*(vol!E54%)^2)*(ttm!E54/365))/((vol!E54%)*SQRT(ttm!E54/365)),TRUE)*EXP(-rate!B54%*ttm!E54/365)</f>
        <v>174.29614839856777</v>
      </c>
      <c r="G309" s="16">
        <f>_xlfn.NORM.S.DIST((LN(price!B54/Home!$F$24)+(rate!B54%-dividend!B54%+0.5*(vol!E54%)^2)*(ttm!E54/365))/((vol!E54%)*SQRT(ttm!E54/365)),TRUE)*EXP(-dividend!B54%*ttm!E54/365)</f>
        <v>0.46146387256126148</v>
      </c>
      <c r="H309" s="18">
        <f>mid!E54</f>
        <v>184.35</v>
      </c>
      <c r="I309" s="16">
        <f>delta!E54</f>
        <v>0.48199999999999998</v>
      </c>
      <c r="J309" s="16">
        <v>4.79474</v>
      </c>
      <c r="K309" s="20">
        <f>ttm!E54</f>
        <v>155</v>
      </c>
      <c r="L309" s="20">
        <f>moneyness!E54</f>
        <v>-158.52999999999975</v>
      </c>
      <c r="M309" s="16">
        <f t="shared" si="8"/>
        <v>0.28927014286321451</v>
      </c>
      <c r="N309" s="16">
        <f t="shared" si="9"/>
        <v>-0.17219372969804697</v>
      </c>
    </row>
    <row r="310" spans="1:14">
      <c r="A310" s="17">
        <v>45583</v>
      </c>
      <c r="B310" s="16">
        <v>4</v>
      </c>
      <c r="C310" s="16">
        <v>3</v>
      </c>
      <c r="D310" s="18">
        <f>price!B55</f>
        <v>5864.67</v>
      </c>
      <c r="E310" s="16">
        <v>1.3086</v>
      </c>
      <c r="F310" s="16">
        <f>price!B55*_xlfn.NORM.S.DIST((LN(price!B55/Home!$F$24)+(rate!B55%-dividend!B55%+0.5*(vol!E55%)^2)*(ttm!E55/365))/((vol!E55%)*SQRT(ttm!E55/365)),TRUE)*EXP(-dividend!B55%*ttm!E55/365)-Home!$F$24*_xlfn.NORM.S.DIST((LN(price!B55/Home!$F$24)+(rate!B55%-dividend!B55%-0.5*(vol!E55%)^2)*(ttm!E55/365))/((vol!E55%)*SQRT(ttm!E55/365)),TRUE)*EXP(-rate!B55%*ttm!E55/365)</f>
        <v>181.66166089154967</v>
      </c>
      <c r="G310" s="16">
        <f>_xlfn.NORM.S.DIST((LN(price!B55/Home!$F$24)+(rate!B55%-dividend!B55%+0.5*(vol!E55%)^2)*(ttm!E55/365))/((vol!E55%)*SQRT(ttm!E55/365)),TRUE)*EXP(-dividend!B55%*ttm!E55/365)</f>
        <v>0.47769581293382146</v>
      </c>
      <c r="H310" s="18">
        <f>mid!E55</f>
        <v>191</v>
      </c>
      <c r="I310" s="16">
        <f>delta!E55</f>
        <v>0.497</v>
      </c>
      <c r="J310" s="16">
        <v>4.7816799999999997</v>
      </c>
      <c r="K310" s="20">
        <f>ttm!E55</f>
        <v>154</v>
      </c>
      <c r="L310" s="20">
        <f>moneyness!E55</f>
        <v>-135.32999999999993</v>
      </c>
      <c r="M310" s="16">
        <f t="shared" si="8"/>
        <v>0.58747670470175373</v>
      </c>
      <c r="N310" s="16">
        <f t="shared" si="9"/>
        <v>0.10978089176793226</v>
      </c>
    </row>
    <row r="311" spans="1:14">
      <c r="A311" s="17">
        <v>45586</v>
      </c>
      <c r="B311" s="16">
        <v>4</v>
      </c>
      <c r="C311" s="16">
        <v>1</v>
      </c>
      <c r="D311" s="18">
        <f>price!B56</f>
        <v>5853.98</v>
      </c>
      <c r="E311" s="16">
        <v>1.3109999999999999</v>
      </c>
      <c r="F311" s="16">
        <f>price!B56*_xlfn.NORM.S.DIST((LN(price!B56/Home!$F$24)+(rate!B56%-dividend!B56%+0.5*(vol!E56%)^2)*(ttm!E56/365))/((vol!E56%)*SQRT(ttm!E56/365)),TRUE)*EXP(-dividend!B56%*ttm!E56/365)-Home!$F$24*_xlfn.NORM.S.DIST((LN(price!B56/Home!$F$24)+(rate!B56%-dividend!B56%-0.5*(vol!E56%)^2)*(ttm!E56/365))/((vol!E56%)*SQRT(ttm!E56/365)),TRUE)*EXP(-rate!B56%*ttm!E56/365)</f>
        <v>172.90882876344631</v>
      </c>
      <c r="G311" s="16">
        <f>_xlfn.NORM.S.DIST((LN(price!B56/Home!$F$24)+(rate!B56%-dividend!B56%+0.5*(vol!E56%)^2)*(ttm!E56/365))/((vol!E56%)*SQRT(ttm!E56/365)),TRUE)*EXP(-dividend!B56%*ttm!E56/365)</f>
        <v>0.46749788129870473</v>
      </c>
      <c r="H311" s="18">
        <f>mid!E56</f>
        <v>184.35</v>
      </c>
      <c r="I311" s="16">
        <f>delta!E56</f>
        <v>0.48699999999999999</v>
      </c>
      <c r="J311" s="16">
        <v>4.7991299999999999</v>
      </c>
      <c r="K311" s="20">
        <f>ttm!E56</f>
        <v>151</v>
      </c>
      <c r="L311" s="20">
        <f>moneyness!E56</f>
        <v>-146.02000000000044</v>
      </c>
      <c r="M311" s="16">
        <f t="shared" si="8"/>
        <v>2.7256080190369181</v>
      </c>
      <c r="N311" s="16">
        <f t="shared" si="9"/>
        <v>2.2581101377382131</v>
      </c>
    </row>
    <row r="312" spans="1:14">
      <c r="A312" s="17">
        <v>45587</v>
      </c>
      <c r="B312" s="16">
        <v>4</v>
      </c>
      <c r="C312" s="16">
        <v>1</v>
      </c>
      <c r="D312" s="18">
        <f>price!B57</f>
        <v>5851.2</v>
      </c>
      <c r="E312" s="16">
        <v>1.3109</v>
      </c>
      <c r="F312" s="16">
        <f>price!B57*_xlfn.NORM.S.DIST((LN(price!B57/Home!$F$24)+(rate!B57%-dividend!B57%+0.5*(vol!E57%)^2)*(ttm!E57/365))/((vol!E57%)*SQRT(ttm!E57/365)),TRUE)*EXP(-dividend!B57%*ttm!E57/365)-Home!$F$24*_xlfn.NORM.S.DIST((LN(price!B57/Home!$F$24)+(rate!B57%-dividend!B57%-0.5*(vol!E57%)^2)*(ttm!E57/365))/((vol!E57%)*SQRT(ttm!E57/365)),TRUE)*EXP(-rate!B57%*ttm!E57/365)</f>
        <v>169.29305990015155</v>
      </c>
      <c r="G312" s="16">
        <f>_xlfn.NORM.S.DIST((LN(price!B57/Home!$F$24)+(rate!B57%-dividend!B57%+0.5*(vol!E57%)^2)*(ttm!E57/365))/((vol!E57%)*SQRT(ttm!E57/365)),TRUE)*EXP(-dividend!B57%*ttm!E57/365)</f>
        <v>0.46414109195438336</v>
      </c>
      <c r="H312" s="18">
        <f>mid!E57</f>
        <v>176.2</v>
      </c>
      <c r="I312" s="16">
        <f>delta!E57</f>
        <v>0.48299999999999998</v>
      </c>
      <c r="J312" s="16">
        <v>4.7952000000000004</v>
      </c>
      <c r="K312" s="20">
        <f>ttm!E57</f>
        <v>150</v>
      </c>
      <c r="L312" s="20">
        <f>moneyness!E57</f>
        <v>-148.80000000000018</v>
      </c>
      <c r="M312" s="16">
        <f t="shared" si="8"/>
        <v>0.35470706745441916</v>
      </c>
      <c r="N312" s="16">
        <f t="shared" si="9"/>
        <v>-0.1094340244999642</v>
      </c>
    </row>
    <row r="313" spans="1:14">
      <c r="A313" s="17">
        <v>45588</v>
      </c>
      <c r="B313" s="16">
        <v>4</v>
      </c>
      <c r="C313" s="16">
        <v>1</v>
      </c>
      <c r="D313" s="18">
        <f>price!B58</f>
        <v>5797.42</v>
      </c>
      <c r="E313" s="16">
        <v>1.3226</v>
      </c>
      <c r="F313" s="16">
        <f>price!B58*_xlfn.NORM.S.DIST((LN(price!B58/Home!$F$24)+(rate!B58%-dividend!B58%+0.5*(vol!E58%)^2)*(ttm!E58/365))/((vol!E58%)*SQRT(ttm!E58/365)),TRUE)*EXP(-dividend!B58%*ttm!E58/365)-Home!$F$24*_xlfn.NORM.S.DIST((LN(price!B58/Home!$F$24)+(rate!B58%-dividend!B58%-0.5*(vol!E58%)^2)*(ttm!E58/365))/((vol!E58%)*SQRT(ttm!E58/365)),TRUE)*EXP(-rate!B58%*ttm!E58/365)</f>
        <v>146.47776622949914</v>
      </c>
      <c r="G313" s="16">
        <f>_xlfn.NORM.S.DIST((LN(price!B58/Home!$F$24)+(rate!B58%-dividend!B58%+0.5*(vol!E58%)^2)*(ttm!E58/365))/((vol!E58%)*SQRT(ttm!E58/365)),TRUE)*EXP(-dividend!B58%*ttm!E58/365)</f>
        <v>0.42177133193641159</v>
      </c>
      <c r="H313" s="18">
        <f>mid!E58</f>
        <v>157.05000000000001</v>
      </c>
      <c r="I313" s="16">
        <f>delta!E58</f>
        <v>0.443</v>
      </c>
      <c r="J313" s="16">
        <v>4.7968299999999999</v>
      </c>
      <c r="K313" s="20">
        <f>ttm!E58</f>
        <v>149</v>
      </c>
      <c r="L313" s="20">
        <f>moneyness!E58</f>
        <v>-202.57999999999993</v>
      </c>
      <c r="M313" s="16">
        <f t="shared" si="8"/>
        <v>0.32299002200584981</v>
      </c>
      <c r="N313" s="16">
        <f t="shared" si="9"/>
        <v>-9.8781309930561778E-2</v>
      </c>
    </row>
    <row r="314" spans="1:14">
      <c r="A314" s="17">
        <v>45589</v>
      </c>
      <c r="B314" s="16">
        <v>4</v>
      </c>
      <c r="C314" s="16">
        <v>1</v>
      </c>
      <c r="D314" s="18">
        <f>price!B59</f>
        <v>5809.86</v>
      </c>
      <c r="E314" s="16">
        <v>1.3192999999999999</v>
      </c>
      <c r="F314" s="16">
        <f>price!B59*_xlfn.NORM.S.DIST((LN(price!B59/Home!$F$24)+(rate!B59%-dividend!B59%+0.5*(vol!E59%)^2)*(ttm!E59/365))/((vol!E59%)*SQRT(ttm!E59/365)),TRUE)*EXP(-dividend!B59%*ttm!E59/365)-Home!$F$24*_xlfn.NORM.S.DIST((LN(price!B59/Home!$F$24)+(rate!B59%-dividend!B59%-0.5*(vol!E59%)^2)*(ttm!E59/365))/((vol!E59%)*SQRT(ttm!E59/365)),TRUE)*EXP(-rate!B59%*ttm!E59/365)</f>
        <v>150.85225366309214</v>
      </c>
      <c r="G314" s="16">
        <f>_xlfn.NORM.S.DIST((LN(price!B59/Home!$F$24)+(rate!B59%-dividend!B59%+0.5*(vol!E59%)^2)*(ttm!E59/365))/((vol!E59%)*SQRT(ttm!E59/365)),TRUE)*EXP(-dividend!B59%*ttm!E59/365)</f>
        <v>0.43054076375025746</v>
      </c>
      <c r="H314" s="18">
        <f>mid!E59</f>
        <v>161</v>
      </c>
      <c r="I314" s="16">
        <f>delta!E59</f>
        <v>0.45300000000000001</v>
      </c>
      <c r="J314" s="16">
        <v>4.7797099999999997</v>
      </c>
      <c r="K314" s="20">
        <f>ttm!E59</f>
        <v>148</v>
      </c>
      <c r="L314" s="20">
        <f>moneyness!E59</f>
        <v>-190.14000000000033</v>
      </c>
      <c r="M314" s="16">
        <f t="shared" si="8"/>
        <v>1.1538864529985637</v>
      </c>
      <c r="N314" s="16">
        <f t="shared" si="9"/>
        <v>0.72334568924830633</v>
      </c>
    </row>
    <row r="315" spans="1:14">
      <c r="A315" s="17">
        <v>45590</v>
      </c>
      <c r="B315" s="16">
        <v>4</v>
      </c>
      <c r="C315" s="16">
        <v>3</v>
      </c>
      <c r="D315" s="18">
        <f>price!B60</f>
        <v>5808.12</v>
      </c>
      <c r="E315" s="16">
        <v>1.3187</v>
      </c>
      <c r="F315" s="16">
        <f>price!B60*_xlfn.NORM.S.DIST((LN(price!B60/Home!$F$24)+(rate!B60%-dividend!B60%+0.5*(vol!E60%)^2)*(ttm!E60/365))/((vol!E60%)*SQRT(ttm!E60/365)),TRUE)*EXP(-dividend!B60%*ttm!E60/365)-Home!$F$24*_xlfn.NORM.S.DIST((LN(price!B60/Home!$F$24)+(rate!B60%-dividend!B60%-0.5*(vol!E60%)^2)*(ttm!E60/365))/((vol!E60%)*SQRT(ttm!E60/365)),TRUE)*EXP(-rate!B60%*ttm!E60/365)</f>
        <v>153.59775948916968</v>
      </c>
      <c r="G315" s="16">
        <f>_xlfn.NORM.S.DIST((LN(price!B60/Home!$F$24)+(rate!B60%-dividend!B60%+0.5*(vol!E60%)^2)*(ttm!E60/365))/((vol!E60%)*SQRT(ttm!E60/365)),TRUE)*EXP(-dividend!B60%*ttm!E60/365)</f>
        <v>0.43062254747001566</v>
      </c>
      <c r="H315" s="18">
        <f>mid!E60</f>
        <v>158.75</v>
      </c>
      <c r="I315" s="16">
        <f>delta!E60</f>
        <v>0.44600000000000001</v>
      </c>
      <c r="J315" s="16">
        <v>4.7761800000000001</v>
      </c>
      <c r="K315" s="20">
        <f>ttm!E60</f>
        <v>147</v>
      </c>
      <c r="L315" s="20">
        <f>moneyness!E60</f>
        <v>-191.88000000000011</v>
      </c>
      <c r="M315" s="16">
        <f t="shared" si="8"/>
        <v>0.53829533162288479</v>
      </c>
      <c r="N315" s="16">
        <f t="shared" si="9"/>
        <v>0.10767278415286913</v>
      </c>
    </row>
    <row r="316" spans="1:14">
      <c r="A316" s="17">
        <v>45593</v>
      </c>
      <c r="B316" s="16">
        <v>4</v>
      </c>
      <c r="C316" s="16">
        <v>1</v>
      </c>
      <c r="D316" s="18">
        <f>price!B61</f>
        <v>5823.52</v>
      </c>
      <c r="E316" s="16">
        <v>1.3150999999999999</v>
      </c>
      <c r="F316" s="16">
        <f>price!B61*_xlfn.NORM.S.DIST((LN(price!B61/Home!$F$24)+(rate!B61%-dividend!B61%+0.5*(vol!E61%)^2)*(ttm!E61/365))/((vol!E61%)*SQRT(ttm!E61/365)),TRUE)*EXP(-dividend!B61%*ttm!E61/365)-Home!$F$24*_xlfn.NORM.S.DIST((LN(price!B61/Home!$F$24)+(rate!B61%-dividend!B61%-0.5*(vol!E61%)^2)*(ttm!E61/365))/((vol!E61%)*SQRT(ttm!E61/365)),TRUE)*EXP(-rate!B61%*ttm!E61/365)</f>
        <v>155.01722621702265</v>
      </c>
      <c r="G316" s="16">
        <f>_xlfn.NORM.S.DIST((LN(price!B61/Home!$F$24)+(rate!B61%-dividend!B61%+0.5*(vol!E61%)^2)*(ttm!E61/365))/((vol!E61%)*SQRT(ttm!E61/365)),TRUE)*EXP(-dividend!B61%*ttm!E61/365)</f>
        <v>0.4391719059829931</v>
      </c>
      <c r="H316" s="18">
        <f>mid!E61</f>
        <v>166.7</v>
      </c>
      <c r="I316" s="16">
        <f>delta!E61</f>
        <v>0.46200000000000002</v>
      </c>
      <c r="J316" s="16">
        <v>4.7738899999999997</v>
      </c>
      <c r="K316" s="20">
        <f>ttm!E61</f>
        <v>144</v>
      </c>
      <c r="L316" s="20">
        <f>moneyness!E61</f>
        <v>-176.47999999999956</v>
      </c>
      <c r="M316" s="16">
        <f t="shared" si="8"/>
        <v>0.46790789096566349</v>
      </c>
      <c r="N316" s="16">
        <f t="shared" si="9"/>
        <v>2.8735984982670382E-2</v>
      </c>
    </row>
    <row r="317" spans="1:14">
      <c r="A317" s="17">
        <v>45594</v>
      </c>
      <c r="B317" s="16">
        <v>4</v>
      </c>
      <c r="C317" s="16">
        <v>1</v>
      </c>
      <c r="D317" s="18">
        <f>price!B62</f>
        <v>5832.92</v>
      </c>
      <c r="E317" s="16">
        <v>1.3130999999999999</v>
      </c>
      <c r="F317" s="16">
        <f>price!B62*_xlfn.NORM.S.DIST((LN(price!B62/Home!$F$24)+(rate!B62%-dividend!B62%+0.5*(vol!E62%)^2)*(ttm!E62/365))/((vol!E62%)*SQRT(ttm!E62/365)),TRUE)*EXP(-dividend!B62%*ttm!E62/365)-Home!$F$24*_xlfn.NORM.S.DIST((LN(price!B62/Home!$F$24)+(rate!B62%-dividend!B62%-0.5*(vol!E62%)^2)*(ttm!E62/365))/((vol!E62%)*SQRT(ttm!E62/365)),TRUE)*EXP(-rate!B62%*ttm!E62/365)</f>
        <v>159.11855705062544</v>
      </c>
      <c r="G317" s="16">
        <f>_xlfn.NORM.S.DIST((LN(price!B62/Home!$F$24)+(rate!B62%-dividend!B62%+0.5*(vol!E62%)^2)*(ttm!E62/365))/((vol!E62%)*SQRT(ttm!E62/365)),TRUE)*EXP(-dividend!B62%*ttm!E62/365)</f>
        <v>0.44616600127906092</v>
      </c>
      <c r="H317" s="18">
        <f>mid!E62</f>
        <v>171</v>
      </c>
      <c r="I317" s="16">
        <f>delta!E62</f>
        <v>0.47099999999999997</v>
      </c>
      <c r="J317" s="16">
        <v>4.7655200000000004</v>
      </c>
      <c r="K317" s="20">
        <f>ttm!E62</f>
        <v>143</v>
      </c>
      <c r="L317" s="20">
        <f>moneyness!E62</f>
        <v>-167.07999999999993</v>
      </c>
      <c r="M317" s="16">
        <f t="shared" si="8"/>
        <v>0.6346630335219815</v>
      </c>
      <c r="N317" s="16">
        <f t="shared" si="9"/>
        <v>0.18849703224292058</v>
      </c>
    </row>
    <row r="318" spans="1:14">
      <c r="A318" s="17">
        <v>45595</v>
      </c>
      <c r="B318" s="16">
        <v>4</v>
      </c>
      <c r="C318" s="16">
        <v>1</v>
      </c>
      <c r="D318" s="18">
        <f>price!B63</f>
        <v>5813.67</v>
      </c>
      <c r="E318" s="16">
        <v>1.3177000000000001</v>
      </c>
      <c r="F318" s="16">
        <f>price!B63*_xlfn.NORM.S.DIST((LN(price!B63/Home!$F$24)+(rate!B63%-dividend!B63%+0.5*(vol!E63%)^2)*(ttm!E63/365))/((vol!E63%)*SQRT(ttm!E63/365)),TRUE)*EXP(-dividend!B63%*ttm!E63/365)-Home!$F$24*_xlfn.NORM.S.DIST((LN(price!B63/Home!$F$24)+(rate!B63%-dividend!B63%-0.5*(vol!E63%)^2)*(ttm!E63/365))/((vol!E63%)*SQRT(ttm!E63/365)),TRUE)*EXP(-rate!B63%*ttm!E63/365)</f>
        <v>151.14699811777291</v>
      </c>
      <c r="G318" s="16">
        <f>_xlfn.NORM.S.DIST((LN(price!B63/Home!$F$24)+(rate!B63%-dividend!B63%+0.5*(vol!E63%)^2)*(ttm!E63/365))/((vol!E63%)*SQRT(ttm!E63/365)),TRUE)*EXP(-dividend!B63%*ttm!E63/365)</f>
        <v>0.43110278508765171</v>
      </c>
      <c r="H318" s="18">
        <f>mid!E63</f>
        <v>158.65</v>
      </c>
      <c r="I318" s="16">
        <f>delta!E63</f>
        <v>0.45800000000000002</v>
      </c>
      <c r="J318" s="16">
        <v>4.7850900000000003</v>
      </c>
      <c r="K318" s="20">
        <f>ttm!E63</f>
        <v>142</v>
      </c>
      <c r="L318" s="20">
        <f>moneyness!E63</f>
        <v>-186.32999999999993</v>
      </c>
      <c r="M318" s="16">
        <f t="shared" si="8"/>
        <v>0.37767704251770512</v>
      </c>
      <c r="N318" s="16">
        <f t="shared" si="9"/>
        <v>-5.3425742569946588E-2</v>
      </c>
    </row>
    <row r="319" spans="1:14">
      <c r="A319" s="17">
        <v>45596</v>
      </c>
      <c r="B319" s="16">
        <v>4</v>
      </c>
      <c r="C319" s="16">
        <v>1</v>
      </c>
      <c r="D319" s="18">
        <f>price!B64</f>
        <v>5705.45</v>
      </c>
      <c r="E319" s="16">
        <v>1.3411</v>
      </c>
      <c r="F319" s="16">
        <f>price!B64*_xlfn.NORM.S.DIST((LN(price!B64/Home!$F$24)+(rate!B64%-dividend!B64%+0.5*(vol!E64%)^2)*(ttm!E64/365))/((vol!E64%)*SQRT(ttm!E64/365)),TRUE)*EXP(-dividend!B64%*ttm!E64/365)-Home!$F$24*_xlfn.NORM.S.DIST((LN(price!B64/Home!$F$24)+(rate!B64%-dividend!B64%-0.5*(vol!E64%)^2)*(ttm!E64/365))/((vol!E64%)*SQRT(ttm!E64/365)),TRUE)*EXP(-rate!B64%*ttm!E64/365)</f>
        <v>111.52477796238895</v>
      </c>
      <c r="G319" s="16">
        <f>_xlfn.NORM.S.DIST((LN(price!B64/Home!$F$24)+(rate!B64%-dividend!B64%+0.5*(vol!E64%)^2)*(ttm!E64/365))/((vol!E64%)*SQRT(ttm!E64/365)),TRUE)*EXP(-dividend!B64%*ttm!E64/365)</f>
        <v>0.34924458750960674</v>
      </c>
      <c r="H319" s="18">
        <f>mid!E64</f>
        <v>117.7</v>
      </c>
      <c r="I319" s="16">
        <f>delta!E64</f>
        <v>0.374</v>
      </c>
      <c r="J319" s="16">
        <v>4.7691999999999997</v>
      </c>
      <c r="K319" s="20">
        <f>ttm!E64</f>
        <v>141</v>
      </c>
      <c r="L319" s="20">
        <f>moneyness!E64</f>
        <v>-294.55000000000018</v>
      </c>
      <c r="M319" s="16">
        <f t="shared" si="8"/>
        <v>0.22688463051337954</v>
      </c>
      <c r="N319" s="16">
        <f t="shared" si="9"/>
        <v>-0.1223599569962272</v>
      </c>
    </row>
    <row r="320" spans="1:14">
      <c r="A320" s="17">
        <v>45597</v>
      </c>
      <c r="B320" s="16">
        <v>4</v>
      </c>
      <c r="C320" s="16">
        <v>3</v>
      </c>
      <c r="D320" s="18">
        <f>price!B65</f>
        <v>5728.8</v>
      </c>
      <c r="E320" s="16">
        <v>1.3364</v>
      </c>
      <c r="F320" s="16">
        <f>price!B65*_xlfn.NORM.S.DIST((LN(price!B65/Home!$F$24)+(rate!B65%-dividend!B65%+0.5*(vol!E65%)^2)*(ttm!E65/365))/((vol!E65%)*SQRT(ttm!E65/365)),TRUE)*EXP(-dividend!B65%*ttm!E65/365)-Home!$F$24*_xlfn.NORM.S.DIST((LN(price!B65/Home!$F$24)+(rate!B65%-dividend!B65%-0.5*(vol!E65%)^2)*(ttm!E65/365))/((vol!E65%)*SQRT(ttm!E65/365)),TRUE)*EXP(-rate!B65%*ttm!E65/365)</f>
        <v>117.638234433349</v>
      </c>
      <c r="G320" s="16">
        <f>_xlfn.NORM.S.DIST((LN(price!B65/Home!$F$24)+(rate!B65%-dividend!B65%+0.5*(vol!E65%)^2)*(ttm!E65/365))/((vol!E65%)*SQRT(ttm!E65/365)),TRUE)*EXP(-dividend!B65%*ttm!E65/365)</f>
        <v>0.36446208640372207</v>
      </c>
      <c r="H320" s="18">
        <f>mid!E65</f>
        <v>122.95</v>
      </c>
      <c r="I320" s="16">
        <f>delta!E65</f>
        <v>0.379</v>
      </c>
      <c r="J320" s="16">
        <v>4.75678</v>
      </c>
      <c r="K320" s="20">
        <f>ttm!E65</f>
        <v>140</v>
      </c>
      <c r="L320" s="20">
        <f>moneyness!E65</f>
        <v>-271.19999999999982</v>
      </c>
      <c r="M320" s="16">
        <f t="shared" si="8"/>
        <v>0.49888114195587213</v>
      </c>
      <c r="N320" s="16">
        <f t="shared" si="9"/>
        <v>0.13441905555215006</v>
      </c>
    </row>
    <row r="321" spans="1:14">
      <c r="A321" s="17">
        <v>45600</v>
      </c>
      <c r="B321" s="16">
        <v>4</v>
      </c>
      <c r="C321" s="16">
        <v>1</v>
      </c>
      <c r="D321" s="18">
        <f>price!B66</f>
        <v>5712.69</v>
      </c>
      <c r="E321" s="16">
        <v>1.3391</v>
      </c>
      <c r="F321" s="16">
        <f>price!B66*_xlfn.NORM.S.DIST((LN(price!B66/Home!$F$24)+(rate!B66%-dividend!B66%+0.5*(vol!E66%)^2)*(ttm!E66/365))/((vol!E66%)*SQRT(ttm!E66/365)),TRUE)*EXP(-dividend!B66%*ttm!E66/365)-Home!$F$24*_xlfn.NORM.S.DIST((LN(price!B66/Home!$F$24)+(rate!B66%-dividend!B66%-0.5*(vol!E66%)^2)*(ttm!E66/365))/((vol!E66%)*SQRT(ttm!E66/365)),TRUE)*EXP(-rate!B66%*ttm!E66/365)</f>
        <v>105.51111310064562</v>
      </c>
      <c r="G321" s="16">
        <f>_xlfn.NORM.S.DIST((LN(price!B66/Home!$F$24)+(rate!B66%-dividend!B66%+0.5*(vol!E66%)^2)*(ttm!E66/365))/((vol!E66%)*SQRT(ttm!E66/365)),TRUE)*EXP(-dividend!B66%*ttm!E66/365)</f>
        <v>0.34529255225006988</v>
      </c>
      <c r="H321" s="18">
        <f>mid!E66</f>
        <v>114.6</v>
      </c>
      <c r="I321" s="16">
        <f>delta!E66</f>
        <v>0.36199999999999999</v>
      </c>
      <c r="J321" s="16">
        <v>4.7418500000000003</v>
      </c>
      <c r="K321" s="20">
        <f>ttm!E66</f>
        <v>137</v>
      </c>
      <c r="L321" s="20">
        <f>moneyness!E66</f>
        <v>-287.3100000000004</v>
      </c>
      <c r="M321" s="16">
        <f t="shared" si="8"/>
        <v>0.35071220683998672</v>
      </c>
      <c r="N321" s="16">
        <f t="shared" si="9"/>
        <v>5.4196545899168336E-3</v>
      </c>
    </row>
    <row r="322" spans="1:14">
      <c r="A322" s="17">
        <v>45601</v>
      </c>
      <c r="B322" s="16">
        <v>4</v>
      </c>
      <c r="C322" s="16">
        <v>1</v>
      </c>
      <c r="D322" s="18">
        <f>price!B67</f>
        <v>5782.76</v>
      </c>
      <c r="E322" s="16">
        <v>1.3243</v>
      </c>
      <c r="F322" s="16">
        <f>price!B67*_xlfn.NORM.S.DIST((LN(price!B67/Home!$F$24)+(rate!B67%-dividend!B67%+0.5*(vol!E67%)^2)*(ttm!E67/365))/((vol!E67%)*SQRT(ttm!E67/365)),TRUE)*EXP(-dividend!B67%*ttm!E67/365)-Home!$F$24*_xlfn.NORM.S.DIST((LN(price!B67/Home!$F$24)+(rate!B67%-dividend!B67%-0.5*(vol!E67%)^2)*(ttm!E67/365))/((vol!E67%)*SQRT(ttm!E67/365)),TRUE)*EXP(-rate!B67%*ttm!E67/365)</f>
        <v>127.91017790433989</v>
      </c>
      <c r="G322" s="16">
        <f>_xlfn.NORM.S.DIST((LN(price!B67/Home!$F$24)+(rate!B67%-dividend!B67%+0.5*(vol!E67%)^2)*(ttm!E67/365))/((vol!E67%)*SQRT(ttm!E67/365)),TRUE)*EXP(-dividend!B67%*ttm!E67/365)</f>
        <v>0.39778094648875312</v>
      </c>
      <c r="H322" s="18">
        <f>mid!E67</f>
        <v>139.1</v>
      </c>
      <c r="I322" s="16">
        <f>delta!E67</f>
        <v>0.41699999999999998</v>
      </c>
      <c r="J322" s="16">
        <v>4.7514500000000002</v>
      </c>
      <c r="K322" s="20">
        <f>ttm!E67</f>
        <v>136</v>
      </c>
      <c r="L322" s="20">
        <f>moneyness!E67</f>
        <v>-217.23999999999978</v>
      </c>
      <c r="M322" s="16">
        <f t="shared" si="8"/>
        <v>0.46349264468477669</v>
      </c>
      <c r="N322" s="16">
        <f t="shared" si="9"/>
        <v>6.5711698196023571E-2</v>
      </c>
    </row>
    <row r="323" spans="1:14">
      <c r="A323" s="17">
        <v>45602</v>
      </c>
      <c r="B323" s="16">
        <v>4</v>
      </c>
      <c r="C323" s="16">
        <v>1</v>
      </c>
      <c r="D323" s="18">
        <f>price!B68</f>
        <v>5929.04</v>
      </c>
      <c r="E323" s="16">
        <v>1.2922</v>
      </c>
      <c r="F323" s="16">
        <f>price!B68*_xlfn.NORM.S.DIST((LN(price!B68/Home!$F$24)+(rate!B68%-dividend!B68%+0.5*(vol!E68%)^2)*(ttm!E68/365))/((vol!E68%)*SQRT(ttm!E68/365)),TRUE)*EXP(-dividend!B68%*ttm!E68/365)-Home!$F$24*_xlfn.NORM.S.DIST((LN(price!B68/Home!$F$24)+(rate!B68%-dividend!B68%-0.5*(vol!E68%)^2)*(ttm!E68/365))/((vol!E68%)*SQRT(ttm!E68/365)),TRUE)*EXP(-rate!B68%*ttm!E68/365)</f>
        <v>192.51692449123402</v>
      </c>
      <c r="G323" s="16">
        <f>_xlfn.NORM.S.DIST((LN(price!B68/Home!$F$24)+(rate!B68%-dividend!B68%+0.5*(vol!E68%)^2)*(ttm!E68/365))/((vol!E68%)*SQRT(ttm!E68/365)),TRUE)*EXP(-dividend!B68%*ttm!E68/365)</f>
        <v>0.5181148986805737</v>
      </c>
      <c r="H323" s="18">
        <f>mid!E68</f>
        <v>206.8</v>
      </c>
      <c r="I323" s="16">
        <f>delta!E68</f>
        <v>0.53900000000000003</v>
      </c>
      <c r="J323" s="16">
        <v>4.7555100000000001</v>
      </c>
      <c r="K323" s="20">
        <f>ttm!E68</f>
        <v>135</v>
      </c>
      <c r="L323" s="20">
        <f>moneyness!E68</f>
        <v>-70.960000000000036</v>
      </c>
      <c r="M323" s="16">
        <f t="shared" ref="M323:M386" si="10">(H324-H323)/((D324*EXP(-E323%*(C323/365)))-D323)</f>
        <v>0.49602564143097427</v>
      </c>
      <c r="N323" s="16">
        <f t="shared" ref="N323:N386" si="11">M323-G323</f>
        <v>-2.2089257249599425E-2</v>
      </c>
    </row>
    <row r="324" spans="1:14">
      <c r="A324" s="17">
        <v>45603</v>
      </c>
      <c r="B324" s="16">
        <v>4</v>
      </c>
      <c r="C324" s="16">
        <v>1</v>
      </c>
      <c r="D324" s="18">
        <f>price!B69</f>
        <v>5973.1</v>
      </c>
      <c r="E324" s="16">
        <v>1.2938000000000001</v>
      </c>
      <c r="F324" s="16">
        <f>price!B69*_xlfn.NORM.S.DIST((LN(price!B69/Home!$F$24)+(rate!B69%-dividend!B69%+0.5*(vol!E69%)^2)*(ttm!E69/365))/((vol!E69%)*SQRT(ttm!E69/365)),TRUE)*EXP(-dividend!B69%*ttm!E69/365)-Home!$F$24*_xlfn.NORM.S.DIST((LN(price!B69/Home!$F$24)+(rate!B69%-dividend!B69%-0.5*(vol!E69%)^2)*(ttm!E69/365))/((vol!E69%)*SQRT(ttm!E69/365)),TRUE)*EXP(-rate!B69%*ttm!E69/365)</f>
        <v>215.29527922313491</v>
      </c>
      <c r="G324" s="16">
        <f>_xlfn.NORM.S.DIST((LN(price!B69/Home!$F$24)+(rate!B69%-dividend!B69%+0.5*(vol!E69%)^2)*(ttm!E69/365))/((vol!E69%)*SQRT(ttm!E69/365)),TRUE)*EXP(-dividend!B69%*ttm!E69/365)</f>
        <v>0.55376305335275866</v>
      </c>
      <c r="H324" s="18">
        <f>mid!E69</f>
        <v>228.55</v>
      </c>
      <c r="I324" s="16">
        <f>delta!E69</f>
        <v>0.57399999999999995</v>
      </c>
      <c r="J324" s="16">
        <v>4.7456100000000001</v>
      </c>
      <c r="K324" s="20">
        <f>ttm!E69</f>
        <v>134</v>
      </c>
      <c r="L324" s="20">
        <f>moneyness!E69</f>
        <v>-26.899999999999636</v>
      </c>
      <c r="M324" s="16">
        <f t="shared" si="10"/>
        <v>0.50613019479256538</v>
      </c>
      <c r="N324" s="16">
        <f t="shared" si="11"/>
        <v>-4.7632858560193281E-2</v>
      </c>
    </row>
    <row r="325" spans="1:14">
      <c r="A325" s="17">
        <v>45604</v>
      </c>
      <c r="B325" s="16">
        <v>4</v>
      </c>
      <c r="C325" s="16">
        <v>3</v>
      </c>
      <c r="D325" s="18">
        <f>price!B70</f>
        <v>5995.54</v>
      </c>
      <c r="E325" s="16">
        <v>1.2887999999999999</v>
      </c>
      <c r="F325" s="16">
        <f>price!B70*_xlfn.NORM.S.DIST((LN(price!B70/Home!$F$24)+(rate!B70%-dividend!B70%+0.5*(vol!E70%)^2)*(ttm!E70/365))/((vol!E70%)*SQRT(ttm!E70/365)),TRUE)*EXP(-dividend!B70%*ttm!E70/365)-Home!$F$24*_xlfn.NORM.S.DIST((LN(price!B70/Home!$F$24)+(rate!B70%-dividend!B70%-0.5*(vol!E70%)^2)*(ttm!E70/365))/((vol!E70%)*SQRT(ttm!E70/365)),TRUE)*EXP(-rate!B70%*ttm!E70/365)</f>
        <v>229.83998372934684</v>
      </c>
      <c r="G325" s="16">
        <f>_xlfn.NORM.S.DIST((LN(price!B70/Home!$F$24)+(rate!B70%-dividend!B70%+0.5*(vol!E70%)^2)*(ttm!E70/365))/((vol!E70%)*SQRT(ttm!E70/365)),TRUE)*EXP(-dividend!B70%*ttm!E70/365)</f>
        <v>0.57160389644932774</v>
      </c>
      <c r="H325" s="18">
        <f>mid!E70</f>
        <v>239.8</v>
      </c>
      <c r="I325" s="16">
        <f>delta!E70</f>
        <v>0.59299999999999997</v>
      </c>
      <c r="J325" s="16">
        <v>4.7659500000000001</v>
      </c>
      <c r="K325" s="20">
        <f>ttm!E70</f>
        <v>133</v>
      </c>
      <c r="L325" s="20">
        <f>moneyness!E70</f>
        <v>-4.4600000000000364</v>
      </c>
      <c r="M325" s="16">
        <f t="shared" si="10"/>
        <v>0.36719814612130963</v>
      </c>
      <c r="N325" s="16">
        <f t="shared" si="11"/>
        <v>-0.20440575032801811</v>
      </c>
    </row>
    <row r="326" spans="1:14">
      <c r="A326" s="17">
        <v>45607</v>
      </c>
      <c r="B326" s="16">
        <v>4</v>
      </c>
      <c r="C326" s="16">
        <v>1</v>
      </c>
      <c r="D326" s="18">
        <f>price!B71</f>
        <v>6001.35</v>
      </c>
      <c r="E326" s="16">
        <v>1.2884</v>
      </c>
      <c r="F326" s="16">
        <f>price!B71*_xlfn.NORM.S.DIST((LN(price!B71/Home!$F$24)+(rate!B71%-dividend!B71%+0.5*(vol!E71%)^2)*(ttm!E71/365))/((vol!E71%)*SQRT(ttm!E71/365)),TRUE)*EXP(-dividend!B71%*ttm!E71/365)-Home!$F$24*_xlfn.NORM.S.DIST((LN(price!B71/Home!$F$24)+(rate!B71%-dividend!B71%-0.5*(vol!E71%)^2)*(ttm!E71/365))/((vol!E71%)*SQRT(ttm!E71/365)),TRUE)*EXP(-rate!B71%*ttm!E71/365)</f>
        <v>229.64098859291698</v>
      </c>
      <c r="G326" s="16">
        <f>_xlfn.NORM.S.DIST((LN(price!B71/Home!$F$24)+(rate!B71%-dividend!B71%+0.5*(vol!E71%)^2)*(ttm!E71/365))/((vol!E71%)*SQRT(ttm!E71/365)),TRUE)*EXP(-dividend!B71%*ttm!E71/365)</f>
        <v>0.5755319683604867</v>
      </c>
      <c r="H326" s="18">
        <f>mid!E71</f>
        <v>241.7</v>
      </c>
      <c r="I326" s="16">
        <f>delta!E71</f>
        <v>0.59799999999999998</v>
      </c>
      <c r="J326" s="16">
        <v>4.7637099999999997</v>
      </c>
      <c r="K326" s="20">
        <f>ttm!E71</f>
        <v>130</v>
      </c>
      <c r="L326" s="20">
        <f>moneyness!E71</f>
        <v>1.3500000000003638</v>
      </c>
      <c r="M326" s="16">
        <f t="shared" si="10"/>
        <v>0.62886914867467436</v>
      </c>
      <c r="N326" s="16">
        <f t="shared" si="11"/>
        <v>5.333718031418766E-2</v>
      </c>
    </row>
    <row r="327" spans="1:14">
      <c r="A327" s="17">
        <v>45608</v>
      </c>
      <c r="B327" s="16">
        <v>4</v>
      </c>
      <c r="C327" s="16">
        <v>1</v>
      </c>
      <c r="D327" s="18">
        <f>price!B72</f>
        <v>5983.99</v>
      </c>
      <c r="E327" s="16">
        <v>1.2925</v>
      </c>
      <c r="F327" s="16">
        <f>price!B72*_xlfn.NORM.S.DIST((LN(price!B72/Home!$F$24)+(rate!B72%-dividend!B72%+0.5*(vol!E72%)^2)*(ttm!E72/365))/((vol!E72%)*SQRT(ttm!E72/365)),TRUE)*EXP(-dividend!B72%*ttm!E72/365)-Home!$F$24*_xlfn.NORM.S.DIST((LN(price!B72/Home!$F$24)+(rate!B72%-dividend!B72%-0.5*(vol!E72%)^2)*(ttm!E72/365))/((vol!E72%)*SQRT(ttm!E72/365)),TRUE)*EXP(-rate!B72%*ttm!E72/365)</f>
        <v>217.47699666806966</v>
      </c>
      <c r="G327" s="16">
        <f>_xlfn.NORM.S.DIST((LN(price!B72/Home!$F$24)+(rate!B72%-dividend!B72%+0.5*(vol!E72%)^2)*(ttm!E72/365))/((vol!E72%)*SQRT(ttm!E72/365)),TRUE)*EXP(-dividend!B72%*ttm!E72/365)</f>
        <v>0.56141187590422503</v>
      </c>
      <c r="H327" s="18">
        <f>mid!E72</f>
        <v>230.65</v>
      </c>
      <c r="I327" s="16">
        <f>delta!E72</f>
        <v>0.58799999999999997</v>
      </c>
      <c r="J327" s="16">
        <v>4.7735000000000003</v>
      </c>
      <c r="K327" s="20">
        <f>ttm!E72</f>
        <v>129</v>
      </c>
      <c r="L327" s="20">
        <f>moneyness!E72</f>
        <v>-16.010000000000218</v>
      </c>
      <c r="M327" s="16">
        <f t="shared" si="10"/>
        <v>1.4006128824360051</v>
      </c>
      <c r="N327" s="16">
        <f t="shared" si="11"/>
        <v>0.83920100653178009</v>
      </c>
    </row>
    <row r="328" spans="1:14">
      <c r="A328" s="17">
        <v>45609</v>
      </c>
      <c r="B328" s="16">
        <v>4</v>
      </c>
      <c r="C328" s="16">
        <v>1</v>
      </c>
      <c r="D328" s="18">
        <f>price!B73</f>
        <v>5985.38</v>
      </c>
      <c r="E328" s="16">
        <v>1.2904</v>
      </c>
      <c r="F328" s="16">
        <f>price!B73*_xlfn.NORM.S.DIST((LN(price!B73/Home!$F$24)+(rate!B73%-dividend!B73%+0.5*(vol!E73%)^2)*(ttm!E73/365))/((vol!E73%)*SQRT(ttm!E73/365)),TRUE)*EXP(-dividend!B73%*ttm!E73/365)-Home!$F$24*_xlfn.NORM.S.DIST((LN(price!B73/Home!$F$24)+(rate!B73%-dividend!B73%-0.5*(vol!E73%)^2)*(ttm!E73/365))/((vol!E73%)*SQRT(ttm!E73/365)),TRUE)*EXP(-rate!B73%*ttm!E73/365)</f>
        <v>215.48249892399417</v>
      </c>
      <c r="G328" s="16">
        <f>_xlfn.NORM.S.DIST((LN(price!B73/Home!$F$24)+(rate!B73%-dividend!B73%+0.5*(vol!E73%)^2)*(ttm!E73/365))/((vol!E73%)*SQRT(ttm!E73/365)),TRUE)*EXP(-dividend!B73%*ttm!E73/365)</f>
        <v>0.56182402443617829</v>
      </c>
      <c r="H328" s="18">
        <f>mid!E73</f>
        <v>232.3</v>
      </c>
      <c r="I328" s="16">
        <f>delta!E73</f>
        <v>0.59099999999999997</v>
      </c>
      <c r="J328" s="16">
        <v>4.7338300000000002</v>
      </c>
      <c r="K328" s="20">
        <f>ttm!E73</f>
        <v>128</v>
      </c>
      <c r="L328" s="20">
        <f>moneyness!E73</f>
        <v>-14.619999999999891</v>
      </c>
      <c r="M328" s="16">
        <f t="shared" si="10"/>
        <v>0.80449595578406241</v>
      </c>
      <c r="N328" s="16">
        <f t="shared" si="11"/>
        <v>0.24267193134788412</v>
      </c>
    </row>
    <row r="329" spans="1:14">
      <c r="A329" s="17">
        <v>45610</v>
      </c>
      <c r="B329" s="16">
        <v>4</v>
      </c>
      <c r="C329" s="16">
        <v>1</v>
      </c>
      <c r="D329" s="18">
        <f>price!B74</f>
        <v>5949.17</v>
      </c>
      <c r="E329" s="16">
        <v>1.2985</v>
      </c>
      <c r="F329" s="16">
        <f>price!B74*_xlfn.NORM.S.DIST((LN(price!B74/Home!$F$24)+(rate!B74%-dividend!B74%+0.5*(vol!E74%)^2)*(ttm!E74/365))/((vol!E74%)*SQRT(ttm!E74/365)),TRUE)*EXP(-dividend!B74%*ttm!E74/365)-Home!$F$24*_xlfn.NORM.S.DIST((LN(price!B74/Home!$F$24)+(rate!B74%-dividend!B74%-0.5*(vol!E74%)^2)*(ttm!E74/365))/((vol!E74%)*SQRT(ttm!E74/365)),TRUE)*EXP(-rate!B74%*ttm!E74/365)</f>
        <v>190.73718129323379</v>
      </c>
      <c r="G329" s="16">
        <f>_xlfn.NORM.S.DIST((LN(price!B74/Home!$F$24)+(rate!B74%-dividend!B74%+0.5*(vol!E74%)^2)*(ttm!E74/365))/((vol!E74%)*SQRT(ttm!E74/365)),TRUE)*EXP(-dividend!B74%*ttm!E74/365)</f>
        <v>0.53153193413827005</v>
      </c>
      <c r="H329" s="18">
        <f>mid!E74</f>
        <v>203</v>
      </c>
      <c r="I329" s="16">
        <f>delta!E74</f>
        <v>0.55700000000000005</v>
      </c>
      <c r="J329" s="16">
        <v>4.7748699999999999</v>
      </c>
      <c r="K329" s="20">
        <f>ttm!E74</f>
        <v>127</v>
      </c>
      <c r="L329" s="20">
        <f>moneyness!E74</f>
        <v>-50.829999999999927</v>
      </c>
      <c r="M329" s="16">
        <f t="shared" si="10"/>
        <v>0.46724910349656751</v>
      </c>
      <c r="N329" s="16">
        <f t="shared" si="11"/>
        <v>-6.4282830641702537E-2</v>
      </c>
    </row>
    <row r="330" spans="1:14">
      <c r="A330" s="17">
        <v>45611</v>
      </c>
      <c r="B330" s="16">
        <v>4</v>
      </c>
      <c r="C330" s="16">
        <v>3</v>
      </c>
      <c r="D330" s="18">
        <f>price!B75</f>
        <v>5870.62</v>
      </c>
      <c r="E330" s="16">
        <v>1.3163</v>
      </c>
      <c r="F330" s="16">
        <f>price!B75*_xlfn.NORM.S.DIST((LN(price!B75/Home!$F$24)+(rate!B75%-dividend!B75%+0.5*(vol!E75%)^2)*(ttm!E75/365))/((vol!E75%)*SQRT(ttm!E75/365)),TRUE)*EXP(-dividend!B75%*ttm!E75/365)-Home!$F$24*_xlfn.NORM.S.DIST((LN(price!B75/Home!$F$24)+(rate!B75%-dividend!B75%-0.5*(vol!E75%)^2)*(ttm!E75/365))/((vol!E75%)*SQRT(ttm!E75/365)),TRUE)*EXP(-rate!B75%*ttm!E75/365)</f>
        <v>153.82327114276768</v>
      </c>
      <c r="G330" s="16">
        <f>_xlfn.NORM.S.DIST((LN(price!B75/Home!$F$24)+(rate!B75%-dividend!B75%+0.5*(vol!E75%)^2)*(ttm!E75/365))/((vol!E75%)*SQRT(ttm!E75/365)),TRUE)*EXP(-dividend!B75%*ttm!E75/365)</f>
        <v>0.462495508607908</v>
      </c>
      <c r="H330" s="18">
        <f>mid!E75</f>
        <v>166.2</v>
      </c>
      <c r="I330" s="16">
        <f>delta!E75</f>
        <v>0.49099999999999999</v>
      </c>
      <c r="J330" s="16">
        <v>4.7703899999999999</v>
      </c>
      <c r="K330" s="20">
        <f>ttm!E75</f>
        <v>126</v>
      </c>
      <c r="L330" s="20">
        <f>moneyness!E75</f>
        <v>-129.38000000000011</v>
      </c>
      <c r="M330" s="16">
        <f t="shared" si="10"/>
        <v>0.20793823769120456</v>
      </c>
      <c r="N330" s="16">
        <f t="shared" si="11"/>
        <v>-0.25455727091670344</v>
      </c>
    </row>
    <row r="331" spans="1:14">
      <c r="A331" s="17">
        <v>45614</v>
      </c>
      <c r="B331" s="16">
        <v>4</v>
      </c>
      <c r="C331" s="16">
        <v>1</v>
      </c>
      <c r="D331" s="18">
        <f>price!B76</f>
        <v>5893.62</v>
      </c>
      <c r="E331" s="16">
        <v>1.3109</v>
      </c>
      <c r="F331" s="16">
        <f>price!B76*_xlfn.NORM.S.DIST((LN(price!B76/Home!$F$24)+(rate!B76%-dividend!B76%+0.5*(vol!E76%)^2)*(ttm!E76/365))/((vol!E76%)*SQRT(ttm!E76/365)),TRUE)*EXP(-dividend!B76%*ttm!E76/365)-Home!$F$24*_xlfn.NORM.S.DIST((LN(price!B76/Home!$F$24)+(rate!B76%-dividend!B76%-0.5*(vol!E76%)^2)*(ttm!E76/365))/((vol!E76%)*SQRT(ttm!E76/365)),TRUE)*EXP(-rate!B76%*ttm!E76/365)</f>
        <v>159.11025658028211</v>
      </c>
      <c r="G331" s="16">
        <f>_xlfn.NORM.S.DIST((LN(price!B76/Home!$F$24)+(rate!B76%-dividend!B76%+0.5*(vol!E76%)^2)*(ttm!E76/365))/((vol!E76%)*SQRT(ttm!E76/365)),TRUE)*EXP(-dividend!B76%*ttm!E76/365)</f>
        <v>0.47987308747204271</v>
      </c>
      <c r="H331" s="18">
        <f>mid!E76</f>
        <v>170.85</v>
      </c>
      <c r="I331" s="16">
        <f>delta!E76</f>
        <v>0.50700000000000001</v>
      </c>
      <c r="J331" s="16">
        <v>4.7681199999999997</v>
      </c>
      <c r="K331" s="20">
        <f>ttm!E76</f>
        <v>123</v>
      </c>
      <c r="L331" s="20">
        <f>moneyness!E76</f>
        <v>-106.38000000000011</v>
      </c>
      <c r="M331" s="16">
        <f t="shared" si="10"/>
        <v>0.57457621040269635</v>
      </c>
      <c r="N331" s="16">
        <f t="shared" si="11"/>
        <v>9.4703122930653638E-2</v>
      </c>
    </row>
    <row r="332" spans="1:14">
      <c r="A332" s="17">
        <v>45615</v>
      </c>
      <c r="B332" s="16">
        <v>4</v>
      </c>
      <c r="C332" s="16">
        <v>1</v>
      </c>
      <c r="D332" s="18">
        <f>price!B77</f>
        <v>5916.98</v>
      </c>
      <c r="E332" s="16">
        <v>1.3053999999999999</v>
      </c>
      <c r="F332" s="16">
        <f>price!B77*_xlfn.NORM.S.DIST((LN(price!B77/Home!$F$24)+(rate!B77%-dividend!B77%+0.5*(vol!E77%)^2)*(ttm!E77/365))/((vol!E77%)*SQRT(ttm!E77/365)),TRUE)*EXP(-dividend!B77%*ttm!E77/365)-Home!$F$24*_xlfn.NORM.S.DIST((LN(price!B77/Home!$F$24)+(rate!B77%-dividend!B77%-0.5*(vol!E77%)^2)*(ttm!E77/365))/((vol!E77%)*SQRT(ttm!E77/365)),TRUE)*EXP(-rate!B77%*ttm!E77/365)</f>
        <v>174.60964663337245</v>
      </c>
      <c r="G332" s="16">
        <f>_xlfn.NORM.S.DIST((LN(price!B77/Home!$F$24)+(rate!B77%-dividend!B77%+0.5*(vol!E77%)^2)*(ttm!E77/365))/((vol!E77%)*SQRT(ttm!E77/365)),TRUE)*EXP(-dividend!B77%*ttm!E77/365)</f>
        <v>0.50099384395480617</v>
      </c>
      <c r="H332" s="18">
        <f>mid!E77</f>
        <v>184.15</v>
      </c>
      <c r="I332" s="16">
        <f>delta!E77</f>
        <v>0.52500000000000002</v>
      </c>
      <c r="J332" s="16">
        <v>4.7679</v>
      </c>
      <c r="K332" s="20">
        <f>ttm!E77</f>
        <v>122</v>
      </c>
      <c r="L332" s="20">
        <f>moneyness!E77</f>
        <v>-83.020000000000437</v>
      </c>
      <c r="M332" s="16">
        <f t="shared" si="10"/>
        <v>-20.216126962244644</v>
      </c>
      <c r="N332" s="16">
        <f t="shared" si="11"/>
        <v>-20.71712080619945</v>
      </c>
    </row>
    <row r="333" spans="1:14">
      <c r="A333" s="17">
        <v>45616</v>
      </c>
      <c r="B333" s="16">
        <v>4</v>
      </c>
      <c r="C333" s="16">
        <v>1</v>
      </c>
      <c r="D333" s="18">
        <f>price!B78</f>
        <v>5917.11</v>
      </c>
      <c r="E333" s="16">
        <v>1.3050999999999999</v>
      </c>
      <c r="F333" s="16">
        <f>price!B78*_xlfn.NORM.S.DIST((LN(price!B78/Home!$F$24)+(rate!B78%-dividend!B78%+0.5*(vol!E78%)^2)*(ttm!E78/365))/((vol!E78%)*SQRT(ttm!E78/365)),TRUE)*EXP(-dividend!B78%*ttm!E78/365)-Home!$F$24*_xlfn.NORM.S.DIST((LN(price!B78/Home!$F$24)+(rate!B78%-dividend!B78%-0.5*(vol!E78%)^2)*(ttm!E78/365))/((vol!E78%)*SQRT(ttm!E78/365)),TRUE)*EXP(-rate!B78%*ttm!E78/365)</f>
        <v>178.02599615498048</v>
      </c>
      <c r="G333" s="16">
        <f>_xlfn.NORM.S.DIST((LN(price!B78/Home!$F$24)+(rate!B78%-dividend!B78%+0.5*(vol!E78%)^2)*(ttm!E78/365))/((vol!E78%)*SQRT(ttm!E78/365)),TRUE)*EXP(-dividend!B78%*ttm!E78/365)</f>
        <v>0.5012706774751734</v>
      </c>
      <c r="H333" s="18">
        <f>mid!E78</f>
        <v>185.8</v>
      </c>
      <c r="I333" s="16">
        <f>delta!E78</f>
        <v>0.52400000000000002</v>
      </c>
      <c r="J333" s="16">
        <v>4.7730899999999998</v>
      </c>
      <c r="K333" s="20">
        <f>ttm!E78</f>
        <v>121</v>
      </c>
      <c r="L333" s="20">
        <f>moneyness!E78</f>
        <v>-82.890000000000327</v>
      </c>
      <c r="M333" s="16">
        <f t="shared" si="10"/>
        <v>0.51613230870054194</v>
      </c>
      <c r="N333" s="16">
        <f t="shared" si="11"/>
        <v>1.4861631225368543E-2</v>
      </c>
    </row>
    <row r="334" spans="1:14">
      <c r="A334" s="17">
        <v>45617</v>
      </c>
      <c r="B334" s="16">
        <v>4</v>
      </c>
      <c r="C334" s="16">
        <v>1</v>
      </c>
      <c r="D334" s="18">
        <f>price!B79</f>
        <v>5948.71</v>
      </c>
      <c r="E334" s="16">
        <v>1.2982</v>
      </c>
      <c r="F334" s="16">
        <f>price!B79*_xlfn.NORM.S.DIST((LN(price!B79/Home!$F$24)+(rate!B79%-dividend!B79%+0.5*(vol!E79%)^2)*(ttm!E79/365))/((vol!E79%)*SQRT(ttm!E79/365)),TRUE)*EXP(-dividend!B79%*ttm!E79/365)-Home!$F$24*_xlfn.NORM.S.DIST((LN(price!B79/Home!$F$24)+(rate!B79%-dividend!B79%-0.5*(vol!E79%)^2)*(ttm!E79/365))/((vol!E79%)*SQRT(ttm!E79/365)),TRUE)*EXP(-rate!B79%*ttm!E79/365)</f>
        <v>193.88881690850212</v>
      </c>
      <c r="G334" s="16">
        <f>_xlfn.NORM.S.DIST((LN(price!B79/Home!$F$24)+(rate!B79%-dividend!B79%+0.5*(vol!E79%)^2)*(ttm!E79/365))/((vol!E79%)*SQRT(ttm!E79/365)),TRUE)*EXP(-dividend!B79%*ttm!E79/365)</f>
        <v>0.52780177812311679</v>
      </c>
      <c r="H334" s="18">
        <f>mid!E79</f>
        <v>202</v>
      </c>
      <c r="I334" s="16">
        <f>delta!E79</f>
        <v>0.55100000000000005</v>
      </c>
      <c r="J334" s="16">
        <v>4.7730300000000003</v>
      </c>
      <c r="K334" s="20">
        <f>ttm!E79</f>
        <v>120</v>
      </c>
      <c r="L334" s="20">
        <f>moneyness!E79</f>
        <v>-51.289999999999964</v>
      </c>
      <c r="M334" s="16">
        <f t="shared" si="10"/>
        <v>0.38691935328506039</v>
      </c>
      <c r="N334" s="16">
        <f t="shared" si="11"/>
        <v>-0.14088242483805641</v>
      </c>
    </row>
    <row r="335" spans="1:14">
      <c r="A335" s="17">
        <v>45618</v>
      </c>
      <c r="B335" s="16">
        <v>4</v>
      </c>
      <c r="C335" s="16">
        <v>3</v>
      </c>
      <c r="D335" s="18">
        <f>price!B80</f>
        <v>5969.34</v>
      </c>
      <c r="E335" s="16">
        <v>1.2948999999999999</v>
      </c>
      <c r="F335" s="16">
        <f>price!B80*_xlfn.NORM.S.DIST((LN(price!B80/Home!$F$24)+(rate!B80%-dividend!B80%+0.5*(vol!E80%)^2)*(ttm!E80/365))/((vol!E80%)*SQRT(ttm!E80/365)),TRUE)*EXP(-dividend!B80%*ttm!E80/365)-Home!$F$24*_xlfn.NORM.S.DIST((LN(price!B80/Home!$F$24)+(rate!B80%-dividend!B80%-0.5*(vol!E80%)^2)*(ttm!E80/365))/((vol!E80%)*SQRT(ttm!E80/365)),TRUE)*EXP(-rate!B80%*ttm!E80/365)</f>
        <v>199.27338431811086</v>
      </c>
      <c r="G335" s="16">
        <f>_xlfn.NORM.S.DIST((LN(price!B80/Home!$F$24)+(rate!B80%-dividend!B80%+0.5*(vol!E80%)^2)*(ttm!E80/365))/((vol!E80%)*SQRT(ttm!E80/365)),TRUE)*EXP(-dividend!B80%*ttm!E80/365)</f>
        <v>0.54543386599606636</v>
      </c>
      <c r="H335" s="18">
        <f>mid!E80</f>
        <v>209.9</v>
      </c>
      <c r="I335" s="16">
        <f>delta!E80</f>
        <v>0.56599999999999995</v>
      </c>
      <c r="J335" s="16">
        <v>4.7799699999999996</v>
      </c>
      <c r="K335" s="20">
        <f>ttm!E80</f>
        <v>119</v>
      </c>
      <c r="L335" s="20">
        <f>moneyness!E80</f>
        <v>-30.659999999999854</v>
      </c>
      <c r="M335" s="16">
        <f t="shared" si="10"/>
        <v>0.42258872297431466</v>
      </c>
      <c r="N335" s="16">
        <f t="shared" si="11"/>
        <v>-0.1228451430217517</v>
      </c>
    </row>
    <row r="336" spans="1:14">
      <c r="A336" s="17">
        <v>45621</v>
      </c>
      <c r="B336" s="16">
        <v>4</v>
      </c>
      <c r="C336" s="16">
        <v>1</v>
      </c>
      <c r="D336" s="18">
        <f>price!B81</f>
        <v>5987.37</v>
      </c>
      <c r="E336" s="16">
        <v>1.2907</v>
      </c>
      <c r="F336" s="16">
        <f>price!B81*_xlfn.NORM.S.DIST((LN(price!B81/Home!$F$24)+(rate!B81%-dividend!B81%+0.5*(vol!E81%)^2)*(ttm!E81/365))/((vol!E81%)*SQRT(ttm!E81/365)),TRUE)*EXP(-dividend!B81%*ttm!E81/365)-Home!$F$24*_xlfn.NORM.S.DIST((LN(price!B81/Home!$F$24)+(rate!B81%-dividend!B81%-0.5*(vol!E81%)^2)*(ttm!E81/365))/((vol!E81%)*SQRT(ttm!E81/365)),TRUE)*EXP(-rate!B81%*ttm!E81/365)</f>
        <v>201.55341429037708</v>
      </c>
      <c r="G336" s="16">
        <f>_xlfn.NORM.S.DIST((LN(price!B81/Home!$F$24)+(rate!B81%-dividend!B81%+0.5*(vol!E81%)^2)*(ttm!E81/365))/((vol!E81%)*SQRT(ttm!E81/365)),TRUE)*EXP(-dividend!B81%*ttm!E81/365)</f>
        <v>0.5605648228225274</v>
      </c>
      <c r="H336" s="18">
        <f>mid!E81</f>
        <v>217.25</v>
      </c>
      <c r="I336" s="16">
        <f>delta!E81</f>
        <v>0.58399999999999996</v>
      </c>
      <c r="J336" s="16">
        <v>4.7609500000000002</v>
      </c>
      <c r="K336" s="20">
        <f>ttm!E81</f>
        <v>116</v>
      </c>
      <c r="L336" s="20">
        <f>moneyness!E81</f>
        <v>-12.630000000000109</v>
      </c>
      <c r="M336" s="16">
        <f t="shared" si="10"/>
        <v>0.50665154128480838</v>
      </c>
      <c r="N336" s="16">
        <f t="shared" si="11"/>
        <v>-5.3913281537719016E-2</v>
      </c>
    </row>
    <row r="337" spans="1:14">
      <c r="A337" s="17">
        <v>45622</v>
      </c>
      <c r="B337" s="16">
        <v>4</v>
      </c>
      <c r="C337" s="16">
        <v>1</v>
      </c>
      <c r="D337" s="18">
        <f>price!B82</f>
        <v>6021.63</v>
      </c>
      <c r="E337" s="16">
        <v>1.2827</v>
      </c>
      <c r="F337" s="16">
        <f>price!B82*_xlfn.NORM.S.DIST((LN(price!B82/Home!$F$24)+(rate!B82%-dividend!B82%+0.5*(vol!E82%)^2)*(ttm!E82/365))/((vol!E82%)*SQRT(ttm!E82/365)),TRUE)*EXP(-dividend!B82%*ttm!E82/365)-Home!$F$24*_xlfn.NORM.S.DIST((LN(price!B82/Home!$F$24)+(rate!B82%-dividend!B82%-0.5*(vol!E82%)^2)*(ttm!E82/365))/((vol!E82%)*SQRT(ttm!E82/365)),TRUE)*EXP(-rate!B82%*ttm!E82/365)</f>
        <v>220.95978780266432</v>
      </c>
      <c r="G337" s="16">
        <f>_xlfn.NORM.S.DIST((LN(price!B82/Home!$F$24)+(rate!B82%-dividend!B82%+0.5*(vol!E82%)^2)*(ttm!E82/365))/((vol!E82%)*SQRT(ttm!E82/365)),TRUE)*EXP(-dividend!B82%*ttm!E82/365)</f>
        <v>0.5900413024914033</v>
      </c>
      <c r="H337" s="18">
        <f>mid!E82</f>
        <v>234.5</v>
      </c>
      <c r="I337" s="16">
        <f>delta!E82</f>
        <v>0.61499999999999999</v>
      </c>
      <c r="J337" s="16">
        <v>4.7359099999999996</v>
      </c>
      <c r="K337" s="20">
        <f>ttm!E82</f>
        <v>115</v>
      </c>
      <c r="L337" s="20">
        <f>moneyness!E82</f>
        <v>21.630000000000109</v>
      </c>
      <c r="M337" s="16">
        <f t="shared" si="10"/>
        <v>0.82031766921205596</v>
      </c>
      <c r="N337" s="16">
        <f t="shared" si="11"/>
        <v>0.23027636672065266</v>
      </c>
    </row>
    <row r="338" spans="1:14">
      <c r="A338" s="17">
        <v>45623</v>
      </c>
      <c r="B338" s="16">
        <v>4</v>
      </c>
      <c r="C338" s="16">
        <v>2</v>
      </c>
      <c r="D338" s="18">
        <f>price!B83</f>
        <v>5998.74</v>
      </c>
      <c r="E338" s="16">
        <v>1.2879</v>
      </c>
      <c r="F338" s="16">
        <f>price!B83*_xlfn.NORM.S.DIST((LN(price!B83/Home!$F$24)+(rate!B83%-dividend!B83%+0.5*(vol!E83%)^2)*(ttm!E83/365))/((vol!E83%)*SQRT(ttm!E83/365)),TRUE)*EXP(-dividend!B83%*ttm!E83/365)-Home!$F$24*_xlfn.NORM.S.DIST((LN(price!B83/Home!$F$24)+(rate!B83%-dividend!B83%-0.5*(vol!E83%)^2)*(ttm!E83/365))/((vol!E83%)*SQRT(ttm!E83/365)),TRUE)*EXP(-rate!B83%*ttm!E83/365)</f>
        <v>204.14626044098623</v>
      </c>
      <c r="G338" s="16">
        <f>_xlfn.NORM.S.DIST((LN(price!B83/Home!$F$24)+(rate!B83%-dividend!B83%+0.5*(vol!E83%)^2)*(ttm!E83/365))/((vol!E83%)*SQRT(ttm!E83/365)),TRUE)*EXP(-dividend!B83%*ttm!E83/365)</f>
        <v>0.5698759275438734</v>
      </c>
      <c r="H338" s="18">
        <f>mid!E83</f>
        <v>215.55</v>
      </c>
      <c r="I338" s="16">
        <f>delta!E83</f>
        <v>0.59399999999999997</v>
      </c>
      <c r="J338" s="16">
        <v>4.7243700000000004</v>
      </c>
      <c r="K338" s="20">
        <f>ttm!E83</f>
        <v>114</v>
      </c>
      <c r="L338" s="20">
        <f>moneyness!E83</f>
        <v>-1.2600000000002183</v>
      </c>
      <c r="M338" s="16">
        <f t="shared" si="10"/>
        <v>0.65935434091157352</v>
      </c>
      <c r="N338" s="16">
        <f t="shared" si="11"/>
        <v>8.9478413367700127E-2</v>
      </c>
    </row>
    <row r="339" spans="1:14">
      <c r="A339" s="17">
        <v>45625</v>
      </c>
      <c r="B339" s="16">
        <v>4</v>
      </c>
      <c r="C339" s="16">
        <v>3</v>
      </c>
      <c r="D339" s="18">
        <f>price!B84</f>
        <v>6032.38</v>
      </c>
      <c r="E339" s="16">
        <v>1.2808999999999999</v>
      </c>
      <c r="F339" s="16">
        <f>price!B84*_xlfn.NORM.S.DIST((LN(price!B84/Home!$F$24)+(rate!B84%-dividend!B84%+0.5*(vol!E84%)^2)*(ttm!E84/365))/((vol!E84%)*SQRT(ttm!E84/365)),TRUE)*EXP(-dividend!B84%*ttm!E84/365)-Home!$F$24*_xlfn.NORM.S.DIST((LN(price!B84/Home!$F$24)+(rate!B84%-dividend!B84%-0.5*(vol!E84%)^2)*(ttm!E84/365))/((vol!E84%)*SQRT(ttm!E84/365)),TRUE)*EXP(-rate!B84%*ttm!E84/365)</f>
        <v>222.47530771018774</v>
      </c>
      <c r="G339" s="16">
        <f>_xlfn.NORM.S.DIST((LN(price!B84/Home!$F$24)+(rate!B84%-dividend!B84%+0.5*(vol!E84%)^2)*(ttm!E84/365))/((vol!E84%)*SQRT(ttm!E84/365)),TRUE)*EXP(-dividend!B84%*ttm!E84/365)</f>
        <v>0.60101358871396471</v>
      </c>
      <c r="H339" s="18">
        <f>mid!E84</f>
        <v>237.45</v>
      </c>
      <c r="I339" s="16">
        <f>delta!E84</f>
        <v>0.629</v>
      </c>
      <c r="J339" s="16">
        <v>4.7997500000000004</v>
      </c>
      <c r="K339" s="20">
        <f>ttm!E84</f>
        <v>112</v>
      </c>
      <c r="L339" s="20">
        <f>moneyness!E84</f>
        <v>32.380000000000109</v>
      </c>
      <c r="M339" s="16">
        <f t="shared" si="10"/>
        <v>0.44929056010090923</v>
      </c>
      <c r="N339" s="16">
        <f t="shared" si="11"/>
        <v>-0.15172302861305548</v>
      </c>
    </row>
    <row r="340" spans="1:14">
      <c r="A340" s="17">
        <v>45628</v>
      </c>
      <c r="B340" s="16">
        <v>4</v>
      </c>
      <c r="C340" s="16">
        <v>1</v>
      </c>
      <c r="D340" s="18">
        <f>price!B85</f>
        <v>6047.15</v>
      </c>
      <c r="E340" s="16">
        <v>1.2774000000000001</v>
      </c>
      <c r="F340" s="16">
        <f>price!B85*_xlfn.NORM.S.DIST((LN(price!B85/Home!$F$24)+(rate!B85%-dividend!B85%+0.5*(vol!E85%)^2)*(ttm!E85/365))/((vol!E85%)*SQRT(ttm!E85/365)),TRUE)*EXP(-dividend!B85%*ttm!E85/365)-Home!$F$24*_xlfn.NORM.S.DIST((LN(price!B85/Home!$F$24)+(rate!B85%-dividend!B85%-0.5*(vol!E85%)^2)*(ttm!E85/365))/((vol!E85%)*SQRT(ttm!E85/365)),TRUE)*EXP(-rate!B85%*ttm!E85/365)</f>
        <v>228.91684236412539</v>
      </c>
      <c r="G340" s="16">
        <f>_xlfn.NORM.S.DIST((LN(price!B85/Home!$F$24)+(rate!B85%-dividend!B85%+0.5*(vol!E85%)^2)*(ttm!E85/365))/((vol!E85%)*SQRT(ttm!E85/365)),TRUE)*EXP(-dividend!B85%*ttm!E85/365)</f>
        <v>0.6131603357789821</v>
      </c>
      <c r="H340" s="18">
        <f>mid!E85</f>
        <v>243.8</v>
      </c>
      <c r="I340" s="16">
        <f>delta!E85</f>
        <v>0.63900000000000001</v>
      </c>
      <c r="J340" s="16">
        <v>4.7840400000000001</v>
      </c>
      <c r="K340" s="20">
        <f>ttm!E85</f>
        <v>109</v>
      </c>
      <c r="L340" s="20">
        <f>moneyness!E85</f>
        <v>47.149999999999636</v>
      </c>
      <c r="M340" s="16">
        <f t="shared" si="10"/>
        <v>0.75448487253208085</v>
      </c>
      <c r="N340" s="16">
        <f t="shared" si="11"/>
        <v>0.14132453675309875</v>
      </c>
    </row>
    <row r="341" spans="1:14">
      <c r="A341" s="17">
        <v>45629</v>
      </c>
      <c r="B341" s="16">
        <v>4</v>
      </c>
      <c r="C341" s="16">
        <v>1</v>
      </c>
      <c r="D341" s="18">
        <f>price!B86</f>
        <v>6049.88</v>
      </c>
      <c r="E341" s="16">
        <v>1.2765</v>
      </c>
      <c r="F341" s="16">
        <f>price!B86*_xlfn.NORM.S.DIST((LN(price!B86/Home!$F$24)+(rate!B86%-dividend!B86%+0.5*(vol!E86%)^2)*(ttm!E86/365))/((vol!E86%)*SQRT(ttm!E86/365)),TRUE)*EXP(-dividend!B86%*ttm!E86/365)-Home!$F$24*_xlfn.NORM.S.DIST((LN(price!B86/Home!$F$24)+(rate!B86%-dividend!B86%-0.5*(vol!E86%)^2)*(ttm!E86/365))/((vol!E86%)*SQRT(ttm!E86/365)),TRUE)*EXP(-rate!B86%*ttm!E86/365)</f>
        <v>229.05484250154586</v>
      </c>
      <c r="G341" s="16">
        <f>_xlfn.NORM.S.DIST((LN(price!B86/Home!$F$24)+(rate!B86%-dividend!B86%+0.5*(vol!E86%)^2)*(ttm!E86/365))/((vol!E86%)*SQRT(ttm!E86/365)),TRUE)*EXP(-dividend!B86%*ttm!E86/365)</f>
        <v>0.61566090501207316</v>
      </c>
      <c r="H341" s="18">
        <f>mid!E86</f>
        <v>245.7</v>
      </c>
      <c r="I341" s="16">
        <f>delta!E86</f>
        <v>0.64</v>
      </c>
      <c r="J341" s="16">
        <v>4.7794400000000001</v>
      </c>
      <c r="K341" s="20">
        <f>ttm!E86</f>
        <v>108</v>
      </c>
      <c r="L341" s="20">
        <f>moneyness!E86</f>
        <v>49.880000000000109</v>
      </c>
      <c r="M341" s="16">
        <f t="shared" si="10"/>
        <v>0.23994728649419769</v>
      </c>
      <c r="N341" s="16" t="s">
        <v>69</v>
      </c>
    </row>
    <row r="342" spans="1:14">
      <c r="A342" s="17">
        <v>45509</v>
      </c>
      <c r="B342" s="16">
        <v>5</v>
      </c>
      <c r="C342" s="16">
        <v>1</v>
      </c>
      <c r="D342" s="18">
        <f>price!B2</f>
        <v>5186.33</v>
      </c>
      <c r="E342" s="16">
        <v>1.4816</v>
      </c>
      <c r="F342" s="16">
        <f>price!B2*_xlfn.NORM.S.DIST((LN(price!B2/Home!$F$25)+(rate!B2%-dividend!B2%+0.5*(vol!F2%)^2)*(ttm!F2/365))/((vol!F2%)*SQRT(ttm!F2/365)),TRUE)*EXP(-dividend!B2%*ttm!F2/365)-Home!$F$25*_xlfn.NORM.S.DIST((LN(price!B2/Home!$F$25)+(rate!B2%-dividend!B2%-0.5*(vol!F2%)^2)*(ttm!F2/365))/((vol!F2%)*SQRT(ttm!F2/365)),TRUE)*EXP(-rate!B2%*ttm!F2/365)</f>
        <v>29.540325301116582</v>
      </c>
      <c r="G342" s="16">
        <f>_xlfn.NORM.S.DIST((LN(price!B2/Home!$F$25)+(rate!B2%-dividend!B2%+0.5*(vol!F2%)^2)*(ttm!F2/365))/((vol!F2%)*SQRT(ttm!F2/365)),TRUE)*EXP(-dividend!B2%*ttm!F2/365)</f>
        <v>0.11116090916961109</v>
      </c>
      <c r="H342" s="18">
        <f>mid!F2</f>
        <v>38.450000000000003</v>
      </c>
      <c r="I342" s="16">
        <f>delta!F2</f>
        <v>0.13200000000000001</v>
      </c>
      <c r="J342" s="16">
        <v>4.9585299999999997</v>
      </c>
      <c r="K342" s="20">
        <f>ttm!F2</f>
        <v>228</v>
      </c>
      <c r="L342" s="20">
        <f>moneyness!F2</f>
        <v>-913.67000000000007</v>
      </c>
      <c r="M342" s="16">
        <f t="shared" si="10"/>
        <v>-0.15985102357937828</v>
      </c>
      <c r="N342" s="16">
        <f t="shared" si="11"/>
        <v>-0.27101193274898938</v>
      </c>
    </row>
    <row r="343" spans="1:14">
      <c r="A343" s="17">
        <v>45510</v>
      </c>
      <c r="B343" s="16">
        <v>5</v>
      </c>
      <c r="C343" s="16">
        <v>1</v>
      </c>
      <c r="D343" s="18">
        <f>price!B3</f>
        <v>5240.03</v>
      </c>
      <c r="E343" s="16">
        <v>1.4664999999999999</v>
      </c>
      <c r="F343" s="16">
        <f>price!B3*_xlfn.NORM.S.DIST((LN(price!B3/Home!$F$25)+(rate!B3%-dividend!B3%+0.5*(vol!F3%)^2)*(ttm!F3/365))/((vol!F3%)*SQRT(ttm!F3/365)),TRUE)*EXP(-dividend!B3%*ttm!F3/365)-Home!$F$25*_xlfn.NORM.S.DIST((LN(price!B3/Home!$F$25)+(rate!B3%-dividend!B3%-0.5*(vol!F3%)^2)*(ttm!F3/365))/((vol!F3%)*SQRT(ttm!F3/365)),TRUE)*EXP(-rate!B3%*ttm!F3/365)</f>
        <v>27.202946605684588</v>
      </c>
      <c r="G343" s="16">
        <f>_xlfn.NORM.S.DIST((LN(price!B3/Home!$F$25)+(rate!B3%-dividend!B3%+0.5*(vol!F3%)^2)*(ttm!F3/365))/((vol!F3%)*SQRT(ttm!F3/365)),TRUE)*EXP(-dividend!B3%*ttm!F3/365)</f>
        <v>0.10959859864145356</v>
      </c>
      <c r="H343" s="18">
        <f>mid!F3</f>
        <v>29.9</v>
      </c>
      <c r="I343" s="16">
        <f>delta!F3</f>
        <v>0.12</v>
      </c>
      <c r="J343" s="16">
        <v>4.9520299999999997</v>
      </c>
      <c r="K343" s="20">
        <f>ttm!F3</f>
        <v>227</v>
      </c>
      <c r="L343" s="20">
        <f>moneyness!F3</f>
        <v>-859.97000000000025</v>
      </c>
      <c r="M343" s="16">
        <f t="shared" si="10"/>
        <v>6.5048390769160538E-2</v>
      </c>
      <c r="N343" s="16">
        <f t="shared" si="11"/>
        <v>-4.4550207872293024E-2</v>
      </c>
    </row>
    <row r="344" spans="1:14">
      <c r="A344" s="17">
        <v>45511</v>
      </c>
      <c r="B344" s="16">
        <v>5</v>
      </c>
      <c r="C344" s="16">
        <v>1</v>
      </c>
      <c r="D344" s="18">
        <f>price!B4</f>
        <v>5199.5</v>
      </c>
      <c r="E344" s="16">
        <v>1.4785999999999999</v>
      </c>
      <c r="F344" s="16">
        <f>price!B4*_xlfn.NORM.S.DIST((LN(price!B4/Home!$F$25)+(rate!B4%-dividend!B4%+0.5*(vol!F4%)^2)*(ttm!F4/365))/((vol!F4%)*SQRT(ttm!F4/365)),TRUE)*EXP(-dividend!B4%*ttm!F4/365)-Home!$F$25*_xlfn.NORM.S.DIST((LN(price!B4/Home!$F$25)+(rate!B4%-dividend!B4%-0.5*(vol!F4%)^2)*(ttm!F4/365))/((vol!F4%)*SQRT(ttm!F4/365)),TRUE)*EXP(-rate!B4%*ttm!F4/365)</f>
        <v>23.881970913218026</v>
      </c>
      <c r="G344" s="16">
        <f>_xlfn.NORM.S.DIST((LN(price!B4/Home!$F$25)+(rate!B4%-dividend!B4%+0.5*(vol!F4%)^2)*(ttm!F4/365))/((vol!F4%)*SQRT(ttm!F4/365)),TRUE)*EXP(-dividend!B4%*ttm!F4/365)</f>
        <v>9.7937426771539049E-2</v>
      </c>
      <c r="H344" s="18">
        <f>mid!F4</f>
        <v>27.25</v>
      </c>
      <c r="I344" s="16">
        <f>delta!F4</f>
        <v>0.112</v>
      </c>
      <c r="J344" s="16">
        <v>4.8596199999999996</v>
      </c>
      <c r="K344" s="20">
        <f>ttm!F4</f>
        <v>226</v>
      </c>
      <c r="L344" s="20">
        <f>moneyness!F4</f>
        <v>-900.5</v>
      </c>
      <c r="M344" s="16">
        <f t="shared" si="10"/>
        <v>9.6576330372132785E-2</v>
      </c>
      <c r="N344" s="16">
        <f t="shared" si="11"/>
        <v>-1.3610963994062641E-3</v>
      </c>
    </row>
    <row r="345" spans="1:14">
      <c r="A345" s="17">
        <v>45512</v>
      </c>
      <c r="B345" s="16">
        <v>5</v>
      </c>
      <c r="C345" s="16">
        <v>1</v>
      </c>
      <c r="D345" s="18">
        <f>price!B5</f>
        <v>5319.31</v>
      </c>
      <c r="E345" s="16">
        <v>1.4450000000000001</v>
      </c>
      <c r="F345" s="16">
        <f>price!B5*_xlfn.NORM.S.DIST((LN(price!B5/Home!$F$25)+(rate!B5%-dividend!B5%+0.5*(vol!F5%)^2)*(ttm!F5/365))/((vol!F5%)*SQRT(ttm!F5/365)),TRUE)*EXP(-dividend!B5%*ttm!F5/365)-Home!$F$25*_xlfn.NORM.S.DIST((LN(price!B5/Home!$F$25)+(rate!B5%-dividend!B5%-0.5*(vol!F5%)^2)*(ttm!F5/365))/((vol!F5%)*SQRT(ttm!F5/365)),TRUE)*EXP(-rate!B5%*ttm!F5/365)</f>
        <v>33.000138752789439</v>
      </c>
      <c r="G345" s="16">
        <f>_xlfn.NORM.S.DIST((LN(price!B5/Home!$F$25)+(rate!B5%-dividend!B5%+0.5*(vol!F5%)^2)*(ttm!F5/365))/((vol!F5%)*SQRT(ttm!F5/365)),TRUE)*EXP(-dividend!B5%*ttm!F5/365)</f>
        <v>0.13048098443133305</v>
      </c>
      <c r="H345" s="18">
        <f>mid!F5</f>
        <v>38.799999999999997</v>
      </c>
      <c r="I345" s="16">
        <f>delta!F5</f>
        <v>0.14799999999999999</v>
      </c>
      <c r="J345" s="16">
        <v>4.9504000000000001</v>
      </c>
      <c r="K345" s="20">
        <f>ttm!F5</f>
        <v>225</v>
      </c>
      <c r="L345" s="20">
        <f>moneyness!F5</f>
        <v>-780.6899999999996</v>
      </c>
      <c r="M345" s="16">
        <f t="shared" si="10"/>
        <v>-0.1623479802765033</v>
      </c>
      <c r="N345" s="16">
        <f t="shared" si="11"/>
        <v>-0.29282896470783637</v>
      </c>
    </row>
    <row r="346" spans="1:14">
      <c r="A346" s="17">
        <v>45513</v>
      </c>
      <c r="B346" s="16">
        <v>5</v>
      </c>
      <c r="C346" s="16">
        <v>3</v>
      </c>
      <c r="D346" s="18">
        <f>price!B6</f>
        <v>5344.16</v>
      </c>
      <c r="E346" s="16">
        <v>1.4382999999999999</v>
      </c>
      <c r="F346" s="16">
        <f>price!B6*_xlfn.NORM.S.DIST((LN(price!B6/Home!$F$25)+(rate!B6%-dividend!B6%+0.5*(vol!F6%)^2)*(ttm!F6/365))/((vol!F6%)*SQRT(ttm!F6/365)),TRUE)*EXP(-dividend!B6%*ttm!F6/365)-Home!$F$25*_xlfn.NORM.S.DIST((LN(price!B6/Home!$F$25)+(rate!B6%-dividend!B6%-0.5*(vol!F6%)^2)*(ttm!F6/365))/((vol!F6%)*SQRT(ttm!F6/365)),TRUE)*EXP(-rate!B6%*ttm!F6/365)</f>
        <v>30.417700305237645</v>
      </c>
      <c r="G346" s="16">
        <f>_xlfn.NORM.S.DIST((LN(price!B6/Home!$F$25)+(rate!B6%-dividend!B6%+0.5*(vol!F6%)^2)*(ttm!F6/365))/((vol!F6%)*SQRT(ttm!F6/365)),TRUE)*EXP(-dividend!B6%*ttm!F6/365)</f>
        <v>0.12689683060362264</v>
      </c>
      <c r="H346" s="18">
        <f>mid!F6</f>
        <v>34.799999999999997</v>
      </c>
      <c r="I346" s="16">
        <f>delta!F6</f>
        <v>0.14000000000000001</v>
      </c>
      <c r="J346" s="16">
        <v>4.9727600000000001</v>
      </c>
      <c r="K346" s="20">
        <f>ttm!F6</f>
        <v>224</v>
      </c>
      <c r="L346" s="20">
        <f>moneyness!F6</f>
        <v>-755.84000000000015</v>
      </c>
      <c r="M346" s="16">
        <f t="shared" si="10"/>
        <v>2.3646110329845675</v>
      </c>
      <c r="N346" s="16">
        <f t="shared" si="11"/>
        <v>2.2377142023809449</v>
      </c>
    </row>
    <row r="347" spans="1:14">
      <c r="A347" s="17">
        <v>45516</v>
      </c>
      <c r="B347" s="16">
        <v>5</v>
      </c>
      <c r="C347" s="16">
        <v>1</v>
      </c>
      <c r="D347" s="18">
        <f>price!B7</f>
        <v>5344.39</v>
      </c>
      <c r="E347" s="16">
        <v>1.4375</v>
      </c>
      <c r="F347" s="16">
        <f>price!B7*_xlfn.NORM.S.DIST((LN(price!B7/Home!$F$25)+(rate!B7%-dividend!B7%+0.5*(vol!F7%)^2)*(ttm!F7/365))/((vol!F7%)*SQRT(ttm!F7/365)),TRUE)*EXP(-dividend!B7%*ttm!F7/365)-Home!$F$25*_xlfn.NORM.S.DIST((LN(price!B7/Home!$F$25)+(rate!B7%-dividend!B7%-0.5*(vol!F7%)^2)*(ttm!F7/365))/((vol!F7%)*SQRT(ttm!F7/365)),TRUE)*EXP(-rate!B7%*ttm!F7/365)</f>
        <v>29.124705181492232</v>
      </c>
      <c r="G347" s="16">
        <f>_xlfn.NORM.S.DIST((LN(price!B7/Home!$F$25)+(rate!B7%-dividend!B7%+0.5*(vol!F7%)^2)*(ttm!F7/365))/((vol!F7%)*SQRT(ttm!F7/365)),TRUE)*EXP(-dividend!B7%*ttm!F7/365)</f>
        <v>0.12349946571511966</v>
      </c>
      <c r="H347" s="18">
        <f>mid!F7</f>
        <v>33.85</v>
      </c>
      <c r="I347" s="16">
        <f>delta!F7</f>
        <v>0.13900000000000001</v>
      </c>
      <c r="J347" s="16">
        <v>4.9640300000000002</v>
      </c>
      <c r="K347" s="20">
        <f>ttm!F7</f>
        <v>221</v>
      </c>
      <c r="L347" s="20">
        <f>moneyness!F7</f>
        <v>-755.60999999999967</v>
      </c>
      <c r="M347" s="16">
        <f t="shared" si="10"/>
        <v>0.12190237573831469</v>
      </c>
      <c r="N347" s="16">
        <f t="shared" si="11"/>
        <v>-1.5970899768049662E-3</v>
      </c>
    </row>
    <row r="348" spans="1:14">
      <c r="A348" s="17">
        <v>45517</v>
      </c>
      <c r="B348" s="16">
        <v>5</v>
      </c>
      <c r="C348" s="16">
        <v>1</v>
      </c>
      <c r="D348" s="18">
        <f>price!B8</f>
        <v>5434.43</v>
      </c>
      <c r="E348" s="16">
        <v>1.4134</v>
      </c>
      <c r="F348" s="16">
        <f>price!B8*_xlfn.NORM.S.DIST((LN(price!B8/Home!$F$25)+(rate!B8%-dividend!B8%+0.5*(vol!F8%)^2)*(ttm!F8/365))/((vol!F8%)*SQRT(ttm!F8/365)),TRUE)*EXP(-dividend!B8%*ttm!F8/365)-Home!$F$25*_xlfn.NORM.S.DIST((LN(price!B8/Home!$F$25)+(rate!B8%-dividend!B8%-0.5*(vol!F8%)^2)*(ttm!F8/365))/((vol!F8%)*SQRT(ttm!F8/365)),TRUE)*EXP(-rate!B8%*ttm!F8/365)</f>
        <v>39.46428910504585</v>
      </c>
      <c r="G348" s="16">
        <f>_xlfn.NORM.S.DIST((LN(price!B8/Home!$F$25)+(rate!B8%-dividend!B8%+0.5*(vol!F8%)^2)*(ttm!F8/365))/((vol!F8%)*SQRT(ttm!F8/365)),TRUE)*EXP(-dividend!B8%*ttm!F8/365)</f>
        <v>0.15852460650083913</v>
      </c>
      <c r="H348" s="18">
        <f>mid!F8</f>
        <v>44.8</v>
      </c>
      <c r="I348" s="16">
        <f>delta!F8</f>
        <v>0.17399999999999999</v>
      </c>
      <c r="J348" s="16">
        <v>4.9351500000000001</v>
      </c>
      <c r="K348" s="20">
        <f>ttm!F8</f>
        <v>220</v>
      </c>
      <c r="L348" s="20">
        <f>moneyness!F8</f>
        <v>-665.56999999999971</v>
      </c>
      <c r="M348" s="16">
        <f t="shared" si="10"/>
        <v>9.723483373759707E-3</v>
      </c>
      <c r="N348" s="16">
        <f t="shared" si="11"/>
        <v>-0.14880112312707944</v>
      </c>
    </row>
    <row r="349" spans="1:14">
      <c r="A349" s="17">
        <v>45518</v>
      </c>
      <c r="B349" s="16">
        <v>5</v>
      </c>
      <c r="C349" s="16">
        <v>1</v>
      </c>
      <c r="D349" s="18">
        <f>price!B9</f>
        <v>5455.21</v>
      </c>
      <c r="E349" s="16">
        <v>1.4079999999999999</v>
      </c>
      <c r="F349" s="16">
        <f>price!B9*_xlfn.NORM.S.DIST((LN(price!B9/Home!$F$25)+(rate!B9%-dividend!B9%+0.5*(vol!F9%)^2)*(ttm!F9/365))/((vol!F9%)*SQRT(ttm!F9/365)),TRUE)*EXP(-dividend!B9%*ttm!F9/365)-Home!$F$25*_xlfn.NORM.S.DIST((LN(price!B9/Home!$F$25)+(rate!B9%-dividend!B9%-0.5*(vol!F9%)^2)*(ttm!F9/365))/((vol!F9%)*SQRT(ttm!F9/365)),TRUE)*EXP(-rate!B9%*ttm!F9/365)</f>
        <v>39.000566512889918</v>
      </c>
      <c r="G349" s="16">
        <f>_xlfn.NORM.S.DIST((LN(price!B9/Home!$F$25)+(rate!B9%-dividend!B9%+0.5*(vol!F9%)^2)*(ttm!F9/365))/((vol!F9%)*SQRT(ttm!F9/365)),TRUE)*EXP(-dividend!B9%*ttm!F9/365)</f>
        <v>0.16050000014555027</v>
      </c>
      <c r="H349" s="18">
        <f>mid!F9</f>
        <v>45</v>
      </c>
      <c r="I349" s="16">
        <f>delta!F9</f>
        <v>0.18</v>
      </c>
      <c r="J349" s="16">
        <v>4.9485799999999998</v>
      </c>
      <c r="K349" s="20">
        <f>ttm!F9</f>
        <v>219</v>
      </c>
      <c r="L349" s="20">
        <f>moneyness!F9</f>
        <v>-644.79</v>
      </c>
      <c r="M349" s="16">
        <f t="shared" si="10"/>
        <v>0.21413234155414884</v>
      </c>
      <c r="N349" s="16">
        <f t="shared" si="11"/>
        <v>5.3632341408598572E-2</v>
      </c>
    </row>
    <row r="350" spans="1:14">
      <c r="A350" s="17">
        <v>45519</v>
      </c>
      <c r="B350" s="16">
        <v>5</v>
      </c>
      <c r="C350" s="16">
        <v>1</v>
      </c>
      <c r="D350" s="18">
        <f>price!B10</f>
        <v>5543.22</v>
      </c>
      <c r="E350" s="16">
        <v>1.3857999999999999</v>
      </c>
      <c r="F350" s="16">
        <f>price!B10*_xlfn.NORM.S.DIST((LN(price!B10/Home!$F$25)+(rate!B10%-dividend!B10%+0.5*(vol!F10%)^2)*(ttm!F10/365))/((vol!F10%)*SQRT(ttm!F10/365)),TRUE)*EXP(-dividend!B10%*ttm!F10/365)-Home!$F$25*_xlfn.NORM.S.DIST((LN(price!B10/Home!$F$25)+(rate!B10%-dividend!B10%-0.5*(vol!F10%)^2)*(ttm!F10/365))/((vol!F10%)*SQRT(ttm!F10/365)),TRUE)*EXP(-rate!B10%*ttm!F10/365)</f>
        <v>56.303053988538295</v>
      </c>
      <c r="G350" s="16">
        <f>_xlfn.NORM.S.DIST((LN(price!B10/Home!$F$25)+(rate!B10%-dividend!B10%+0.5*(vol!F10%)^2)*(ttm!F10/365))/((vol!F10%)*SQRT(ttm!F10/365)),TRUE)*EXP(-dividend!B10%*ttm!F10/365)</f>
        <v>0.21125243471224198</v>
      </c>
      <c r="H350" s="18">
        <f>mid!F10</f>
        <v>63.8</v>
      </c>
      <c r="I350" s="16">
        <f>delta!F10</f>
        <v>0.23</v>
      </c>
      <c r="J350" s="16">
        <v>5.0019799999999996</v>
      </c>
      <c r="K350" s="20">
        <f>ttm!F10</f>
        <v>218</v>
      </c>
      <c r="L350" s="20">
        <f>moneyness!F10</f>
        <v>-556.77999999999975</v>
      </c>
      <c r="M350" s="16">
        <f t="shared" si="10"/>
        <v>0.33736554142239261</v>
      </c>
      <c r="N350" s="16">
        <f t="shared" si="11"/>
        <v>0.12611310671015064</v>
      </c>
    </row>
    <row r="351" spans="1:14">
      <c r="A351" s="17">
        <v>45520</v>
      </c>
      <c r="B351" s="16">
        <v>5</v>
      </c>
      <c r="C351" s="16">
        <v>3</v>
      </c>
      <c r="D351" s="18">
        <f>price!B11</f>
        <v>5554.25</v>
      </c>
      <c r="E351" s="16">
        <v>1.3829</v>
      </c>
      <c r="F351" s="16">
        <f>price!B11*_xlfn.NORM.S.DIST((LN(price!B11/Home!$F$25)+(rate!B11%-dividend!B11%+0.5*(vol!F11%)^2)*(ttm!F11/365))/((vol!F11%)*SQRT(ttm!F11/365)),TRUE)*EXP(-dividend!B11%*ttm!F11/365)-Home!$F$25*_xlfn.NORM.S.DIST((LN(price!B11/Home!$F$25)+(rate!B11%-dividend!B11%-0.5*(vol!F11%)^2)*(ttm!F11/365))/((vol!F11%)*SQRT(ttm!F11/365)),TRUE)*EXP(-rate!B11%*ttm!F11/365)</f>
        <v>58.651785463441456</v>
      </c>
      <c r="G351" s="16">
        <f>_xlfn.NORM.S.DIST((LN(price!B11/Home!$F$25)+(rate!B11%-dividend!B11%+0.5*(vol!F11%)^2)*(ttm!F11/365))/((vol!F11%)*SQRT(ttm!F11/365)),TRUE)*EXP(-dividend!B11%*ttm!F11/365)</f>
        <v>0.2176192221062713</v>
      </c>
      <c r="H351" s="18">
        <f>mid!F11</f>
        <v>67.45</v>
      </c>
      <c r="I351" s="16">
        <f>delta!F11</f>
        <v>0.23899999999999999</v>
      </c>
      <c r="J351" s="16">
        <v>4.9948600000000001</v>
      </c>
      <c r="K351" s="20">
        <f>ttm!F11</f>
        <v>217</v>
      </c>
      <c r="L351" s="20">
        <f>moneyness!F11</f>
        <v>-545.75</v>
      </c>
      <c r="M351" s="16">
        <f t="shared" si="10"/>
        <v>0.1817752997836091</v>
      </c>
      <c r="N351" s="16">
        <f t="shared" si="11"/>
        <v>-3.5843922322662203E-2</v>
      </c>
    </row>
    <row r="352" spans="1:14">
      <c r="A352" s="17">
        <v>45523</v>
      </c>
      <c r="B352" s="16">
        <v>5</v>
      </c>
      <c r="C352" s="16">
        <v>1</v>
      </c>
      <c r="D352" s="18">
        <f>price!B12</f>
        <v>5608.25</v>
      </c>
      <c r="E352" s="16">
        <v>1.3697999999999999</v>
      </c>
      <c r="F352" s="16">
        <f>price!B12*_xlfn.NORM.S.DIST((LN(price!B12/Home!$F$25)+(rate!B12%-dividend!B12%+0.5*(vol!F12%)^2)*(ttm!F12/365))/((vol!F12%)*SQRT(ttm!F12/365)),TRUE)*EXP(-dividend!B12%*ttm!F12/365)-Home!$F$25*_xlfn.NORM.S.DIST((LN(price!B12/Home!$F$25)+(rate!B12%-dividend!B12%-0.5*(vol!F12%)^2)*(ttm!F12/365))/((vol!F12%)*SQRT(ttm!F12/365)),TRUE)*EXP(-rate!B12%*ttm!F12/365)</f>
        <v>71.132982329538891</v>
      </c>
      <c r="G352" s="16">
        <f>_xlfn.NORM.S.DIST((LN(price!B12/Home!$F$25)+(rate!B12%-dividend!B12%+0.5*(vol!F12%)^2)*(ttm!F12/365))/((vol!F12%)*SQRT(ttm!F12/365)),TRUE)*EXP(-dividend!B12%*ttm!F12/365)</f>
        <v>0.25070416871901574</v>
      </c>
      <c r="H352" s="18">
        <f>mid!F12</f>
        <v>77.150000000000006</v>
      </c>
      <c r="I352" s="16">
        <f>delta!F12</f>
        <v>0.26600000000000001</v>
      </c>
      <c r="J352" s="16">
        <v>5.0149900000000001</v>
      </c>
      <c r="K352" s="20">
        <f>ttm!F12</f>
        <v>214</v>
      </c>
      <c r="L352" s="20">
        <f>moneyness!F12</f>
        <v>-491.75</v>
      </c>
      <c r="M352" s="16">
        <f t="shared" si="10"/>
        <v>-4.4091519961170826E-2</v>
      </c>
      <c r="N352" s="16">
        <f t="shared" si="11"/>
        <v>-0.29479568868018657</v>
      </c>
    </row>
    <row r="353" spans="1:14">
      <c r="A353" s="17">
        <v>45524</v>
      </c>
      <c r="B353" s="16">
        <v>5</v>
      </c>
      <c r="C353" s="16">
        <v>1</v>
      </c>
      <c r="D353" s="18">
        <f>price!B13</f>
        <v>5597.12</v>
      </c>
      <c r="E353" s="16">
        <v>1.3721000000000001</v>
      </c>
      <c r="F353" s="16">
        <f>price!B13*_xlfn.NORM.S.DIST((LN(price!B13/Home!$F$25)+(rate!B13%-dividend!B13%+0.5*(vol!F13%)^2)*(ttm!F13/365))/((vol!F13%)*SQRT(ttm!F13/365)),TRUE)*EXP(-dividend!B13%*ttm!F13/365)-Home!$F$25*_xlfn.NORM.S.DIST((LN(price!B13/Home!$F$25)+(rate!B13%-dividend!B13%-0.5*(vol!F13%)^2)*(ttm!F13/365))/((vol!F13%)*SQRT(ttm!F13/365)),TRUE)*EXP(-rate!B13%*ttm!F13/365)</f>
        <v>68.40112863590457</v>
      </c>
      <c r="G353" s="16">
        <f>_xlfn.NORM.S.DIST((LN(price!B13/Home!$F$25)+(rate!B13%-dividend!B13%+0.5*(vol!F13%)^2)*(ttm!F13/365))/((vol!F13%)*SQRT(ttm!F13/365)),TRUE)*EXP(-dividend!B13%*ttm!F13/365)</f>
        <v>0.24318225715497108</v>
      </c>
      <c r="H353" s="18">
        <f>mid!F13</f>
        <v>77.650000000000006</v>
      </c>
      <c r="I353" s="16">
        <f>delta!F13</f>
        <v>0.26700000000000002</v>
      </c>
      <c r="J353" s="16">
        <v>4.9802</v>
      </c>
      <c r="K353" s="20">
        <f>ttm!F13</f>
        <v>213</v>
      </c>
      <c r="L353" s="20">
        <f>moneyness!F13</f>
        <v>-502.88000000000011</v>
      </c>
      <c r="M353" s="16">
        <f t="shared" si="10"/>
        <v>0.24661220511666609</v>
      </c>
      <c r="N353" s="16">
        <f t="shared" si="11"/>
        <v>3.4299479616950179E-3</v>
      </c>
    </row>
    <row r="354" spans="1:14">
      <c r="A354" s="17">
        <v>45525</v>
      </c>
      <c r="B354" s="16">
        <v>5</v>
      </c>
      <c r="C354" s="16">
        <v>1</v>
      </c>
      <c r="D354" s="18">
        <f>price!B14</f>
        <v>5620.85</v>
      </c>
      <c r="E354" s="16">
        <v>1.3666</v>
      </c>
      <c r="F354" s="16">
        <f>price!B14*_xlfn.NORM.S.DIST((LN(price!B14/Home!$F$25)+(rate!B14%-dividend!B14%+0.5*(vol!F14%)^2)*(ttm!F14/365))/((vol!F14%)*SQRT(ttm!F14/365)),TRUE)*EXP(-dividend!B14%*ttm!F14/365)-Home!$F$25*_xlfn.NORM.S.DIST((LN(price!B14/Home!$F$25)+(rate!B14%-dividend!B14%-0.5*(vol!F14%)^2)*(ttm!F14/365))/((vol!F14%)*SQRT(ttm!F14/365)),TRUE)*EXP(-rate!B14%*ttm!F14/365)</f>
        <v>74.716417465178438</v>
      </c>
      <c r="G354" s="16">
        <f>_xlfn.NORM.S.DIST((LN(price!B14/Home!$F$25)+(rate!B14%-dividend!B14%+0.5*(vol!F14%)^2)*(ttm!F14/365))/((vol!F14%)*SQRT(ttm!F14/365)),TRUE)*EXP(-dividend!B14%*ttm!F14/365)</f>
        <v>0.25840408915233087</v>
      </c>
      <c r="H354" s="18">
        <f>mid!F14</f>
        <v>83.45</v>
      </c>
      <c r="I354" s="16">
        <f>delta!F14</f>
        <v>0.27800000000000002</v>
      </c>
      <c r="J354" s="16">
        <v>4.9407199999999998</v>
      </c>
      <c r="K354" s="20">
        <f>ttm!F14</f>
        <v>212</v>
      </c>
      <c r="L354" s="20">
        <f>moneyness!F14</f>
        <v>-479.14999999999964</v>
      </c>
      <c r="M354" s="16">
        <f t="shared" si="10"/>
        <v>0.18148076296802673</v>
      </c>
      <c r="N354" s="16">
        <f t="shared" si="11"/>
        <v>-7.6923326184304142E-2</v>
      </c>
    </row>
    <row r="355" spans="1:14">
      <c r="A355" s="17">
        <v>45526</v>
      </c>
      <c r="B355" s="16">
        <v>5</v>
      </c>
      <c r="C355" s="16">
        <v>1</v>
      </c>
      <c r="D355" s="18">
        <f>price!B15</f>
        <v>5570.64</v>
      </c>
      <c r="E355" s="16">
        <v>1.3792</v>
      </c>
      <c r="F355" s="16">
        <f>price!B15*_xlfn.NORM.S.DIST((LN(price!B15/Home!$F$25)+(rate!B15%-dividend!B15%+0.5*(vol!F15%)^2)*(ttm!F15/365))/((vol!F15%)*SQRT(ttm!F15/365)),TRUE)*EXP(-dividend!B15%*ttm!F15/365)-Home!$F$25*_xlfn.NORM.S.DIST((LN(price!B15/Home!$F$25)+(rate!B15%-dividend!B15%-0.5*(vol!F15%)^2)*(ttm!F15/365))/((vol!F15%)*SQRT(ttm!F15/365)),TRUE)*EXP(-rate!B15%*ttm!F15/365)</f>
        <v>64.096814049773457</v>
      </c>
      <c r="G355" s="16">
        <f>_xlfn.NORM.S.DIST((LN(price!B15/Home!$F$25)+(rate!B15%-dividend!B15%+0.5*(vol!F15%)^2)*(ttm!F15/365))/((vol!F15%)*SQRT(ttm!F15/365)),TRUE)*EXP(-dividend!B15%*ttm!F15/365)</f>
        <v>0.22960367961402747</v>
      </c>
      <c r="H355" s="18">
        <f>mid!F15</f>
        <v>74.3</v>
      </c>
      <c r="I355" s="16">
        <f>delta!F15</f>
        <v>0.254</v>
      </c>
      <c r="J355" s="16">
        <v>4.9737099999999996</v>
      </c>
      <c r="K355" s="20">
        <f>ttm!F15</f>
        <v>211</v>
      </c>
      <c r="L355" s="20">
        <f>moneyness!F15</f>
        <v>-529.35999999999967</v>
      </c>
      <c r="M355" s="16">
        <f t="shared" si="10"/>
        <v>0.16076642653525622</v>
      </c>
      <c r="N355" s="16">
        <f t="shared" si="11"/>
        <v>-6.8837253078771254E-2</v>
      </c>
    </row>
    <row r="356" spans="1:14">
      <c r="A356" s="17">
        <v>45527</v>
      </c>
      <c r="B356" s="16">
        <v>5</v>
      </c>
      <c r="C356" s="16">
        <v>3</v>
      </c>
      <c r="D356" s="18">
        <f>price!B16</f>
        <v>5634.61</v>
      </c>
      <c r="E356" s="16">
        <v>1.3636999999999999</v>
      </c>
      <c r="F356" s="16">
        <f>price!B16*_xlfn.NORM.S.DIST((LN(price!B16/Home!$F$25)+(rate!B16%-dividend!B16%+0.5*(vol!F16%)^2)*(ttm!F16/365))/((vol!F16%)*SQRT(ttm!F16/365)),TRUE)*EXP(-dividend!B16%*ttm!F16/365)-Home!$F$25*_xlfn.NORM.S.DIST((LN(price!B16/Home!$F$25)+(rate!B16%-dividend!B16%-0.5*(vol!F16%)^2)*(ttm!F16/365))/((vol!F16%)*SQRT(ttm!F16/365)),TRUE)*EXP(-rate!B16%*ttm!F16/365)</f>
        <v>76.052506249598309</v>
      </c>
      <c r="G356" s="16">
        <f>_xlfn.NORM.S.DIST((LN(price!B16/Home!$F$25)+(rate!B16%-dividend!B16%+0.5*(vol!F16%)^2)*(ttm!F16/365))/((vol!F16%)*SQRT(ttm!F16/365)),TRUE)*EXP(-dividend!B16%*ttm!F16/365)</f>
        <v>0.26370353354790416</v>
      </c>
      <c r="H356" s="18">
        <f>mid!F16</f>
        <v>84.55</v>
      </c>
      <c r="I356" s="16">
        <f>delta!F16</f>
        <v>0.28100000000000003</v>
      </c>
      <c r="J356" s="16">
        <v>4.9300199999999998</v>
      </c>
      <c r="K356" s="20">
        <f>ttm!F16</f>
        <v>210</v>
      </c>
      <c r="L356" s="20">
        <f>moneyness!F16</f>
        <v>-465.39000000000033</v>
      </c>
      <c r="M356" s="16">
        <f t="shared" si="10"/>
        <v>0.41577153849490572</v>
      </c>
      <c r="N356" s="16">
        <f t="shared" si="11"/>
        <v>0.15206800494700157</v>
      </c>
    </row>
    <row r="357" spans="1:14">
      <c r="A357" s="17">
        <v>45530</v>
      </c>
      <c r="B357" s="16">
        <v>5</v>
      </c>
      <c r="C357" s="16">
        <v>1</v>
      </c>
      <c r="D357" s="18">
        <f>price!B17</f>
        <v>5616.84</v>
      </c>
      <c r="E357" s="16">
        <v>1.3683000000000001</v>
      </c>
      <c r="F357" s="16">
        <f>price!B17*_xlfn.NORM.S.DIST((LN(price!B17/Home!$F$25)+(rate!B17%-dividend!B17%+0.5*(vol!F17%)^2)*(ttm!F17/365))/((vol!F17%)*SQRT(ttm!F17/365)),TRUE)*EXP(-dividend!B17%*ttm!F17/365)-Home!$F$25*_xlfn.NORM.S.DIST((LN(price!B17/Home!$F$25)+(rate!B17%-dividend!B17%-0.5*(vol!F17%)^2)*(ttm!F17/365))/((vol!F17%)*SQRT(ttm!F17/365)),TRUE)*EXP(-rate!B17%*ttm!F17/365)</f>
        <v>69.057391835092403</v>
      </c>
      <c r="G357" s="16">
        <f>_xlfn.NORM.S.DIST((LN(price!B17/Home!$F$25)+(rate!B17%-dividend!B17%+0.5*(vol!F17%)^2)*(ttm!F17/365))/((vol!F17%)*SQRT(ttm!F17/365)),TRUE)*EXP(-dividend!B17%*ttm!F17/365)</f>
        <v>0.24801037542744181</v>
      </c>
      <c r="H357" s="18">
        <f>mid!F17</f>
        <v>76.900000000000006</v>
      </c>
      <c r="I357" s="16">
        <f>delta!F17</f>
        <v>0.26700000000000002</v>
      </c>
      <c r="J357" s="16">
        <v>4.93872</v>
      </c>
      <c r="K357" s="20">
        <f>ttm!F17</f>
        <v>207</v>
      </c>
      <c r="L357" s="20">
        <f>moneyness!F17</f>
        <v>-483.15999999999985</v>
      </c>
      <c r="M357" s="16">
        <f t="shared" si="10"/>
        <v>0.17716096173441975</v>
      </c>
      <c r="N357" s="16">
        <f t="shared" si="11"/>
        <v>-7.0849413693022056E-2</v>
      </c>
    </row>
    <row r="358" spans="1:14">
      <c r="A358" s="17">
        <v>45531</v>
      </c>
      <c r="B358" s="16">
        <v>5</v>
      </c>
      <c r="C358" s="16">
        <v>1</v>
      </c>
      <c r="D358" s="18">
        <f>price!B18</f>
        <v>5625.8</v>
      </c>
      <c r="E358" s="16">
        <v>1.3662000000000001</v>
      </c>
      <c r="F358" s="16">
        <f>price!B18*_xlfn.NORM.S.DIST((LN(price!B18/Home!$F$25)+(rate!B18%-dividend!B18%+0.5*(vol!F18%)^2)*(ttm!F18/365))/((vol!F18%)*SQRT(ttm!F18/365)),TRUE)*EXP(-dividend!B18%*ttm!F18/365)-Home!$F$25*_xlfn.NORM.S.DIST((LN(price!B18/Home!$F$25)+(rate!B18%-dividend!B18%-0.5*(vol!F18%)^2)*(ttm!F18/365))/((vol!F18%)*SQRT(ttm!F18/365)),TRUE)*EXP(-rate!B18%*ttm!F18/365)</f>
        <v>69.225615651841736</v>
      </c>
      <c r="G358" s="16">
        <f>_xlfn.NORM.S.DIST((LN(price!B18/Home!$F$25)+(rate!B18%-dividend!B18%+0.5*(vol!F18%)^2)*(ttm!F18/365))/((vol!F18%)*SQRT(ttm!F18/365)),TRUE)*EXP(-dividend!B18%*ttm!F18/365)</f>
        <v>0.25033339297518215</v>
      </c>
      <c r="H358" s="18">
        <f>mid!F18</f>
        <v>78.45</v>
      </c>
      <c r="I358" s="16">
        <f>delta!F18</f>
        <v>0.27300000000000002</v>
      </c>
      <c r="J358" s="16">
        <v>4.92021</v>
      </c>
      <c r="K358" s="20">
        <f>ttm!F18</f>
        <v>206</v>
      </c>
      <c r="L358" s="20">
        <f>moneyness!F18</f>
        <v>-474.19999999999982</v>
      </c>
      <c r="M358" s="16">
        <f t="shared" si="10"/>
        <v>0.34289789724041964</v>
      </c>
      <c r="N358" s="16">
        <f t="shared" si="11"/>
        <v>9.2564504265237491E-2</v>
      </c>
    </row>
    <row r="359" spans="1:14">
      <c r="A359" s="17">
        <v>45532</v>
      </c>
      <c r="B359" s="16">
        <v>5</v>
      </c>
      <c r="C359" s="16">
        <v>1</v>
      </c>
      <c r="D359" s="18">
        <f>price!B19</f>
        <v>5592.18</v>
      </c>
      <c r="E359" s="16">
        <v>1.3749</v>
      </c>
      <c r="F359" s="16">
        <f>price!B19*_xlfn.NORM.S.DIST((LN(price!B19/Home!$F$25)+(rate!B19%-dividend!B19%+0.5*(vol!F19%)^2)*(ttm!F19/365))/((vol!F19%)*SQRT(ttm!F19/365)),TRUE)*EXP(-dividend!B19%*ttm!F19/365)-Home!$F$25*_xlfn.NORM.S.DIST((LN(price!B19/Home!$F$25)+(rate!B19%-dividend!B19%-0.5*(vol!F19%)^2)*(ttm!F19/365))/((vol!F19%)*SQRT(ttm!F19/365)),TRUE)*EXP(-rate!B19%*ttm!F19/365)</f>
        <v>62.500406963194564</v>
      </c>
      <c r="G359" s="16">
        <f>_xlfn.NORM.S.DIST((LN(price!B19/Home!$F$25)+(rate!B19%-dividend!B19%+0.5*(vol!F19%)^2)*(ttm!F19/365))/((vol!F19%)*SQRT(ttm!F19/365)),TRUE)*EXP(-dividend!B19%*ttm!F19/365)</f>
        <v>0.23061880639417201</v>
      </c>
      <c r="H359" s="18">
        <f>mid!F19</f>
        <v>66.849999999999994</v>
      </c>
      <c r="I359" s="16">
        <f>delta!F19</f>
        <v>0.248</v>
      </c>
      <c r="J359" s="16">
        <v>4.9045100000000001</v>
      </c>
      <c r="K359" s="20">
        <f>ttm!F19</f>
        <v>205</v>
      </c>
      <c r="L359" s="20">
        <f>moneyness!F19</f>
        <v>-507.81999999999971</v>
      </c>
      <c r="M359" s="16">
        <f t="shared" si="10"/>
        <v>-8.7080354597111533</v>
      </c>
      <c r="N359" s="16">
        <f t="shared" si="11"/>
        <v>-8.9386542661053259</v>
      </c>
    </row>
    <row r="360" spans="1:14">
      <c r="A360" s="17">
        <v>45533</v>
      </c>
      <c r="B360" s="16">
        <v>5</v>
      </c>
      <c r="C360" s="16">
        <v>1</v>
      </c>
      <c r="D360" s="18">
        <f>price!B20</f>
        <v>5591.96</v>
      </c>
      <c r="E360" s="16">
        <v>1.3743000000000001</v>
      </c>
      <c r="F360" s="16">
        <f>price!B20*_xlfn.NORM.S.DIST((LN(price!B20/Home!$F$25)+(rate!B20%-dividend!B20%+0.5*(vol!F20%)^2)*(ttm!F20/365))/((vol!F20%)*SQRT(ttm!F20/365)),TRUE)*EXP(-dividend!B20%*ttm!F20/365)-Home!$F$25*_xlfn.NORM.S.DIST((LN(price!B20/Home!$F$25)+(rate!B20%-dividend!B20%-0.5*(vol!F20%)^2)*(ttm!F20/365))/((vol!F20%)*SQRT(ttm!F20/365)),TRUE)*EXP(-rate!B20%*ttm!F20/365)</f>
        <v>59.65529378329029</v>
      </c>
      <c r="G360" s="16">
        <f>_xlfn.NORM.S.DIST((LN(price!B20/Home!$F$25)+(rate!B20%-dividend!B20%+0.5*(vol!F20%)^2)*(ttm!F20/365))/((vol!F20%)*SQRT(ttm!F20/365)),TRUE)*EXP(-dividend!B20%*ttm!F20/365)</f>
        <v>0.2262320021559017</v>
      </c>
      <c r="H360" s="18">
        <f>mid!F20</f>
        <v>70.599999999999994</v>
      </c>
      <c r="I360" s="16">
        <f>delta!F20</f>
        <v>0.255</v>
      </c>
      <c r="J360" s="16">
        <v>4.9904500000000001</v>
      </c>
      <c r="K360" s="20">
        <f>ttm!F20</f>
        <v>204</v>
      </c>
      <c r="L360" s="20">
        <f>moneyness!F20</f>
        <v>-508.03999999999996</v>
      </c>
      <c r="M360" s="16">
        <f t="shared" si="10"/>
        <v>0.14316881097361536</v>
      </c>
      <c r="N360" s="16">
        <f t="shared" si="11"/>
        <v>-8.3063191182286333E-2</v>
      </c>
    </row>
    <row r="361" spans="1:14">
      <c r="A361" s="17">
        <v>45534</v>
      </c>
      <c r="B361" s="16">
        <v>5</v>
      </c>
      <c r="C361" s="16">
        <v>3</v>
      </c>
      <c r="D361" s="18">
        <f>price!B21</f>
        <v>5648.4</v>
      </c>
      <c r="E361" s="16">
        <v>1.3606</v>
      </c>
      <c r="F361" s="16">
        <f>price!B21*_xlfn.NORM.S.DIST((LN(price!B21/Home!$F$25)+(rate!B21%-dividend!B21%+0.5*(vol!F21%)^2)*(ttm!F21/365))/((vol!F21%)*SQRT(ttm!F21/365)),TRUE)*EXP(-dividend!B21%*ttm!F21/365)-Home!$F$25*_xlfn.NORM.S.DIST((LN(price!B21/Home!$F$25)+(rate!B21%-dividend!B21%-0.5*(vol!F21%)^2)*(ttm!F21/365))/((vol!F21%)*SQRT(ttm!F21/365)),TRUE)*EXP(-rate!B21%*ttm!F21/365)</f>
        <v>71.361055712635562</v>
      </c>
      <c r="G361" s="16">
        <f>_xlfn.NORM.S.DIST((LN(price!B21/Home!$F$25)+(rate!B21%-dividend!B21%+0.5*(vol!F21%)^2)*(ttm!F21/365))/((vol!F21%)*SQRT(ttm!F21/365)),TRUE)*EXP(-dividend!B21%*ttm!F21/365)</f>
        <v>0.2599225332637945</v>
      </c>
      <c r="H361" s="18">
        <f>mid!F21</f>
        <v>78.650000000000006</v>
      </c>
      <c r="I361" s="16">
        <f>delta!F21</f>
        <v>0.27500000000000002</v>
      </c>
      <c r="J361" s="16">
        <v>4.9696699999999998</v>
      </c>
      <c r="K361" s="20">
        <f>ttm!F21</f>
        <v>203</v>
      </c>
      <c r="L361" s="20">
        <f>moneyness!F21</f>
        <v>-451.60000000000036</v>
      </c>
      <c r="M361" s="16">
        <f t="shared" si="10"/>
        <v>0.17778589561669825</v>
      </c>
      <c r="N361" s="16">
        <f t="shared" si="11"/>
        <v>-8.213663764709625E-2</v>
      </c>
    </row>
    <row r="362" spans="1:14">
      <c r="A362" s="17">
        <v>45538</v>
      </c>
      <c r="B362" s="16">
        <v>5</v>
      </c>
      <c r="C362" s="16">
        <v>1</v>
      </c>
      <c r="D362" s="18">
        <f>price!B22</f>
        <v>5528.93</v>
      </c>
      <c r="E362" s="16">
        <v>1.3905000000000001</v>
      </c>
      <c r="F362" s="16">
        <f>price!B22*_xlfn.NORM.S.DIST((LN(price!B22/Home!$F$25)+(rate!B22%-dividend!B22%+0.5*(vol!F22%)^2)*(ttm!F22/365))/((vol!F22%)*SQRT(ttm!F22/365)),TRUE)*EXP(-dividend!B22%*ttm!F22/365)-Home!$F$25*_xlfn.NORM.S.DIST((LN(price!B22/Home!$F$25)+(rate!B22%-dividend!B22%-0.5*(vol!F22%)^2)*(ttm!F22/365))/((vol!F22%)*SQRT(ttm!F22/365)),TRUE)*EXP(-rate!B22%*ttm!F22/365)</f>
        <v>50.661633311748346</v>
      </c>
      <c r="G362" s="16">
        <f>_xlfn.NORM.S.DIST((LN(price!B22/Home!$F$25)+(rate!B22%-dividend!B22%+0.5*(vol!F22%)^2)*(ttm!F22/365))/((vol!F22%)*SQRT(ttm!F22/365)),TRUE)*EXP(-dividend!B22%*ttm!F22/365)</f>
        <v>0.19535157637626516</v>
      </c>
      <c r="H362" s="18">
        <f>mid!F22</f>
        <v>57.3</v>
      </c>
      <c r="I362" s="16">
        <f>delta!F22</f>
        <v>0.216</v>
      </c>
      <c r="J362" s="16">
        <v>4.9531099999999997</v>
      </c>
      <c r="K362" s="20">
        <f>ttm!F22</f>
        <v>199</v>
      </c>
      <c r="L362" s="20">
        <f>moneyness!F22</f>
        <v>-571.06999999999971</v>
      </c>
      <c r="M362" s="16">
        <f t="shared" si="10"/>
        <v>3.8587528964714055E-2</v>
      </c>
      <c r="N362" s="16">
        <f t="shared" si="11"/>
        <v>-0.15676404741155109</v>
      </c>
    </row>
    <row r="363" spans="1:14">
      <c r="A363" s="17">
        <v>45539</v>
      </c>
      <c r="B363" s="16">
        <v>5</v>
      </c>
      <c r="C363" s="16">
        <v>1</v>
      </c>
      <c r="D363" s="18">
        <f>price!B23</f>
        <v>5520.07</v>
      </c>
      <c r="E363" s="16">
        <v>1.3929</v>
      </c>
      <c r="F363" s="16">
        <f>price!B23*_xlfn.NORM.S.DIST((LN(price!B23/Home!$F$25)+(rate!B23%-dividend!B23%+0.5*(vol!F23%)^2)*(ttm!F23/365))/((vol!F23%)*SQRT(ttm!F23/365)),TRUE)*EXP(-dividend!B23%*ttm!F23/365)-Home!$F$25*_xlfn.NORM.S.DIST((LN(price!B23/Home!$F$25)+(rate!B23%-dividend!B23%-0.5*(vol!F23%)^2)*(ttm!F23/365))/((vol!F23%)*SQRT(ttm!F23/365)),TRUE)*EXP(-rate!B23%*ttm!F23/365)</f>
        <v>50.492773246661841</v>
      </c>
      <c r="G363" s="16">
        <f>_xlfn.NORM.S.DIST((LN(price!B23/Home!$F$25)+(rate!B23%-dividend!B23%+0.5*(vol!F23%)^2)*(ttm!F23/365))/((vol!F23%)*SQRT(ttm!F23/365)),TRUE)*EXP(-dividend!B23%*ttm!F23/365)</f>
        <v>0.19288836817814314</v>
      </c>
      <c r="H363" s="18">
        <f>mid!F23</f>
        <v>56.95</v>
      </c>
      <c r="I363" s="16">
        <f>delta!F23</f>
        <v>0.20699999999999999</v>
      </c>
      <c r="J363" s="16">
        <v>4.8909399999999996</v>
      </c>
      <c r="K363" s="20">
        <f>ttm!F23</f>
        <v>198</v>
      </c>
      <c r="L363" s="20">
        <f>moneyness!F23</f>
        <v>-579.93000000000029</v>
      </c>
      <c r="M363" s="16">
        <f t="shared" si="10"/>
        <v>0.2993476858558537</v>
      </c>
      <c r="N363" s="16">
        <f t="shared" si="11"/>
        <v>0.10645931767771055</v>
      </c>
    </row>
    <row r="364" spans="1:14">
      <c r="A364" s="17">
        <v>45540</v>
      </c>
      <c r="B364" s="16">
        <v>5</v>
      </c>
      <c r="C364" s="16">
        <v>1</v>
      </c>
      <c r="D364" s="18">
        <f>price!B24</f>
        <v>5503.41</v>
      </c>
      <c r="E364" s="16">
        <v>1.3960999999999999</v>
      </c>
      <c r="F364" s="16">
        <f>price!B24*_xlfn.NORM.S.DIST((LN(price!B24/Home!$F$25)+(rate!B24%-dividend!B24%+0.5*(vol!F24%)^2)*(ttm!F24/365))/((vol!F24%)*SQRT(ttm!F24/365)),TRUE)*EXP(-dividend!B24%*ttm!F24/365)-Home!$F$25*_xlfn.NORM.S.DIST((LN(price!B24/Home!$F$25)+(rate!B24%-dividend!B24%-0.5*(vol!F24%)^2)*(ttm!F24/365))/((vol!F24%)*SQRT(ttm!F24/365)),TRUE)*EXP(-rate!B24%*ttm!F24/365)</f>
        <v>45.159942064934285</v>
      </c>
      <c r="G364" s="16">
        <f>_xlfn.NORM.S.DIST((LN(price!B24/Home!$F$25)+(rate!B24%-dividend!B24%+0.5*(vol!F24%)^2)*(ttm!F24/365))/((vol!F24%)*SQRT(ttm!F24/365)),TRUE)*EXP(-dividend!B24%*ttm!F24/365)</f>
        <v>0.17913311310973168</v>
      </c>
      <c r="H364" s="18">
        <f>mid!F24</f>
        <v>51.9</v>
      </c>
      <c r="I364" s="16">
        <f>delta!F24</f>
        <v>0.19900000000000001</v>
      </c>
      <c r="J364" s="16">
        <v>4.8811600000000004</v>
      </c>
      <c r="K364" s="20">
        <f>ttm!F24</f>
        <v>197</v>
      </c>
      <c r="L364" s="20">
        <f>moneyness!F24</f>
        <v>-596.59000000000015</v>
      </c>
      <c r="M364" s="16">
        <f t="shared" si="10"/>
        <v>0.15441685072271938</v>
      </c>
      <c r="N364" s="16">
        <f t="shared" si="11"/>
        <v>-2.47162623870123E-2</v>
      </c>
    </row>
    <row r="365" spans="1:14">
      <c r="A365" s="17">
        <v>45541</v>
      </c>
      <c r="B365" s="16">
        <v>5</v>
      </c>
      <c r="C365" s="16">
        <v>1</v>
      </c>
      <c r="D365" s="18">
        <f>price!B25</f>
        <v>5408.42</v>
      </c>
      <c r="E365" s="16">
        <v>1.4211</v>
      </c>
      <c r="F365" s="16">
        <f>price!B25*_xlfn.NORM.S.DIST((LN(price!B25/Home!$F$25)+(rate!B25%-dividend!B25%+0.5*(vol!F25%)^2)*(ttm!F25/365))/((vol!F25%)*SQRT(ttm!F25/365)),TRUE)*EXP(-dividend!B25%*ttm!F25/365)-Home!$F$25*_xlfn.NORM.S.DIST((LN(price!B25/Home!$F$25)+(rate!B25%-dividend!B25%-0.5*(vol!F25%)^2)*(ttm!F25/365))/((vol!F25%)*SQRT(ttm!F25/365)),TRUE)*EXP(-rate!B25%*ttm!F25/365)</f>
        <v>33.724103965298468</v>
      </c>
      <c r="G365" s="16">
        <f>_xlfn.NORM.S.DIST((LN(price!B25/Home!$F$25)+(rate!B25%-dividend!B25%+0.5*(vol!F25%)^2)*(ttm!F25/365))/((vol!F25%)*SQRT(ttm!F25/365)),TRUE)*EXP(-dividend!B25%*ttm!F25/365)</f>
        <v>0.13985087477599134</v>
      </c>
      <c r="H365" s="18">
        <f>mid!F25</f>
        <v>37.200000000000003</v>
      </c>
      <c r="I365" s="16">
        <f>delta!F25</f>
        <v>0.154</v>
      </c>
      <c r="J365" s="16">
        <v>4.8439300000000003</v>
      </c>
      <c r="K365" s="20">
        <f>ttm!F25</f>
        <v>196</v>
      </c>
      <c r="L365" s="20">
        <f>moneyness!F25</f>
        <v>-691.57999999999993</v>
      </c>
      <c r="M365" s="16">
        <f t="shared" si="10"/>
        <v>0.14899788603075359</v>
      </c>
      <c r="N365" s="16">
        <f t="shared" si="11"/>
        <v>9.1470112547622495E-3</v>
      </c>
    </row>
    <row r="366" spans="1:14">
      <c r="A366" s="17">
        <v>45544</v>
      </c>
      <c r="B366" s="16">
        <v>5</v>
      </c>
      <c r="C366" s="16">
        <v>3</v>
      </c>
      <c r="D366" s="18">
        <f>price!B26</f>
        <v>5471.05</v>
      </c>
      <c r="E366" s="16">
        <v>1.4044000000000001</v>
      </c>
      <c r="F366" s="16">
        <f>price!B26*_xlfn.NORM.S.DIST((LN(price!B26/Home!$F$25)+(rate!B26%-dividend!B26%+0.5*(vol!F26%)^2)*(ttm!F26/365))/((vol!F26%)*SQRT(ttm!F26/365)),TRUE)*EXP(-dividend!B26%*ttm!F26/365)-Home!$F$25*_xlfn.NORM.S.DIST((LN(price!B26/Home!$F$25)+(rate!B26%-dividend!B26%-0.5*(vol!F26%)^2)*(ttm!F26/365))/((vol!F26%)*SQRT(ttm!F26/365)),TRUE)*EXP(-rate!B26%*ttm!F26/365)</f>
        <v>39.185351073427</v>
      </c>
      <c r="G366" s="16">
        <f>_xlfn.NORM.S.DIST((LN(price!B26/Home!$F$25)+(rate!B26%-dividend!B26%+0.5*(vol!F26%)^2)*(ttm!F26/365))/((vol!F26%)*SQRT(ttm!F26/365)),TRUE)*EXP(-dividend!B26%*ttm!F26/365)</f>
        <v>0.1606363894613505</v>
      </c>
      <c r="H366" s="18">
        <f>mid!F26</f>
        <v>46.5</v>
      </c>
      <c r="I366" s="16">
        <f>delta!F26</f>
        <v>0.17899999999999999</v>
      </c>
      <c r="J366" s="16">
        <v>4.8527800000000001</v>
      </c>
      <c r="K366" s="20">
        <f>ttm!F26</f>
        <v>193</v>
      </c>
      <c r="L366" s="20">
        <f>moneyness!F26</f>
        <v>-628.94999999999982</v>
      </c>
      <c r="M366" s="16">
        <f t="shared" si="10"/>
        <v>8.6005488971231128E-2</v>
      </c>
      <c r="N366" s="16">
        <f t="shared" si="11"/>
        <v>-7.4630900490119376E-2</v>
      </c>
    </row>
    <row r="367" spans="1:14">
      <c r="A367" s="17">
        <v>45545</v>
      </c>
      <c r="B367" s="16">
        <v>5</v>
      </c>
      <c r="C367" s="16">
        <v>1</v>
      </c>
      <c r="D367" s="18">
        <f>price!B27</f>
        <v>5495.52</v>
      </c>
      <c r="E367" s="16">
        <v>1.3980999999999999</v>
      </c>
      <c r="F367" s="16">
        <f>price!B27*_xlfn.NORM.S.DIST((LN(price!B27/Home!$F$25)+(rate!B27%-dividend!B27%+0.5*(vol!F27%)^2)*(ttm!F27/365))/((vol!F27%)*SQRT(ttm!F27/365)),TRUE)*EXP(-dividend!B27%*ttm!F27/365)-Home!$F$25*_xlfn.NORM.S.DIST((LN(price!B27/Home!$F$25)+(rate!B27%-dividend!B27%-0.5*(vol!F27%)^2)*(ttm!F27/365))/((vol!F27%)*SQRT(ttm!F27/365)),TRUE)*EXP(-rate!B27%*ttm!F27/365)</f>
        <v>42.617335361160826</v>
      </c>
      <c r="G367" s="16">
        <f>_xlfn.NORM.S.DIST((LN(price!B27/Home!$F$25)+(rate!B27%-dividend!B27%+0.5*(vol!F27%)^2)*(ttm!F27/365))/((vol!F27%)*SQRT(ttm!F27/365)),TRUE)*EXP(-dividend!B27%*ttm!F27/365)</f>
        <v>0.17176316879273468</v>
      </c>
      <c r="H367" s="18">
        <f>mid!F27</f>
        <v>48.55</v>
      </c>
      <c r="I367" s="16">
        <f>delta!F27</f>
        <v>0.189</v>
      </c>
      <c r="J367" s="16">
        <v>4.8342799999999997</v>
      </c>
      <c r="K367" s="20">
        <f>ttm!F27</f>
        <v>192</v>
      </c>
      <c r="L367" s="20">
        <f>moneyness!F27</f>
        <v>-604.47999999999956</v>
      </c>
      <c r="M367" s="16">
        <f t="shared" si="10"/>
        <v>0.17209712120225115</v>
      </c>
      <c r="N367" s="16">
        <f t="shared" si="11"/>
        <v>3.3395240951647476E-4</v>
      </c>
    </row>
    <row r="368" spans="1:14">
      <c r="A368" s="17">
        <v>45546</v>
      </c>
      <c r="B368" s="16">
        <v>5</v>
      </c>
      <c r="C368" s="16">
        <v>1</v>
      </c>
      <c r="D368" s="18">
        <f>price!B28</f>
        <v>5554.13</v>
      </c>
      <c r="E368" s="16">
        <v>1.3846000000000001</v>
      </c>
      <c r="F368" s="16">
        <f>price!B28*_xlfn.NORM.S.DIST((LN(price!B28/Home!$F$25)+(rate!B28%-dividend!B28%+0.5*(vol!F28%)^2)*(ttm!F28/365))/((vol!F28%)*SQRT(ttm!F28/365)),TRUE)*EXP(-dividend!B28%*ttm!F28/365)-Home!$F$25*_xlfn.NORM.S.DIST((LN(price!B28/Home!$F$25)+(rate!B28%-dividend!B28%-0.5*(vol!F28%)^2)*(ttm!F28/365))/((vol!F28%)*SQRT(ttm!F28/365)),TRUE)*EXP(-rate!B28%*ttm!F28/365)</f>
        <v>52.267120714805742</v>
      </c>
      <c r="G368" s="16">
        <f>_xlfn.NORM.S.DIST((LN(price!B28/Home!$F$25)+(rate!B28%-dividend!B28%+0.5*(vol!F28%)^2)*(ttm!F28/365))/((vol!F28%)*SQRT(ttm!F28/365)),TRUE)*EXP(-dividend!B28%*ttm!F28/365)</f>
        <v>0.20193015294621783</v>
      </c>
      <c r="H368" s="18">
        <f>mid!F28</f>
        <v>58.6</v>
      </c>
      <c r="I368" s="16">
        <f>delta!F28</f>
        <v>0.22</v>
      </c>
      <c r="J368" s="16">
        <v>4.8654599999999997</v>
      </c>
      <c r="K368" s="20">
        <f>ttm!F28</f>
        <v>191</v>
      </c>
      <c r="L368" s="20">
        <f>moneyness!F28</f>
        <v>-545.86999999999989</v>
      </c>
      <c r="M368" s="16">
        <f t="shared" si="10"/>
        <v>0.21126216593567612</v>
      </c>
      <c r="N368" s="16">
        <f t="shared" si="11"/>
        <v>9.3320129894582937E-3</v>
      </c>
    </row>
    <row r="369" spans="1:14">
      <c r="A369" s="17">
        <v>45547</v>
      </c>
      <c r="B369" s="16">
        <v>5</v>
      </c>
      <c r="C369" s="16">
        <v>1</v>
      </c>
      <c r="D369" s="18">
        <f>price!B29</f>
        <v>5595.76</v>
      </c>
      <c r="E369" s="16">
        <v>1.3735999999999999</v>
      </c>
      <c r="F369" s="16">
        <f>price!B29*_xlfn.NORM.S.DIST((LN(price!B29/Home!$F$25)+(rate!B29%-dividend!B29%+0.5*(vol!F29%)^2)*(ttm!F29/365))/((vol!F29%)*SQRT(ttm!F29/365)),TRUE)*EXP(-dividend!B29%*ttm!F29/365)-Home!$F$25*_xlfn.NORM.S.DIST((LN(price!B29/Home!$F$25)+(rate!B29%-dividend!B29%-0.5*(vol!F29%)^2)*(ttm!F29/365))/((vol!F29%)*SQRT(ttm!F29/365)),TRUE)*EXP(-rate!B29%*ttm!F29/365)</f>
        <v>60.488890755380226</v>
      </c>
      <c r="G369" s="16">
        <f>_xlfn.NORM.S.DIST((LN(price!B29/Home!$F$25)+(rate!B29%-dividend!B29%+0.5*(vol!F29%)^2)*(ttm!F29/365))/((vol!F29%)*SQRT(ttm!F29/365)),TRUE)*EXP(-dividend!B29%*ttm!F29/365)</f>
        <v>0.2255934332533398</v>
      </c>
      <c r="H369" s="18">
        <f>mid!F29</f>
        <v>67.349999999999994</v>
      </c>
      <c r="I369" s="16">
        <f>delta!F29</f>
        <v>0.24199999999999999</v>
      </c>
      <c r="J369" s="16">
        <v>4.8419800000000004</v>
      </c>
      <c r="K369" s="20">
        <f>ttm!F29</f>
        <v>190</v>
      </c>
      <c r="L369" s="20">
        <f>moneyness!F29</f>
        <v>-504.23999999999978</v>
      </c>
      <c r="M369" s="16">
        <f t="shared" si="10"/>
        <v>0.27289414961646735</v>
      </c>
      <c r="N369" s="16">
        <f t="shared" si="11"/>
        <v>4.7300716363127548E-2</v>
      </c>
    </row>
    <row r="370" spans="1:14">
      <c r="A370" s="17">
        <v>45548</v>
      </c>
      <c r="B370" s="16">
        <v>5</v>
      </c>
      <c r="C370" s="16">
        <v>1</v>
      </c>
      <c r="D370" s="18">
        <f>price!B30</f>
        <v>5626.02</v>
      </c>
      <c r="E370" s="16">
        <v>1.3662000000000001</v>
      </c>
      <c r="F370" s="16">
        <f>price!B30*_xlfn.NORM.S.DIST((LN(price!B30/Home!$F$25)+(rate!B30%-dividend!B30%+0.5*(vol!F30%)^2)*(ttm!F30/365))/((vol!F30%)*SQRT(ttm!F30/365)),TRUE)*EXP(-dividend!B30%*ttm!F30/365)-Home!$F$25*_xlfn.NORM.S.DIST((LN(price!B30/Home!$F$25)+(rate!B30%-dividend!B30%-0.5*(vol!F30%)^2)*(ttm!F30/365))/((vol!F30%)*SQRT(ttm!F30/365)),TRUE)*EXP(-rate!B30%*ttm!F30/365)</f>
        <v>67.432009982790078</v>
      </c>
      <c r="G370" s="16">
        <f>_xlfn.NORM.S.DIST((LN(price!B30/Home!$F$25)+(rate!B30%-dividend!B30%+0.5*(vol!F30%)^2)*(ttm!F30/365))/((vol!F30%)*SQRT(ttm!F30/365)),TRUE)*EXP(-dividend!B30%*ttm!F30/365)</f>
        <v>0.24434988698268226</v>
      </c>
      <c r="H370" s="18">
        <f>mid!F30</f>
        <v>75.55</v>
      </c>
      <c r="I370" s="16">
        <f>delta!F30</f>
        <v>0.26300000000000001</v>
      </c>
      <c r="J370" s="16">
        <v>4.8354499999999998</v>
      </c>
      <c r="K370" s="20">
        <f>ttm!F30</f>
        <v>189</v>
      </c>
      <c r="L370" s="20">
        <f>moneyness!F30</f>
        <v>-473.97999999999956</v>
      </c>
      <c r="M370" s="16">
        <f t="shared" si="10"/>
        <v>0.29158103715645289</v>
      </c>
      <c r="N370" s="16">
        <f t="shared" si="11"/>
        <v>4.7231150173770636E-2</v>
      </c>
    </row>
    <row r="371" spans="1:14">
      <c r="A371" s="17">
        <v>45551</v>
      </c>
      <c r="B371" s="16">
        <v>5</v>
      </c>
      <c r="C371" s="16">
        <v>3</v>
      </c>
      <c r="D371" s="18">
        <f>price!B31</f>
        <v>5633.09</v>
      </c>
      <c r="E371" s="16">
        <v>1.3646</v>
      </c>
      <c r="F371" s="16">
        <f>price!B31*_xlfn.NORM.S.DIST((LN(price!B31/Home!$F$25)+(rate!B31%-dividend!B31%+0.5*(vol!F31%)^2)*(ttm!F31/365))/((vol!F31%)*SQRT(ttm!F31/365)),TRUE)*EXP(-dividend!B31%*ttm!F31/365)-Home!$F$25*_xlfn.NORM.S.DIST((LN(price!B31/Home!$F$25)+(rate!B31%-dividend!B31%-0.5*(vol!F31%)^2)*(ttm!F31/365))/((vol!F31%)*SQRT(ttm!F31/365)),TRUE)*EXP(-rate!B31%*ttm!F31/365)</f>
        <v>69.230641182855834</v>
      </c>
      <c r="G371" s="16">
        <f>_xlfn.NORM.S.DIST((LN(price!B31/Home!$F$25)+(rate!B31%-dividend!B31%+0.5*(vol!F31%)^2)*(ttm!F31/365))/((vol!F31%)*SQRT(ttm!F31/365)),TRUE)*EXP(-dividend!B31%*ttm!F31/365)</f>
        <v>0.24802536104549588</v>
      </c>
      <c r="H371" s="18">
        <f>mid!F31</f>
        <v>77.55</v>
      </c>
      <c r="I371" s="16">
        <f>delta!F31</f>
        <v>0.26800000000000002</v>
      </c>
      <c r="J371" s="16">
        <v>4.7641400000000003</v>
      </c>
      <c r="K371" s="20">
        <f>ttm!F31</f>
        <v>186</v>
      </c>
      <c r="L371" s="20">
        <f>moneyness!F31</f>
        <v>-466.90999999999985</v>
      </c>
      <c r="M371" s="16">
        <f t="shared" si="10"/>
        <v>2.6221724902701316</v>
      </c>
      <c r="N371" s="16">
        <f t="shared" si="11"/>
        <v>2.3741471292246357</v>
      </c>
    </row>
    <row r="372" spans="1:14">
      <c r="A372" s="17">
        <v>45552</v>
      </c>
      <c r="B372" s="16">
        <v>5</v>
      </c>
      <c r="C372" s="16">
        <v>1</v>
      </c>
      <c r="D372" s="18">
        <f>price!B32</f>
        <v>5634.58</v>
      </c>
      <c r="E372" s="16">
        <v>1.3645</v>
      </c>
      <c r="F372" s="16">
        <f>price!B32*_xlfn.NORM.S.DIST((LN(price!B32/Home!$F$25)+(rate!B32%-dividend!B32%+0.5*(vol!F32%)^2)*(ttm!F32/365))/((vol!F32%)*SQRT(ttm!F32/365)),TRUE)*EXP(-dividend!B32%*ttm!F32/365)-Home!$F$25*_xlfn.NORM.S.DIST((LN(price!B32/Home!$F$25)+(rate!B32%-dividend!B32%-0.5*(vol!F32%)^2)*(ttm!F32/365))/((vol!F32%)*SQRT(ttm!F32/365)),TRUE)*EXP(-rate!B32%*ttm!F32/365)</f>
        <v>69.731244685423917</v>
      </c>
      <c r="G372" s="16">
        <f>_xlfn.NORM.S.DIST((LN(price!B32/Home!$F$25)+(rate!B32%-dividend!B32%+0.5*(vol!F32%)^2)*(ttm!F32/365))/((vol!F32%)*SQRT(ttm!F32/365)),TRUE)*EXP(-dividend!B32%*ttm!F32/365)</f>
        <v>0.24904431506983715</v>
      </c>
      <c r="H372" s="18">
        <f>mid!F32</f>
        <v>79.8</v>
      </c>
      <c r="I372" s="16">
        <f>delta!F32</f>
        <v>0.27400000000000002</v>
      </c>
      <c r="J372" s="16">
        <v>4.7633799999999997</v>
      </c>
      <c r="K372" s="20">
        <f>ttm!F32</f>
        <v>185</v>
      </c>
      <c r="L372" s="20">
        <f>moneyness!F32</f>
        <v>-465.42000000000007</v>
      </c>
      <c r="M372" s="16">
        <f t="shared" si="10"/>
        <v>0.22383508991573248</v>
      </c>
      <c r="N372" s="16">
        <f t="shared" si="11"/>
        <v>-2.5209225154104675E-2</v>
      </c>
    </row>
    <row r="373" spans="1:14">
      <c r="A373" s="17">
        <v>45553</v>
      </c>
      <c r="B373" s="16">
        <v>5</v>
      </c>
      <c r="C373" s="16">
        <v>1</v>
      </c>
      <c r="D373" s="18">
        <f>price!B33</f>
        <v>5618.26</v>
      </c>
      <c r="E373" s="16">
        <v>1.3686</v>
      </c>
      <c r="F373" s="16">
        <f>price!B33*_xlfn.NORM.S.DIST((LN(price!B33/Home!$F$25)+(rate!B33%-dividend!B33%+0.5*(vol!F33%)^2)*(ttm!F33/365))/((vol!F33%)*SQRT(ttm!F33/365)),TRUE)*EXP(-dividend!B33%*ttm!F33/365)-Home!$F$25*_xlfn.NORM.S.DIST((LN(price!B33/Home!$F$25)+(rate!B33%-dividend!B33%-0.5*(vol!F33%)^2)*(ttm!F33/365))/((vol!F33%)*SQRT(ttm!F33/365)),TRUE)*EXP(-rate!B33%*ttm!F33/365)</f>
        <v>64.136576950211065</v>
      </c>
      <c r="G373" s="16">
        <f>_xlfn.NORM.S.DIST((LN(price!B33/Home!$F$25)+(rate!B33%-dividend!B33%+0.5*(vol!F33%)^2)*(ttm!F33/365))/((vol!F33%)*SQRT(ttm!F33/365)),TRUE)*EXP(-dividend!B33%*ttm!F33/365)</f>
        <v>0.23560605044264735</v>
      </c>
      <c r="H373" s="18">
        <f>mid!F33</f>
        <v>76.099999999999994</v>
      </c>
      <c r="I373" s="16">
        <f>delta!F33</f>
        <v>0.26100000000000001</v>
      </c>
      <c r="J373" s="16">
        <v>4.7387499999999996</v>
      </c>
      <c r="K373" s="20">
        <f>ttm!F33</f>
        <v>184</v>
      </c>
      <c r="L373" s="20">
        <f>moneyness!F33</f>
        <v>-481.73999999999978</v>
      </c>
      <c r="M373" s="16">
        <f t="shared" si="10"/>
        <v>0.212261203262922</v>
      </c>
      <c r="N373" s="16">
        <f t="shared" si="11"/>
        <v>-2.3344847179725348E-2</v>
      </c>
    </row>
    <row r="374" spans="1:14">
      <c r="A374" s="17">
        <v>45554</v>
      </c>
      <c r="B374" s="16">
        <v>5</v>
      </c>
      <c r="C374" s="16">
        <v>1</v>
      </c>
      <c r="D374" s="18">
        <f>price!B34</f>
        <v>5713.64</v>
      </c>
      <c r="E374" s="16">
        <v>1.3462000000000001</v>
      </c>
      <c r="F374" s="16">
        <f>price!B34*_xlfn.NORM.S.DIST((LN(price!B34/Home!$F$25)+(rate!B34%-dividend!B34%+0.5*(vol!F34%)^2)*(ttm!F34/365))/((vol!F34%)*SQRT(ttm!F34/365)),TRUE)*EXP(-dividend!B34%*ttm!F34/365)-Home!$F$25*_xlfn.NORM.S.DIST((LN(price!B34/Home!$F$25)+(rate!B34%-dividend!B34%-0.5*(vol!F34%)^2)*(ttm!F34/365))/((vol!F34%)*SQRT(ttm!F34/365)),TRUE)*EXP(-rate!B34%*ttm!F34/365)</f>
        <v>86.566267477187466</v>
      </c>
      <c r="G374" s="16">
        <f>_xlfn.NORM.S.DIST((LN(price!B34/Home!$F$25)+(rate!B34%-dividend!B34%+0.5*(vol!F34%)^2)*(ttm!F34/365))/((vol!F34%)*SQRT(ttm!F34/365)),TRUE)*EXP(-dividend!B34%*ttm!F34/365)</f>
        <v>0.29551876006079369</v>
      </c>
      <c r="H374" s="18">
        <f>mid!F34</f>
        <v>96.3</v>
      </c>
      <c r="I374" s="16">
        <f>delta!F34</f>
        <v>0.317</v>
      </c>
      <c r="J374" s="16">
        <v>4.7077999999999998</v>
      </c>
      <c r="K374" s="20">
        <f>ttm!F34</f>
        <v>183</v>
      </c>
      <c r="L374" s="20">
        <f>moneyness!F34</f>
        <v>-386.35999999999967</v>
      </c>
      <c r="M374" s="16">
        <f t="shared" si="10"/>
        <v>0.53980778606892132</v>
      </c>
      <c r="N374" s="16">
        <f t="shared" si="11"/>
        <v>0.24428902600812763</v>
      </c>
    </row>
    <row r="375" spans="1:14">
      <c r="A375" s="17">
        <v>45555</v>
      </c>
      <c r="B375" s="16">
        <v>5</v>
      </c>
      <c r="C375" s="16">
        <v>1</v>
      </c>
      <c r="D375" s="18">
        <f>price!B35</f>
        <v>5702.55</v>
      </c>
      <c r="E375" s="16">
        <v>1.3484</v>
      </c>
      <c r="F375" s="16">
        <f>price!B35*_xlfn.NORM.S.DIST((LN(price!B35/Home!$F$25)+(rate!B35%-dividend!B35%+0.5*(vol!F35%)^2)*(ttm!F35/365))/((vol!F35%)*SQRT(ttm!F35/365)),TRUE)*EXP(-dividend!B35%*ttm!F35/365)-Home!$F$25*_xlfn.NORM.S.DIST((LN(price!B35/Home!$F$25)+(rate!B35%-dividend!B35%-0.5*(vol!F35%)^2)*(ttm!F35/365))/((vol!F35%)*SQRT(ttm!F35/365)),TRUE)*EXP(-rate!B35%*ttm!F35/365)</f>
        <v>86.076877448112555</v>
      </c>
      <c r="G375" s="16">
        <f>_xlfn.NORM.S.DIST((LN(price!B35/Home!$F$25)+(rate!B35%-dividend!B35%+0.5*(vol!F35%)^2)*(ttm!F35/365))/((vol!F35%)*SQRT(ttm!F35/365)),TRUE)*EXP(-dividend!B35%*ttm!F35/365)</f>
        <v>0.2906860950674735</v>
      </c>
      <c r="H375" s="18">
        <f>mid!F35</f>
        <v>90.2</v>
      </c>
      <c r="I375" s="16">
        <f>delta!F35</f>
        <v>0.30399999999999999</v>
      </c>
      <c r="J375" s="16">
        <v>4.6699400000000004</v>
      </c>
      <c r="K375" s="20">
        <f>ttm!F35</f>
        <v>182</v>
      </c>
      <c r="L375" s="20">
        <f>moneyness!F35</f>
        <v>-397.44999999999982</v>
      </c>
      <c r="M375" s="16">
        <f t="shared" si="10"/>
        <v>0.20241959958548053</v>
      </c>
      <c r="N375" s="16">
        <f t="shared" si="11"/>
        <v>-8.8266495481992974E-2</v>
      </c>
    </row>
    <row r="376" spans="1:14">
      <c r="A376" s="17">
        <v>45558</v>
      </c>
      <c r="B376" s="16">
        <v>5</v>
      </c>
      <c r="C376" s="16">
        <v>3</v>
      </c>
      <c r="D376" s="18">
        <f>price!B36</f>
        <v>5718.57</v>
      </c>
      <c r="E376" s="16">
        <v>1.3396999999999999</v>
      </c>
      <c r="F376" s="16">
        <f>price!B36*_xlfn.NORM.S.DIST((LN(price!B36/Home!$F$25)+(rate!B36%-dividend!B36%+0.5*(vol!F36%)^2)*(ttm!F36/365))/((vol!F36%)*SQRT(ttm!F36/365)),TRUE)*EXP(-dividend!B36%*ttm!F36/365)-Home!$F$25*_xlfn.NORM.S.DIST((LN(price!B36/Home!$F$25)+(rate!B36%-dividend!B36%-0.5*(vol!F36%)^2)*(ttm!F36/365))/((vol!F36%)*SQRT(ttm!F36/365)),TRUE)*EXP(-rate!B36%*ttm!F36/365)</f>
        <v>87.695358758006932</v>
      </c>
      <c r="G376" s="16">
        <f>_xlfn.NORM.S.DIST((LN(price!B36/Home!$F$25)+(rate!B36%-dividend!B36%+0.5*(vol!F36%)^2)*(ttm!F36/365))/((vol!F36%)*SQRT(ttm!F36/365)),TRUE)*EXP(-dividend!B36%*ttm!F36/365)</f>
        <v>0.29730596878892435</v>
      </c>
      <c r="H376" s="18">
        <f>mid!F36</f>
        <v>93.4</v>
      </c>
      <c r="I376" s="16">
        <f>delta!F36</f>
        <v>0.313</v>
      </c>
      <c r="J376" s="16">
        <v>4.64276</v>
      </c>
      <c r="K376" s="20">
        <f>ttm!F36</f>
        <v>179</v>
      </c>
      <c r="L376" s="20">
        <f>moneyness!F36</f>
        <v>-381.43000000000029</v>
      </c>
      <c r="M376" s="16">
        <f t="shared" si="10"/>
        <v>0.33506282857133407</v>
      </c>
      <c r="N376" s="16">
        <f t="shared" si="11"/>
        <v>3.7756859782409724E-2</v>
      </c>
    </row>
    <row r="377" spans="1:14">
      <c r="A377" s="17">
        <v>45559</v>
      </c>
      <c r="B377" s="16">
        <v>5</v>
      </c>
      <c r="C377" s="16">
        <v>1</v>
      </c>
      <c r="D377" s="18">
        <f>price!B37</f>
        <v>5732.93</v>
      </c>
      <c r="E377" s="16">
        <v>1.3360000000000001</v>
      </c>
      <c r="F377" s="16">
        <f>price!B37*_xlfn.NORM.S.DIST((LN(price!B37/Home!$F$25)+(rate!B37%-dividend!B37%+0.5*(vol!F37%)^2)*(ttm!F37/365))/((vol!F37%)*SQRT(ttm!F37/365)),TRUE)*EXP(-dividend!B37%*ttm!F37/365)-Home!$F$25*_xlfn.NORM.S.DIST((LN(price!B37/Home!$F$25)+(rate!B37%-dividend!B37%-0.5*(vol!F37%)^2)*(ttm!F37/365))/((vol!F37%)*SQRT(ttm!F37/365)),TRUE)*EXP(-rate!B37%*ttm!F37/365)</f>
        <v>91.0314506973466</v>
      </c>
      <c r="G377" s="16">
        <f>_xlfn.NORM.S.DIST((LN(price!B37/Home!$F$25)+(rate!B37%-dividend!B37%+0.5*(vol!F37%)^2)*(ttm!F37/365))/((vol!F37%)*SQRT(ttm!F37/365)),TRUE)*EXP(-dividend!B37%*ttm!F37/365)</f>
        <v>0.30596951868890432</v>
      </c>
      <c r="H377" s="18">
        <f>mid!F37</f>
        <v>98</v>
      </c>
      <c r="I377" s="16">
        <f>delta!F37</f>
        <v>0.32100000000000001</v>
      </c>
      <c r="J377" s="16">
        <v>4.6194100000000002</v>
      </c>
      <c r="K377" s="20">
        <f>ttm!F37</f>
        <v>178</v>
      </c>
      <c r="L377" s="20">
        <f>moneyness!F37</f>
        <v>-367.06999999999971</v>
      </c>
      <c r="M377" s="16">
        <f t="shared" si="10"/>
        <v>0.16544959249838082</v>
      </c>
      <c r="N377" s="16">
        <f t="shared" si="11"/>
        <v>-0.1405199261905235</v>
      </c>
    </row>
    <row r="378" spans="1:14">
      <c r="A378" s="17">
        <v>45560</v>
      </c>
      <c r="B378" s="16">
        <v>5</v>
      </c>
      <c r="C378" s="16">
        <v>1</v>
      </c>
      <c r="D378" s="18">
        <f>price!B38</f>
        <v>5722.26</v>
      </c>
      <c r="E378" s="16">
        <v>1.3381000000000001</v>
      </c>
      <c r="F378" s="16">
        <f>price!B38*_xlfn.NORM.S.DIST((LN(price!B38/Home!$F$25)+(rate!B38%-dividend!B38%+0.5*(vol!F38%)^2)*(ttm!F38/365))/((vol!F38%)*SQRT(ttm!F38/365)),TRUE)*EXP(-dividend!B38%*ttm!F38/365)-Home!$F$25*_xlfn.NORM.S.DIST((LN(price!B38/Home!$F$25)+(rate!B38%-dividend!B38%-0.5*(vol!F38%)^2)*(ttm!F38/365))/((vol!F38%)*SQRT(ttm!F38/365)),TRUE)*EXP(-rate!B38%*ttm!F38/365)</f>
        <v>88.698811047891013</v>
      </c>
      <c r="G378" s="16">
        <f>_xlfn.NORM.S.DIST((LN(price!B38/Home!$F$25)+(rate!B38%-dividend!B38%+0.5*(vol!F38%)^2)*(ttm!F38/365))/((vol!F38%)*SQRT(ttm!F38/365)),TRUE)*EXP(-dividend!B38%*ttm!F38/365)</f>
        <v>0.29917447268111169</v>
      </c>
      <c r="H378" s="18">
        <f>mid!F38</f>
        <v>96.2</v>
      </c>
      <c r="I378" s="16">
        <f>delta!F38</f>
        <v>0.318</v>
      </c>
      <c r="J378" s="16">
        <v>4.6132499999999999</v>
      </c>
      <c r="K378" s="20">
        <f>ttm!F38</f>
        <v>177</v>
      </c>
      <c r="L378" s="20">
        <f>moneyness!F38</f>
        <v>-377.73999999999978</v>
      </c>
      <c r="M378" s="16">
        <f t="shared" si="10"/>
        <v>0.34498755106913209</v>
      </c>
      <c r="N378" s="16">
        <f t="shared" si="11"/>
        <v>4.5813078388020401E-2</v>
      </c>
    </row>
    <row r="379" spans="1:14">
      <c r="A379" s="17">
        <v>45561</v>
      </c>
      <c r="B379" s="16">
        <v>5</v>
      </c>
      <c r="C379" s="16">
        <v>1</v>
      </c>
      <c r="D379" s="18">
        <f>price!B39</f>
        <v>5745.37</v>
      </c>
      <c r="E379" s="16">
        <v>1.3329</v>
      </c>
      <c r="F379" s="16">
        <f>price!B39*_xlfn.NORM.S.DIST((LN(price!B39/Home!$F$25)+(rate!B39%-dividend!B39%+0.5*(vol!F39%)^2)*(ttm!F39/365))/((vol!F39%)*SQRT(ttm!F39/365)),TRUE)*EXP(-dividend!B39%*ttm!F39/365)-Home!$F$25*_xlfn.NORM.S.DIST((LN(price!B39/Home!$F$25)+(rate!B39%-dividend!B39%-0.5*(vol!F39%)^2)*(ttm!F39/365))/((vol!F39%)*SQRT(ttm!F39/365)),TRUE)*EXP(-rate!B39%*ttm!F39/365)</f>
        <v>97.637231323127935</v>
      </c>
      <c r="G379" s="16">
        <f>_xlfn.NORM.S.DIST((LN(price!B39/Home!$F$25)+(rate!B39%-dividend!B39%+0.5*(vol!F39%)^2)*(ttm!F39/365))/((vol!F39%)*SQRT(ttm!F39/365)),TRUE)*EXP(-dividend!B39%*ttm!F39/365)</f>
        <v>0.3176963660106869</v>
      </c>
      <c r="H379" s="18">
        <f>mid!F39</f>
        <v>104.1</v>
      </c>
      <c r="I379" s="16">
        <f>delta!F39</f>
        <v>0.33400000000000002</v>
      </c>
      <c r="J379" s="16">
        <v>4.6144999999999996</v>
      </c>
      <c r="K379" s="20">
        <f>ttm!F39</f>
        <v>176</v>
      </c>
      <c r="L379" s="20">
        <f>moneyness!F39</f>
        <v>-354.63000000000011</v>
      </c>
      <c r="M379" s="16">
        <f t="shared" si="10"/>
        <v>8.0976669702252715E-2</v>
      </c>
      <c r="N379" s="16">
        <f t="shared" si="11"/>
        <v>-0.2367196963084342</v>
      </c>
    </row>
    <row r="380" spans="1:14">
      <c r="A380" s="17">
        <v>45562</v>
      </c>
      <c r="B380" s="16">
        <v>5</v>
      </c>
      <c r="C380" s="16">
        <v>1</v>
      </c>
      <c r="D380" s="18">
        <f>price!B40</f>
        <v>5738.17</v>
      </c>
      <c r="E380" s="16">
        <v>1.335</v>
      </c>
      <c r="F380" s="16">
        <f>price!B40*_xlfn.NORM.S.DIST((LN(price!B40/Home!$F$25)+(rate!B40%-dividend!B40%+0.5*(vol!F40%)^2)*(ttm!F40/365))/((vol!F40%)*SQRT(ttm!F40/365)),TRUE)*EXP(-dividend!B40%*ttm!F40/365)-Home!$F$25*_xlfn.NORM.S.DIST((LN(price!B40/Home!$F$25)+(rate!B40%-dividend!B40%-0.5*(vol!F40%)^2)*(ttm!F40/365))/((vol!F40%)*SQRT(ttm!F40/365)),TRUE)*EXP(-rate!B40%*ttm!F40/365)</f>
        <v>99.342698269947732</v>
      </c>
      <c r="G380" s="16">
        <f>_xlfn.NORM.S.DIST((LN(price!B40/Home!$F$25)+(rate!B40%-dividend!B40%+0.5*(vol!F40%)^2)*(ttm!F40/365))/((vol!F40%)*SQRT(ttm!F40/365)),TRUE)*EXP(-dividend!B40%*ttm!F40/365)</f>
        <v>0.31657658362958135</v>
      </c>
      <c r="H380" s="18">
        <f>mid!F40</f>
        <v>103.5</v>
      </c>
      <c r="I380" s="16">
        <f>delta!F40</f>
        <v>0.32900000000000001</v>
      </c>
      <c r="J380" s="16">
        <v>4.5907200000000001</v>
      </c>
      <c r="K380" s="20">
        <f>ttm!F40</f>
        <v>175</v>
      </c>
      <c r="L380" s="20">
        <f>moneyness!F40</f>
        <v>-361.82999999999993</v>
      </c>
      <c r="M380" s="16">
        <f t="shared" si="10"/>
        <v>0.12033574914767101</v>
      </c>
      <c r="N380" s="16">
        <f t="shared" si="11"/>
        <v>-0.19624083448191035</v>
      </c>
    </row>
    <row r="381" spans="1:14">
      <c r="A381" s="17">
        <v>45565</v>
      </c>
      <c r="B381" s="16">
        <v>5</v>
      </c>
      <c r="C381" s="16">
        <v>3</v>
      </c>
      <c r="D381" s="18">
        <f>price!B41</f>
        <v>5762.48</v>
      </c>
      <c r="E381" s="16">
        <v>1.3305</v>
      </c>
      <c r="F381" s="16">
        <f>price!B41*_xlfn.NORM.S.DIST((LN(price!B41/Home!$F$25)+(rate!B41%-dividend!B41%+0.5*(vol!F41%)^2)*(ttm!F41/365))/((vol!F41%)*SQRT(ttm!F41/365)),TRUE)*EXP(-dividend!B41%*ttm!F41/365)-Home!$F$25*_xlfn.NORM.S.DIST((LN(price!B41/Home!$F$25)+(rate!B41%-dividend!B41%-0.5*(vol!F41%)^2)*(ttm!F41/365))/((vol!F41%)*SQRT(ttm!F41/365)),TRUE)*EXP(-rate!B41%*ttm!F41/365)</f>
        <v>102.46978388126877</v>
      </c>
      <c r="G381" s="16">
        <f>_xlfn.NORM.S.DIST((LN(price!B41/Home!$F$25)+(rate!B41%-dividend!B41%+0.5*(vol!F41%)^2)*(ttm!F41/365))/((vol!F41%)*SQRT(ttm!F41/365)),TRUE)*EXP(-dividend!B41%*ttm!F41/365)</f>
        <v>0.32869570316641239</v>
      </c>
      <c r="H381" s="18">
        <f>mid!F41</f>
        <v>106.4</v>
      </c>
      <c r="I381" s="16">
        <f>delta!F41</f>
        <v>0.34</v>
      </c>
      <c r="J381" s="16">
        <v>4.6287700000000003</v>
      </c>
      <c r="K381" s="20">
        <f>ttm!F41</f>
        <v>172</v>
      </c>
      <c r="L381" s="20">
        <f>moneyness!F41</f>
        <v>-337.52000000000044</v>
      </c>
      <c r="M381" s="16">
        <f t="shared" si="10"/>
        <v>0.22077389286783389</v>
      </c>
      <c r="N381" s="16">
        <f t="shared" si="11"/>
        <v>-0.1079218102985785</v>
      </c>
    </row>
    <row r="382" spans="1:14">
      <c r="A382" s="17">
        <v>45566</v>
      </c>
      <c r="B382" s="16">
        <v>5</v>
      </c>
      <c r="C382" s="16">
        <v>1</v>
      </c>
      <c r="D382" s="18">
        <f>price!B42</f>
        <v>5708.75</v>
      </c>
      <c r="E382" s="16">
        <v>1.3432999999999999</v>
      </c>
      <c r="F382" s="16">
        <f>price!B42*_xlfn.NORM.S.DIST((LN(price!B42/Home!$F$25)+(rate!B42%-dividend!B42%+0.5*(vol!F42%)^2)*(ttm!F42/365))/((vol!F42%)*SQRT(ttm!F42/365)),TRUE)*EXP(-dividend!B42%*ttm!F42/365)-Home!$F$25*_xlfn.NORM.S.DIST((LN(price!B42/Home!$F$25)+(rate!B42%-dividend!B42%-0.5*(vol!F42%)^2)*(ttm!F42/365))/((vol!F42%)*SQRT(ttm!F42/365)),TRUE)*EXP(-rate!B42%*ttm!F42/365)</f>
        <v>88.71047688661929</v>
      </c>
      <c r="G382" s="16">
        <f>_xlfn.NORM.S.DIST((LN(price!B42/Home!$F$25)+(rate!B42%-dividend!B42%+0.5*(vol!F42%)^2)*(ttm!F42/365))/((vol!F42%)*SQRT(ttm!F42/365)),TRUE)*EXP(-dividend!B42%*ttm!F42/365)</f>
        <v>0.29357011763228136</v>
      </c>
      <c r="H382" s="18">
        <f>mid!F42</f>
        <v>94.4</v>
      </c>
      <c r="I382" s="16">
        <f>delta!F42</f>
        <v>0.311</v>
      </c>
      <c r="J382" s="16">
        <v>4.6014900000000001</v>
      </c>
      <c r="K382" s="20">
        <f>ttm!F42</f>
        <v>171</v>
      </c>
      <c r="L382" s="20">
        <f>moneyness!F42</f>
        <v>-391.25</v>
      </c>
      <c r="M382" s="16">
        <f t="shared" si="10"/>
        <v>2.9316554276131748</v>
      </c>
      <c r="N382" s="16">
        <f t="shared" si="11"/>
        <v>2.6380853099808936</v>
      </c>
    </row>
    <row r="383" spans="1:14">
      <c r="A383" s="17">
        <v>45567</v>
      </c>
      <c r="B383" s="16">
        <v>5</v>
      </c>
      <c r="C383" s="16">
        <v>1</v>
      </c>
      <c r="D383" s="18">
        <f>price!B43</f>
        <v>5709.54</v>
      </c>
      <c r="E383" s="16">
        <v>1.3454999999999999</v>
      </c>
      <c r="F383" s="16">
        <f>price!B43*_xlfn.NORM.S.DIST((LN(price!B43/Home!$F$25)+(rate!B43%-dividend!B43%+0.5*(vol!F43%)^2)*(ttm!F43/365))/((vol!F43%)*SQRT(ttm!F43/365)),TRUE)*EXP(-dividend!B43%*ttm!F43/365)-Home!$F$25*_xlfn.NORM.S.DIST((LN(price!B43/Home!$F$25)+(rate!B43%-dividend!B43%-0.5*(vol!F43%)^2)*(ttm!F43/365))/((vol!F43%)*SQRT(ttm!F43/365)),TRUE)*EXP(-rate!B43%*ttm!F43/365)</f>
        <v>87.367944342608553</v>
      </c>
      <c r="G383" s="16">
        <f>_xlfn.NORM.S.DIST((LN(price!B43/Home!$F$25)+(rate!B43%-dividend!B43%+0.5*(vol!F43%)^2)*(ttm!F43/365))/((vol!F43%)*SQRT(ttm!F43/365)),TRUE)*EXP(-dividend!B43%*ttm!F43/365)</f>
        <v>0.29188765046355769</v>
      </c>
      <c r="H383" s="18">
        <f>mid!F43</f>
        <v>96.1</v>
      </c>
      <c r="I383" s="16">
        <f>delta!F43</f>
        <v>0.309</v>
      </c>
      <c r="J383" s="16">
        <v>4.5949600000000004</v>
      </c>
      <c r="K383" s="20">
        <f>ttm!F43</f>
        <v>170</v>
      </c>
      <c r="L383" s="20">
        <f>moneyness!F43</f>
        <v>-390.46000000000004</v>
      </c>
      <c r="M383" s="16">
        <f t="shared" si="10"/>
        <v>0.49948455774765255</v>
      </c>
      <c r="N383" s="16">
        <f t="shared" si="11"/>
        <v>0.20759690728409486</v>
      </c>
    </row>
    <row r="384" spans="1:14">
      <c r="A384" s="17">
        <v>45568</v>
      </c>
      <c r="B384" s="16">
        <v>5</v>
      </c>
      <c r="C384" s="16">
        <v>1</v>
      </c>
      <c r="D384" s="18">
        <f>price!B44</f>
        <v>5699.94</v>
      </c>
      <c r="E384" s="16">
        <v>1.3475999999999999</v>
      </c>
      <c r="F384" s="16">
        <f>price!B44*_xlfn.NORM.S.DIST((LN(price!B44/Home!$F$25)+(rate!B44%-dividend!B44%+0.5*(vol!F44%)^2)*(ttm!F44/365))/((vol!F44%)*SQRT(ttm!F44/365)),TRUE)*EXP(-dividend!B44%*ttm!F44/365)-Home!$F$25*_xlfn.NORM.S.DIST((LN(price!B44/Home!$F$25)+(rate!B44%-dividend!B44%-0.5*(vol!F44%)^2)*(ttm!F44/365))/((vol!F44%)*SQRT(ttm!F44/365)),TRUE)*EXP(-rate!B44%*ttm!F44/365)</f>
        <v>86.942777884490624</v>
      </c>
      <c r="G384" s="16">
        <f>_xlfn.NORM.S.DIST((LN(price!B44/Home!$F$25)+(rate!B44%-dividend!B44%+0.5*(vol!F44%)^2)*(ttm!F44/365))/((vol!F44%)*SQRT(ttm!F44/365)),TRUE)*EXP(-dividend!B44%*ttm!F44/365)</f>
        <v>0.28831900475698469</v>
      </c>
      <c r="H384" s="18">
        <f>mid!F44</f>
        <v>91.2</v>
      </c>
      <c r="I384" s="16">
        <f>delta!F44</f>
        <v>0.30399999999999999</v>
      </c>
      <c r="J384" s="16">
        <v>4.6138399999999997</v>
      </c>
      <c r="K384" s="20">
        <f>ttm!F44</f>
        <v>169</v>
      </c>
      <c r="L384" s="20">
        <f>moneyness!F44</f>
        <v>-400.0600000000004</v>
      </c>
      <c r="M384" s="16">
        <f t="shared" si="10"/>
        <v>0.29361122826075214</v>
      </c>
      <c r="N384" s="16">
        <f t="shared" si="11"/>
        <v>5.292223503767457E-3</v>
      </c>
    </row>
    <row r="385" spans="1:14">
      <c r="A385" s="17">
        <v>45569</v>
      </c>
      <c r="B385" s="16">
        <v>5</v>
      </c>
      <c r="C385" s="16">
        <v>1</v>
      </c>
      <c r="D385" s="18">
        <f>price!B45</f>
        <v>5751.07</v>
      </c>
      <c r="E385" s="16">
        <v>1.3361000000000001</v>
      </c>
      <c r="F385" s="16">
        <f>price!B45*_xlfn.NORM.S.DIST((LN(price!B45/Home!$F$25)+(rate!B45%-dividend!B45%+0.5*(vol!F45%)^2)*(ttm!F45/365))/((vol!F45%)*SQRT(ttm!F45/365)),TRUE)*EXP(-dividend!B45%*ttm!F45/365)-Home!$F$25*_xlfn.NORM.S.DIST((LN(price!B45/Home!$F$25)+(rate!B45%-dividend!B45%-0.5*(vol!F45%)^2)*(ttm!F45/365))/((vol!F45%)*SQRT(ttm!F45/365)),TRUE)*EXP(-rate!B45%*ttm!F45/365)</f>
        <v>101.25906952591981</v>
      </c>
      <c r="G385" s="16">
        <f>_xlfn.NORM.S.DIST((LN(price!B45/Home!$F$25)+(rate!B45%-dividend!B45%+0.5*(vol!F45%)^2)*(ttm!F45/365))/((vol!F45%)*SQRT(ttm!F45/365)),TRUE)*EXP(-dividend!B45%*ttm!F45/365)</f>
        <v>0.3235966647500193</v>
      </c>
      <c r="H385" s="18">
        <f>mid!F45</f>
        <v>106.15</v>
      </c>
      <c r="I385" s="16">
        <f>delta!F45</f>
        <v>0.33700000000000002</v>
      </c>
      <c r="J385" s="16">
        <v>4.7532100000000002</v>
      </c>
      <c r="K385" s="20">
        <f>ttm!F45</f>
        <v>168</v>
      </c>
      <c r="L385" s="20">
        <f>moneyness!F45</f>
        <v>-348.93000000000029</v>
      </c>
      <c r="M385" s="16">
        <f t="shared" si="10"/>
        <v>0.20329427512954967</v>
      </c>
      <c r="N385" s="16">
        <f t="shared" si="11"/>
        <v>-0.12030238962046963</v>
      </c>
    </row>
    <row r="386" spans="1:14">
      <c r="A386" s="17">
        <v>45572</v>
      </c>
      <c r="B386" s="16">
        <v>5</v>
      </c>
      <c r="C386" s="16">
        <v>3</v>
      </c>
      <c r="D386" s="18">
        <f>price!B46</f>
        <v>5695.94</v>
      </c>
      <c r="E386" s="16">
        <v>1.3483000000000001</v>
      </c>
      <c r="F386" s="16">
        <f>price!B46*_xlfn.NORM.S.DIST((LN(price!B46/Home!$F$25)+(rate!B46%-dividend!B46%+0.5*(vol!F46%)^2)*(ttm!F46/365))/((vol!F46%)*SQRT(ttm!F46/365)),TRUE)*EXP(-dividend!B46%*ttm!F46/365)-Home!$F$25*_xlfn.NORM.S.DIST((LN(price!B46/Home!$F$25)+(rate!B46%-dividend!B46%-0.5*(vol!F46%)^2)*(ttm!F46/365))/((vol!F46%)*SQRT(ttm!F46/365)),TRUE)*EXP(-rate!B46%*ttm!F46/365)</f>
        <v>86.896668168012638</v>
      </c>
      <c r="G386" s="16">
        <f>_xlfn.NORM.S.DIST((LN(price!B46/Home!$F$25)+(rate!B46%-dividend!B46%+0.5*(vol!F46%)^2)*(ttm!F46/365))/((vol!F46%)*SQRT(ttm!F46/365)),TRUE)*EXP(-dividend!B46%*ttm!F46/365)</f>
        <v>0.28802671800414981</v>
      </c>
      <c r="H386" s="18">
        <f>mid!F46</f>
        <v>94.9</v>
      </c>
      <c r="I386" s="16">
        <f>delta!F46</f>
        <v>0.30599999999999999</v>
      </c>
      <c r="J386" s="16">
        <v>4.8091100000000004</v>
      </c>
      <c r="K386" s="20">
        <f>ttm!F46</f>
        <v>165</v>
      </c>
      <c r="L386" s="20">
        <f>moneyness!F46</f>
        <v>-404.0600000000004</v>
      </c>
      <c r="M386" s="16">
        <f t="shared" si="10"/>
        <v>0.23738513481936577</v>
      </c>
      <c r="N386" s="16">
        <f t="shared" si="11"/>
        <v>-5.0641583184784039E-2</v>
      </c>
    </row>
    <row r="387" spans="1:14">
      <c r="A387" s="17">
        <v>45573</v>
      </c>
      <c r="B387" s="16">
        <v>5</v>
      </c>
      <c r="C387" s="16">
        <v>1</v>
      </c>
      <c r="D387" s="18">
        <f>price!B47</f>
        <v>5751.13</v>
      </c>
      <c r="E387" s="16">
        <v>1.3351</v>
      </c>
      <c r="F387" s="16">
        <f>price!B47*_xlfn.NORM.S.DIST((LN(price!B47/Home!$F$25)+(rate!B47%-dividend!B47%+0.5*(vol!F47%)^2)*(ttm!F47/365))/((vol!F47%)*SQRT(ttm!F47/365)),TRUE)*EXP(-dividend!B47%*ttm!F47/365)-Home!$F$25*_xlfn.NORM.S.DIST((LN(price!B47/Home!$F$25)+(rate!B47%-dividend!B47%-0.5*(vol!F47%)^2)*(ttm!F47/365))/((vol!F47%)*SQRT(ttm!F47/365)),TRUE)*EXP(-rate!B47%*ttm!F47/365)</f>
        <v>101.5058492154194</v>
      </c>
      <c r="G387" s="16">
        <f>_xlfn.NORM.S.DIST((LN(price!B47/Home!$F$25)+(rate!B47%-dividend!B47%+0.5*(vol!F47%)^2)*(ttm!F47/365))/((vol!F47%)*SQRT(ttm!F47/365)),TRUE)*EXP(-dividend!B47%*ttm!F47/365)</f>
        <v>0.32332699681681343</v>
      </c>
      <c r="H387" s="18">
        <f>mid!F47</f>
        <v>107.85</v>
      </c>
      <c r="I387" s="16">
        <f>delta!F47</f>
        <v>0.33800000000000002</v>
      </c>
      <c r="J387" s="16">
        <v>4.7761899999999997</v>
      </c>
      <c r="K387" s="20">
        <f>ttm!F47</f>
        <v>164</v>
      </c>
      <c r="L387" s="20">
        <f>moneyness!F47</f>
        <v>-348.86999999999989</v>
      </c>
      <c r="M387" s="16">
        <f t="shared" ref="M387:M450" si="12">(H388-H387)/((D388*EXP(-E387%*(C387/365)))-D387)</f>
        <v>0.32188201487558749</v>
      </c>
      <c r="N387" s="16">
        <f t="shared" ref="N387:N450" si="13">M387-G387</f>
        <v>-1.4449819412259424E-3</v>
      </c>
    </row>
    <row r="388" spans="1:14">
      <c r="A388" s="17">
        <v>45574</v>
      </c>
      <c r="B388" s="16">
        <v>5</v>
      </c>
      <c r="C388" s="16">
        <v>1</v>
      </c>
      <c r="D388" s="18">
        <f>price!B48</f>
        <v>5792.04</v>
      </c>
      <c r="E388" s="16">
        <v>1.3254999999999999</v>
      </c>
      <c r="F388" s="16">
        <f>price!B48*_xlfn.NORM.S.DIST((LN(price!B48/Home!$F$25)+(rate!B48%-dividend!B48%+0.5*(vol!F48%)^2)*(ttm!F48/365))/((vol!F48%)*SQRT(ttm!F48/365)),TRUE)*EXP(-dividend!B48%*ttm!F48/365)-Home!$F$25*_xlfn.NORM.S.DIST((LN(price!B48/Home!$F$25)+(rate!B48%-dividend!B48%-0.5*(vol!F48%)^2)*(ttm!F48/365))/((vol!F48%)*SQRT(ttm!F48/365)),TRUE)*EXP(-rate!B48%*ttm!F48/365)</f>
        <v>115.35124957390576</v>
      </c>
      <c r="G388" s="16">
        <f>_xlfn.NORM.S.DIST((LN(price!B48/Home!$F$25)+(rate!B48%-dividend!B48%+0.5*(vol!F48%)^2)*(ttm!F48/365))/((vol!F48%)*SQRT(ttm!F48/365)),TRUE)*EXP(-dividend!B48%*ttm!F48/365)</f>
        <v>0.35289086661909136</v>
      </c>
      <c r="H388" s="18">
        <f>mid!F48</f>
        <v>120.95</v>
      </c>
      <c r="I388" s="16">
        <f>delta!F48</f>
        <v>0.36599999999999999</v>
      </c>
      <c r="J388" s="16">
        <v>4.7885200000000001</v>
      </c>
      <c r="K388" s="20">
        <f>ttm!F48</f>
        <v>163</v>
      </c>
      <c r="L388" s="20">
        <f>moneyness!F48</f>
        <v>-307.96000000000004</v>
      </c>
      <c r="M388" s="16">
        <f t="shared" si="12"/>
        <v>0.15983738750272375</v>
      </c>
      <c r="N388" s="16">
        <f t="shared" si="13"/>
        <v>-0.19305347911636761</v>
      </c>
    </row>
    <row r="389" spans="1:14">
      <c r="A389" s="17">
        <v>45575</v>
      </c>
      <c r="B389" s="16">
        <v>5</v>
      </c>
      <c r="C389" s="16">
        <v>1</v>
      </c>
      <c r="D389" s="18">
        <f>price!B49</f>
        <v>5780.05</v>
      </c>
      <c r="E389" s="16">
        <v>1.3278000000000001</v>
      </c>
      <c r="F389" s="16">
        <f>price!B49*_xlfn.NORM.S.DIST((LN(price!B49/Home!$F$25)+(rate!B49%-dividend!B49%+0.5*(vol!F49%)^2)*(ttm!F49/365))/((vol!F49%)*SQRT(ttm!F49/365)),TRUE)*EXP(-dividend!B49%*ttm!F49/365)-Home!$F$25*_xlfn.NORM.S.DIST((LN(price!B49/Home!$F$25)+(rate!B49%-dividend!B49%-0.5*(vol!F49%)^2)*(ttm!F49/365))/((vol!F49%)*SQRT(ttm!F49/365)),TRUE)*EXP(-rate!B49%*ttm!F49/365)</f>
        <v>111.11621943082309</v>
      </c>
      <c r="G389" s="16">
        <f>_xlfn.NORM.S.DIST((LN(price!B49/Home!$F$25)+(rate!B49%-dividend!B49%+0.5*(vol!F49%)^2)*(ttm!F49/365))/((vol!F49%)*SQRT(ttm!F49/365)),TRUE)*EXP(-dividend!B49%*ttm!F49/365)</f>
        <v>0.34382536217477089</v>
      </c>
      <c r="H389" s="18">
        <f>mid!F49</f>
        <v>119</v>
      </c>
      <c r="I389" s="16">
        <f>delta!F49</f>
        <v>0.36099999999999999</v>
      </c>
      <c r="J389" s="16">
        <v>4.7853000000000003</v>
      </c>
      <c r="K389" s="20">
        <f>ttm!F49</f>
        <v>162</v>
      </c>
      <c r="L389" s="20">
        <f>moneyness!F49</f>
        <v>-319.94999999999982</v>
      </c>
      <c r="M389" s="16">
        <f t="shared" si="12"/>
        <v>0.27467419736363741</v>
      </c>
      <c r="N389" s="16">
        <f t="shared" si="13"/>
        <v>-6.9151164811133481E-2</v>
      </c>
    </row>
    <row r="390" spans="1:14">
      <c r="A390" s="17">
        <v>45576</v>
      </c>
      <c r="B390" s="16">
        <v>5</v>
      </c>
      <c r="C390" s="16">
        <v>3</v>
      </c>
      <c r="D390" s="18">
        <f>price!B50</f>
        <v>5815.03</v>
      </c>
      <c r="E390" s="16">
        <v>1.3204</v>
      </c>
      <c r="F390" s="16">
        <f>price!B50*_xlfn.NORM.S.DIST((LN(price!B50/Home!$F$25)+(rate!B50%-dividend!B50%+0.5*(vol!F50%)^2)*(ttm!F50/365))/((vol!F50%)*SQRT(ttm!F50/365)),TRUE)*EXP(-dividend!B50%*ttm!F50/365)-Home!$F$25*_xlfn.NORM.S.DIST((LN(price!B50/Home!$F$25)+(rate!B50%-dividend!B50%-0.5*(vol!F50%)^2)*(ttm!F50/365))/((vol!F50%)*SQRT(ttm!F50/365)),TRUE)*EXP(-rate!B50%*ttm!F50/365)</f>
        <v>125.21226125256158</v>
      </c>
      <c r="G390" s="16">
        <f>_xlfn.NORM.S.DIST((LN(price!B50/Home!$F$25)+(rate!B50%-dividend!B50%+0.5*(vol!F50%)^2)*(ttm!F50/365))/((vol!F50%)*SQRT(ttm!F50/365)),TRUE)*EXP(-dividend!B50%*ttm!F50/365)</f>
        <v>0.37055205286937432</v>
      </c>
      <c r="H390" s="18">
        <f>mid!F50</f>
        <v>128.55000000000001</v>
      </c>
      <c r="I390" s="16">
        <f>delta!F50</f>
        <v>0.38400000000000001</v>
      </c>
      <c r="J390" s="16">
        <v>4.7812799999999998</v>
      </c>
      <c r="K390" s="20">
        <f>ttm!F50</f>
        <v>161</v>
      </c>
      <c r="L390" s="20">
        <f>moneyness!F50</f>
        <v>-284.97000000000025</v>
      </c>
      <c r="M390" s="16">
        <f t="shared" si="12"/>
        <v>0.52507590199913656</v>
      </c>
      <c r="N390" s="16">
        <f t="shared" si="13"/>
        <v>0.15452384912976225</v>
      </c>
    </row>
    <row r="391" spans="1:14">
      <c r="A391" s="17">
        <v>45579</v>
      </c>
      <c r="B391" s="16">
        <v>5</v>
      </c>
      <c r="C391" s="16">
        <v>1</v>
      </c>
      <c r="D391" s="18">
        <f>price!B51</f>
        <v>5859.85</v>
      </c>
      <c r="E391" s="16">
        <v>1.3103</v>
      </c>
      <c r="F391" s="16">
        <f>price!B51*_xlfn.NORM.S.DIST((LN(price!B51/Home!$F$25)+(rate!B51%-dividend!B51%+0.5*(vol!F51%)^2)*(ttm!F51/365))/((vol!F51%)*SQRT(ttm!F51/365)),TRUE)*EXP(-dividend!B51%*ttm!F51/365)-Home!$F$25*_xlfn.NORM.S.DIST((LN(price!B51/Home!$F$25)+(rate!B51%-dividend!B51%-0.5*(vol!F51%)^2)*(ttm!F51/365))/((vol!F51%)*SQRT(ttm!F51/365)),TRUE)*EXP(-rate!B51%*ttm!F51/365)</f>
        <v>139.43855966414185</v>
      </c>
      <c r="G391" s="16">
        <f>_xlfn.NORM.S.DIST((LN(price!B51/Home!$F$25)+(rate!B51%-dividend!B51%+0.5*(vol!F51%)^2)*(ttm!F51/365))/((vol!F51%)*SQRT(ttm!F51/365)),TRUE)*EXP(-dividend!B51%*ttm!F51/365)</f>
        <v>0.40107726802035815</v>
      </c>
      <c r="H391" s="18">
        <f>mid!F51</f>
        <v>151.75</v>
      </c>
      <c r="I391" s="16">
        <f>delta!F51</f>
        <v>0.42099999999999999</v>
      </c>
      <c r="J391" s="16">
        <v>4.7858499999999999</v>
      </c>
      <c r="K391" s="20">
        <f>ttm!F51</f>
        <v>158</v>
      </c>
      <c r="L391" s="20">
        <f>moneyness!F51</f>
        <v>-240.14999999999964</v>
      </c>
      <c r="M391" s="16">
        <f t="shared" si="12"/>
        <v>0.48662065395739074</v>
      </c>
      <c r="N391" s="16">
        <f t="shared" si="13"/>
        <v>8.554338593703259E-2</v>
      </c>
    </row>
    <row r="392" spans="1:14">
      <c r="A392" s="17">
        <v>45580</v>
      </c>
      <c r="B392" s="16">
        <v>5</v>
      </c>
      <c r="C392" s="16">
        <v>1</v>
      </c>
      <c r="D392" s="18">
        <f>price!B52</f>
        <v>5815.26</v>
      </c>
      <c r="E392" s="16">
        <v>1.3209</v>
      </c>
      <c r="F392" s="16">
        <f>price!B52*_xlfn.NORM.S.DIST((LN(price!B52/Home!$F$25)+(rate!B52%-dividend!B52%+0.5*(vol!F52%)^2)*(ttm!F52/365))/((vol!F52%)*SQRT(ttm!F52/365)),TRUE)*EXP(-dividend!B52%*ttm!F52/365)-Home!$F$25*_xlfn.NORM.S.DIST((LN(price!B52/Home!$F$25)+(rate!B52%-dividend!B52%-0.5*(vol!F52%)^2)*(ttm!F52/365))/((vol!F52%)*SQRT(ttm!F52/365)),TRUE)*EXP(-rate!B52%*ttm!F52/365)</f>
        <v>121.98775333898516</v>
      </c>
      <c r="G392" s="16">
        <f>_xlfn.NORM.S.DIST((LN(price!B52/Home!$F$25)+(rate!B52%-dividend!B52%+0.5*(vol!F52%)^2)*(ttm!F52/365))/((vol!F52%)*SQRT(ttm!F52/365)),TRUE)*EXP(-dividend!B52%*ttm!F52/365)</f>
        <v>0.36691942777799513</v>
      </c>
      <c r="H392" s="18">
        <f>mid!F52</f>
        <v>129.94999999999999</v>
      </c>
      <c r="I392" s="16">
        <f>delta!F52</f>
        <v>0.38600000000000001</v>
      </c>
      <c r="J392" s="16">
        <v>4.7696500000000004</v>
      </c>
      <c r="K392" s="20">
        <f>ttm!F52</f>
        <v>157</v>
      </c>
      <c r="L392" s="20">
        <f>moneyness!F52</f>
        <v>-284.73999999999978</v>
      </c>
      <c r="M392" s="16">
        <f t="shared" si="12"/>
        <v>0.26853273644365733</v>
      </c>
      <c r="N392" s="16">
        <f t="shared" si="13"/>
        <v>-9.8386691334337806E-2</v>
      </c>
    </row>
    <row r="393" spans="1:14">
      <c r="A393" s="17">
        <v>45581</v>
      </c>
      <c r="B393" s="16">
        <v>5</v>
      </c>
      <c r="C393" s="16">
        <v>1</v>
      </c>
      <c r="D393" s="18">
        <f>price!B53</f>
        <v>5842.47</v>
      </c>
      <c r="E393" s="16">
        <v>1.3144</v>
      </c>
      <c r="F393" s="16">
        <f>price!B53*_xlfn.NORM.S.DIST((LN(price!B53/Home!$F$25)+(rate!B53%-dividend!B53%+0.5*(vol!F53%)^2)*(ttm!F53/365))/((vol!F53%)*SQRT(ttm!F53/365)),TRUE)*EXP(-dividend!B53%*ttm!F53/365)-Home!$F$25*_xlfn.NORM.S.DIST((LN(price!B53/Home!$F$25)+(rate!B53%-dividend!B53%-0.5*(vol!F53%)^2)*(ttm!F53/365))/((vol!F53%)*SQRT(ttm!F53/365)),TRUE)*EXP(-rate!B53%*ttm!F53/365)</f>
        <v>130.57215228725318</v>
      </c>
      <c r="G393" s="16">
        <f>_xlfn.NORM.S.DIST((LN(price!B53/Home!$F$25)+(rate!B53%-dividend!B53%+0.5*(vol!F53%)^2)*(ttm!F53/365))/((vol!F53%)*SQRT(ttm!F53/365)),TRUE)*EXP(-dividend!B53%*ttm!F53/365)</f>
        <v>0.38577435557397888</v>
      </c>
      <c r="H393" s="18">
        <f>mid!F53</f>
        <v>137.19999999999999</v>
      </c>
      <c r="I393" s="16">
        <f>delta!F53</f>
        <v>0.40400000000000003</v>
      </c>
      <c r="J393" s="16">
        <v>4.7691600000000003</v>
      </c>
      <c r="K393" s="20">
        <f>ttm!F53</f>
        <v>156</v>
      </c>
      <c r="L393" s="20">
        <f>moneyness!F53</f>
        <v>-257.52999999999975</v>
      </c>
      <c r="M393" s="16">
        <f t="shared" si="12"/>
        <v>2.4786154384149355</v>
      </c>
      <c r="N393" s="16">
        <f t="shared" si="13"/>
        <v>2.0928410828409567</v>
      </c>
    </row>
    <row r="394" spans="1:14">
      <c r="A394" s="17">
        <v>45582</v>
      </c>
      <c r="B394" s="16">
        <v>5</v>
      </c>
      <c r="C394" s="16">
        <v>1</v>
      </c>
      <c r="D394" s="18">
        <f>price!B54</f>
        <v>5841.47</v>
      </c>
      <c r="E394" s="16">
        <v>1.3139000000000001</v>
      </c>
      <c r="F394" s="16">
        <f>price!B54*_xlfn.NORM.S.DIST((LN(price!B54/Home!$F$25)+(rate!B54%-dividend!B54%+0.5*(vol!F54%)^2)*(ttm!F54/365))/((vol!F54%)*SQRT(ttm!F54/365)),TRUE)*EXP(-dividend!B54%*ttm!F54/365)-Home!$F$25*_xlfn.NORM.S.DIST((LN(price!B54/Home!$F$25)+(rate!B54%-dividend!B54%-0.5*(vol!F54%)^2)*(ttm!F54/365))/((vol!F54%)*SQRT(ttm!F54/365)),TRUE)*EXP(-rate!B54%*ttm!F54/365)</f>
        <v>125.83048330214342</v>
      </c>
      <c r="G394" s="16">
        <f>_xlfn.NORM.S.DIST((LN(price!B54/Home!$F$25)+(rate!B54%-dividend!B54%+0.5*(vol!F54%)^2)*(ttm!F54/365))/((vol!F54%)*SQRT(ttm!F54/365)),TRUE)*EXP(-dividend!B54%*ttm!F54/365)</f>
        <v>0.38179526110564449</v>
      </c>
      <c r="H394" s="18">
        <f>mid!F54</f>
        <v>134.19999999999999</v>
      </c>
      <c r="I394" s="16">
        <f>delta!F54</f>
        <v>0.40200000000000002</v>
      </c>
      <c r="J394" s="16">
        <v>4.79474</v>
      </c>
      <c r="K394" s="20">
        <f>ttm!F54</f>
        <v>155</v>
      </c>
      <c r="L394" s="20">
        <f>moneyness!F54</f>
        <v>-258.52999999999975</v>
      </c>
      <c r="M394" s="16">
        <f t="shared" si="12"/>
        <v>0.21749634801745435</v>
      </c>
      <c r="N394" s="16">
        <f t="shared" si="13"/>
        <v>-0.16429891308819014</v>
      </c>
    </row>
    <row r="395" spans="1:14">
      <c r="A395" s="17">
        <v>45583</v>
      </c>
      <c r="B395" s="16">
        <v>5</v>
      </c>
      <c r="C395" s="16">
        <v>3</v>
      </c>
      <c r="D395" s="18">
        <f>price!B55</f>
        <v>5864.67</v>
      </c>
      <c r="E395" s="16">
        <v>1.3086</v>
      </c>
      <c r="F395" s="16">
        <f>price!B55*_xlfn.NORM.S.DIST((LN(price!B55/Home!$F$25)+(rate!B55%-dividend!B55%+0.5*(vol!F55%)^2)*(ttm!F55/365))/((vol!F55%)*SQRT(ttm!F55/365)),TRUE)*EXP(-dividend!B55%*ttm!F55/365)-Home!$F$25*_xlfn.NORM.S.DIST((LN(price!B55/Home!$F$25)+(rate!B55%-dividend!B55%-0.5*(vol!F55%)^2)*(ttm!F55/365))/((vol!F55%)*SQRT(ttm!F55/365)),TRUE)*EXP(-rate!B55%*ttm!F55/365)</f>
        <v>131.4287912093032</v>
      </c>
      <c r="G395" s="16">
        <f>_xlfn.NORM.S.DIST((LN(price!B55/Home!$F$25)+(rate!B55%-dividend!B55%+0.5*(vol!F55%)^2)*(ttm!F55/365))/((vol!F55%)*SQRT(ttm!F55/365)),TRUE)*EXP(-dividend!B55%*ttm!F55/365)</f>
        <v>0.39697752179445994</v>
      </c>
      <c r="H395" s="18">
        <f>mid!F55</f>
        <v>139.19999999999999</v>
      </c>
      <c r="I395" s="16">
        <f>delta!F55</f>
        <v>0.41599999999999998</v>
      </c>
      <c r="J395" s="16">
        <v>4.7816799999999997</v>
      </c>
      <c r="K395" s="20">
        <f>ttm!F55</f>
        <v>154</v>
      </c>
      <c r="L395" s="20">
        <f>moneyness!F55</f>
        <v>-235.32999999999993</v>
      </c>
      <c r="M395" s="16">
        <f t="shared" si="12"/>
        <v>0.52121993349478657</v>
      </c>
      <c r="N395" s="16">
        <f t="shared" si="13"/>
        <v>0.12424241170032663</v>
      </c>
    </row>
    <row r="396" spans="1:14">
      <c r="A396" s="17">
        <v>45586</v>
      </c>
      <c r="B396" s="16">
        <v>5</v>
      </c>
      <c r="C396" s="16">
        <v>1</v>
      </c>
      <c r="D396" s="18">
        <f>price!B56</f>
        <v>5853.98</v>
      </c>
      <c r="E396" s="16">
        <v>1.3109999999999999</v>
      </c>
      <c r="F396" s="16">
        <f>price!B56*_xlfn.NORM.S.DIST((LN(price!B56/Home!$F$25)+(rate!B56%-dividend!B56%+0.5*(vol!F56%)^2)*(ttm!F56/365))/((vol!F56%)*SQRT(ttm!F56/365)),TRUE)*EXP(-dividend!B56%*ttm!F56/365)-Home!$F$25*_xlfn.NORM.S.DIST((LN(price!B56/Home!$F$25)+(rate!B56%-dividend!B56%-0.5*(vol!F56%)^2)*(ttm!F56/365))/((vol!F56%)*SQRT(ttm!F56/365)),TRUE)*EXP(-rate!B56%*ttm!F56/365)</f>
        <v>124.02944635992162</v>
      </c>
      <c r="G396" s="16">
        <f>_xlfn.NORM.S.DIST((LN(price!B56/Home!$F$25)+(rate!B56%-dividend!B56%+0.5*(vol!F56%)^2)*(ttm!F56/365))/((vol!F56%)*SQRT(ttm!F56/365)),TRUE)*EXP(-dividend!B56%*ttm!F56/365)</f>
        <v>0.38551746463483966</v>
      </c>
      <c r="H396" s="18">
        <f>mid!F56</f>
        <v>133.30000000000001</v>
      </c>
      <c r="I396" s="16">
        <f>delta!F56</f>
        <v>0.40500000000000003</v>
      </c>
      <c r="J396" s="16">
        <v>4.7991299999999999</v>
      </c>
      <c r="K396" s="20">
        <f>ttm!F56</f>
        <v>151</v>
      </c>
      <c r="L396" s="20">
        <f>moneyness!F56</f>
        <v>-246.02000000000044</v>
      </c>
      <c r="M396" s="16">
        <f t="shared" si="12"/>
        <v>2.3410130224856998</v>
      </c>
      <c r="N396" s="16">
        <f t="shared" si="13"/>
        <v>1.9554955578508602</v>
      </c>
    </row>
    <row r="397" spans="1:14">
      <c r="A397" s="17">
        <v>45587</v>
      </c>
      <c r="B397" s="16">
        <v>5</v>
      </c>
      <c r="C397" s="16">
        <v>1</v>
      </c>
      <c r="D397" s="18">
        <f>price!B57</f>
        <v>5851.2</v>
      </c>
      <c r="E397" s="16">
        <v>1.3109</v>
      </c>
      <c r="F397" s="16">
        <f>price!B57*_xlfn.NORM.S.DIST((LN(price!B57/Home!$F$25)+(rate!B57%-dividend!B57%+0.5*(vol!F57%)^2)*(ttm!F57/365))/((vol!F57%)*SQRT(ttm!F57/365)),TRUE)*EXP(-dividend!B57%*ttm!F57/365)-Home!$F$25*_xlfn.NORM.S.DIST((LN(price!B57/Home!$F$25)+(rate!B57%-dividend!B57%-0.5*(vol!F57%)^2)*(ttm!F57/365))/((vol!F57%)*SQRT(ttm!F57/365)),TRUE)*EXP(-rate!B57%*ttm!F57/365)</f>
        <v>120.60085636299846</v>
      </c>
      <c r="G397" s="16">
        <f>_xlfn.NORM.S.DIST((LN(price!B57/Home!$F$25)+(rate!B57%-dividend!B57%+0.5*(vol!F57%)^2)*(ttm!F57/365))/((vol!F57%)*SQRT(ttm!F57/365)),TRUE)*EXP(-dividend!B57%*ttm!F57/365)</f>
        <v>0.38112526656277274</v>
      </c>
      <c r="H397" s="18">
        <f>mid!F57</f>
        <v>126.3</v>
      </c>
      <c r="I397" s="16">
        <f>delta!F57</f>
        <v>0.39900000000000002</v>
      </c>
      <c r="J397" s="16">
        <v>4.7952000000000004</v>
      </c>
      <c r="K397" s="20">
        <f>ttm!F57</f>
        <v>150</v>
      </c>
      <c r="L397" s="20">
        <f>moneyness!F57</f>
        <v>-248.80000000000018</v>
      </c>
      <c r="M397" s="16">
        <f t="shared" si="12"/>
        <v>0.28895197139890044</v>
      </c>
      <c r="N397" s="16">
        <f t="shared" si="13"/>
        <v>-9.2173295163872293E-2</v>
      </c>
    </row>
    <row r="398" spans="1:14">
      <c r="A398" s="17">
        <v>45588</v>
      </c>
      <c r="B398" s="16">
        <v>5</v>
      </c>
      <c r="C398" s="16">
        <v>1</v>
      </c>
      <c r="D398" s="18">
        <f>price!B58</f>
        <v>5797.42</v>
      </c>
      <c r="E398" s="16">
        <v>1.3226</v>
      </c>
      <c r="F398" s="16">
        <f>price!B58*_xlfn.NORM.S.DIST((LN(price!B58/Home!$F$25)+(rate!B58%-dividend!B58%+0.5*(vol!F58%)^2)*(ttm!F58/365))/((vol!F58%)*SQRT(ttm!F58/365)),TRUE)*EXP(-dividend!B58%*ttm!F58/365)-Home!$F$25*_xlfn.NORM.S.DIST((LN(price!B58/Home!$F$25)+(rate!B58%-dividend!B58%-0.5*(vol!F58%)^2)*(ttm!F58/365))/((vol!F58%)*SQRT(ttm!F58/365)),TRUE)*EXP(-rate!B58%*ttm!F58/365)</f>
        <v>102.23602829654124</v>
      </c>
      <c r="G398" s="16">
        <f>_xlfn.NORM.S.DIST((LN(price!B58/Home!$F$25)+(rate!B58%-dividend!B58%+0.5*(vol!F58%)^2)*(ttm!F58/365))/((vol!F58%)*SQRT(ttm!F58/365)),TRUE)*EXP(-dividend!B58%*ttm!F58/365)</f>
        <v>0.33930265379052166</v>
      </c>
      <c r="H398" s="18">
        <f>mid!F58</f>
        <v>110.7</v>
      </c>
      <c r="I398" s="16">
        <f>delta!F58</f>
        <v>0.36</v>
      </c>
      <c r="J398" s="16">
        <v>4.7968299999999999</v>
      </c>
      <c r="K398" s="20">
        <f>ttm!F58</f>
        <v>149</v>
      </c>
      <c r="L398" s="20">
        <f>moneyness!F58</f>
        <v>-302.57999999999993</v>
      </c>
      <c r="M398" s="16">
        <f t="shared" si="12"/>
        <v>0.21668950843430423</v>
      </c>
      <c r="N398" s="16">
        <f t="shared" si="13"/>
        <v>-0.12261314535621742</v>
      </c>
    </row>
    <row r="399" spans="1:14">
      <c r="A399" s="17">
        <v>45589</v>
      </c>
      <c r="B399" s="16">
        <v>5</v>
      </c>
      <c r="C399" s="16">
        <v>1</v>
      </c>
      <c r="D399" s="18">
        <f>price!B59</f>
        <v>5809.86</v>
      </c>
      <c r="E399" s="16">
        <v>1.3192999999999999</v>
      </c>
      <c r="F399" s="16">
        <f>price!B59*_xlfn.NORM.S.DIST((LN(price!B59/Home!$F$25)+(rate!B59%-dividend!B59%+0.5*(vol!F59%)^2)*(ttm!F59/365))/((vol!F59%)*SQRT(ttm!F59/365)),TRUE)*EXP(-dividend!B59%*ttm!F59/365)-Home!$F$25*_xlfn.NORM.S.DIST((LN(price!B59/Home!$F$25)+(rate!B59%-dividend!B59%-0.5*(vol!F59%)^2)*(ttm!F59/365))/((vol!F59%)*SQRT(ttm!F59/365)),TRUE)*EXP(-rate!B59%*ttm!F59/365)</f>
        <v>105.16878408738216</v>
      </c>
      <c r="G399" s="16">
        <f>_xlfn.NORM.S.DIST((LN(price!B59/Home!$F$25)+(rate!B59%-dividend!B59%+0.5*(vol!F59%)^2)*(ttm!F59/365))/((vol!F59%)*SQRT(ttm!F59/365)),TRUE)*EXP(-dividend!B59%*ttm!F59/365)</f>
        <v>0.34722875945809473</v>
      </c>
      <c r="H399" s="18">
        <f>mid!F59</f>
        <v>113.35</v>
      </c>
      <c r="I399" s="16">
        <f>delta!F59</f>
        <v>0.36899999999999999</v>
      </c>
      <c r="J399" s="16">
        <v>4.7797099999999997</v>
      </c>
      <c r="K399" s="20">
        <f>ttm!F59</f>
        <v>148</v>
      </c>
      <c r="L399" s="20">
        <f>moneyness!F59</f>
        <v>-290.14000000000033</v>
      </c>
      <c r="M399" s="16">
        <f t="shared" si="12"/>
        <v>0.71797379297687969</v>
      </c>
      <c r="N399" s="16">
        <f t="shared" si="13"/>
        <v>0.37074503351878496</v>
      </c>
    </row>
    <row r="400" spans="1:14">
      <c r="A400" s="17">
        <v>45590</v>
      </c>
      <c r="B400" s="16">
        <v>5</v>
      </c>
      <c r="C400" s="16">
        <v>3</v>
      </c>
      <c r="D400" s="18">
        <f>price!B60</f>
        <v>5808.12</v>
      </c>
      <c r="E400" s="16">
        <v>1.3187</v>
      </c>
      <c r="F400" s="16">
        <f>price!B60*_xlfn.NORM.S.DIST((LN(price!B60/Home!$F$25)+(rate!B60%-dividend!B60%+0.5*(vol!F60%)^2)*(ttm!F60/365))/((vol!F60%)*SQRT(ttm!F60/365)),TRUE)*EXP(-dividend!B60%*ttm!F60/365)-Home!$F$25*_xlfn.NORM.S.DIST((LN(price!B60/Home!$F$25)+(rate!B60%-dividend!B60%-0.5*(vol!F60%)^2)*(ttm!F60/365))/((vol!F60%)*SQRT(ttm!F60/365)),TRUE)*EXP(-rate!B60%*ttm!F60/365)</f>
        <v>107.85057359782172</v>
      </c>
      <c r="G400" s="16">
        <f>_xlfn.NORM.S.DIST((LN(price!B60/Home!$F$25)+(rate!B60%-dividend!B60%+0.5*(vol!F60%)^2)*(ttm!F60/365))/((vol!F60%)*SQRT(ttm!F60/365)),TRUE)*EXP(-dividend!B60%*ttm!F60/365)</f>
        <v>0.34884302719039961</v>
      </c>
      <c r="H400" s="18">
        <f>mid!F60</f>
        <v>111.95</v>
      </c>
      <c r="I400" s="16">
        <f>delta!F60</f>
        <v>0.36299999999999999</v>
      </c>
      <c r="J400" s="16">
        <v>4.7761800000000001</v>
      </c>
      <c r="K400" s="20">
        <f>ttm!F60</f>
        <v>147</v>
      </c>
      <c r="L400" s="20">
        <f>moneyness!F60</f>
        <v>-291.88000000000011</v>
      </c>
      <c r="M400" s="16">
        <f t="shared" si="12"/>
        <v>0.4164171433309109</v>
      </c>
      <c r="N400" s="16">
        <f t="shared" si="13"/>
        <v>6.7574116140511287E-2</v>
      </c>
    </row>
    <row r="401" spans="1:14">
      <c r="A401" s="17">
        <v>45593</v>
      </c>
      <c r="B401" s="16">
        <v>5</v>
      </c>
      <c r="C401" s="16">
        <v>1</v>
      </c>
      <c r="D401" s="18">
        <f>price!B61</f>
        <v>5823.52</v>
      </c>
      <c r="E401" s="16">
        <v>1.3150999999999999</v>
      </c>
      <c r="F401" s="16">
        <f>price!B61*_xlfn.NORM.S.DIST((LN(price!B61/Home!$F$25)+(rate!B61%-dividend!B61%+0.5*(vol!F61%)^2)*(ttm!F61/365))/((vol!F61%)*SQRT(ttm!F61/365)),TRUE)*EXP(-dividend!B61%*ttm!F61/365)-Home!$F$25*_xlfn.NORM.S.DIST((LN(price!B61/Home!$F$25)+(rate!B61%-dividend!B61%-0.5*(vol!F61%)^2)*(ttm!F61/365))/((vol!F61%)*SQRT(ttm!F61/365)),TRUE)*EXP(-rate!B61%*ttm!F61/365)</f>
        <v>108.73349533160717</v>
      </c>
      <c r="G401" s="16">
        <f>_xlfn.NORM.S.DIST((LN(price!B61/Home!$F$25)+(rate!B61%-dividend!B61%+0.5*(vol!F61%)^2)*(ttm!F61/365))/((vol!F61%)*SQRT(ttm!F61/365)),TRUE)*EXP(-dividend!B61%*ttm!F61/365)</f>
        <v>0.35576253150740655</v>
      </c>
      <c r="H401" s="18">
        <f>mid!F61</f>
        <v>118.1</v>
      </c>
      <c r="I401" s="16">
        <f>delta!F61</f>
        <v>0.378</v>
      </c>
      <c r="J401" s="16">
        <v>4.7738899999999997</v>
      </c>
      <c r="K401" s="20">
        <f>ttm!F61</f>
        <v>144</v>
      </c>
      <c r="L401" s="20">
        <f>moneyness!F61</f>
        <v>-276.47999999999956</v>
      </c>
      <c r="M401" s="16">
        <f t="shared" si="12"/>
        <v>0.39173683894799721</v>
      </c>
      <c r="N401" s="16">
        <f t="shared" si="13"/>
        <v>3.5974307440590658E-2</v>
      </c>
    </row>
    <row r="402" spans="1:14">
      <c r="A402" s="17">
        <v>45594</v>
      </c>
      <c r="B402" s="16">
        <v>5</v>
      </c>
      <c r="C402" s="16">
        <v>1</v>
      </c>
      <c r="D402" s="18">
        <f>price!B62</f>
        <v>5832.92</v>
      </c>
      <c r="E402" s="16">
        <v>1.3130999999999999</v>
      </c>
      <c r="F402" s="16">
        <f>price!B62*_xlfn.NORM.S.DIST((LN(price!B62/Home!$F$25)+(rate!B62%-dividend!B62%+0.5*(vol!F62%)^2)*(ttm!F62/365))/((vol!F62%)*SQRT(ttm!F62/365)),TRUE)*EXP(-dividend!B62%*ttm!F62/365)-Home!$F$25*_xlfn.NORM.S.DIST((LN(price!B62/Home!$F$25)+(rate!B62%-dividend!B62%-0.5*(vol!F62%)^2)*(ttm!F62/365))/((vol!F62%)*SQRT(ttm!F62/365)),TRUE)*EXP(-rate!B62%*ttm!F62/365)</f>
        <v>112.01540799963368</v>
      </c>
      <c r="G402" s="16">
        <f>_xlfn.NORM.S.DIST((LN(price!B62/Home!$F$25)+(rate!B62%-dividend!B62%+0.5*(vol!F62%)^2)*(ttm!F62/365))/((vol!F62%)*SQRT(ttm!F62/365)),TRUE)*EXP(-dividend!B62%*ttm!F62/365)</f>
        <v>0.36278902688018039</v>
      </c>
      <c r="H402" s="18">
        <f>mid!F62</f>
        <v>121.7</v>
      </c>
      <c r="I402" s="16">
        <f>delta!F62</f>
        <v>0.38800000000000001</v>
      </c>
      <c r="J402" s="16">
        <v>4.7655200000000004</v>
      </c>
      <c r="K402" s="20">
        <f>ttm!F62</f>
        <v>143</v>
      </c>
      <c r="L402" s="20">
        <f>moneyness!F62</f>
        <v>-267.07999999999993</v>
      </c>
      <c r="M402" s="16">
        <f t="shared" si="12"/>
        <v>0.48820233347844749</v>
      </c>
      <c r="N402" s="16">
        <f t="shared" si="13"/>
        <v>0.1254133065982671</v>
      </c>
    </row>
    <row r="403" spans="1:14">
      <c r="A403" s="17">
        <v>45595</v>
      </c>
      <c r="B403" s="16">
        <v>5</v>
      </c>
      <c r="C403" s="16">
        <v>1</v>
      </c>
      <c r="D403" s="18">
        <f>price!B63</f>
        <v>5813.67</v>
      </c>
      <c r="E403" s="16">
        <v>1.3177000000000001</v>
      </c>
      <c r="F403" s="16">
        <f>price!B63*_xlfn.NORM.S.DIST((LN(price!B63/Home!$F$25)+(rate!B63%-dividend!B63%+0.5*(vol!F63%)^2)*(ttm!F63/365))/((vol!F63%)*SQRT(ttm!F63/365)),TRUE)*EXP(-dividend!B63%*ttm!F63/365)-Home!$F$25*_xlfn.NORM.S.DIST((LN(price!B63/Home!$F$25)+(rate!B63%-dividend!B63%-0.5*(vol!F63%)^2)*(ttm!F63/365))/((vol!F63%)*SQRT(ttm!F63/365)),TRUE)*EXP(-rate!B63%*ttm!F63/365)</f>
        <v>106.09350604352562</v>
      </c>
      <c r="G403" s="16">
        <f>_xlfn.NORM.S.DIST((LN(price!B63/Home!$F$25)+(rate!B63%-dividend!B63%+0.5*(vol!F63%)^2)*(ttm!F63/365))/((vol!F63%)*SQRT(ttm!F63/365)),TRUE)*EXP(-dividend!B63%*ttm!F63/365)</f>
        <v>0.34843129091918518</v>
      </c>
      <c r="H403" s="18">
        <f>mid!F63</f>
        <v>112.2</v>
      </c>
      <c r="I403" s="16">
        <f>delta!F63</f>
        <v>0.374</v>
      </c>
      <c r="J403" s="16">
        <v>4.7850900000000003</v>
      </c>
      <c r="K403" s="20">
        <f>ttm!F63</f>
        <v>142</v>
      </c>
      <c r="L403" s="20">
        <f>moneyness!F63</f>
        <v>-286.32999999999993</v>
      </c>
      <c r="M403" s="16">
        <f t="shared" si="12"/>
        <v>0.29052080193669622</v>
      </c>
      <c r="N403" s="16">
        <f t="shared" si="13"/>
        <v>-5.7910488982488961E-2</v>
      </c>
    </row>
    <row r="404" spans="1:14">
      <c r="A404" s="17">
        <v>45596</v>
      </c>
      <c r="B404" s="16">
        <v>5</v>
      </c>
      <c r="C404" s="16">
        <v>1</v>
      </c>
      <c r="D404" s="18">
        <f>price!B64</f>
        <v>5705.45</v>
      </c>
      <c r="E404" s="16">
        <v>1.3411</v>
      </c>
      <c r="F404" s="16">
        <f>price!B64*_xlfn.NORM.S.DIST((LN(price!B64/Home!$F$25)+(rate!B64%-dividend!B64%+0.5*(vol!F64%)^2)*(ttm!F64/365))/((vol!F64%)*SQRT(ttm!F64/365)),TRUE)*EXP(-dividend!B64%*ttm!F64/365)-Home!$F$25*_xlfn.NORM.S.DIST((LN(price!B64/Home!$F$25)+(rate!B64%-dividend!B64%-0.5*(vol!F64%)^2)*(ttm!F64/365))/((vol!F64%)*SQRT(ttm!F64/365)),TRUE)*EXP(-rate!B64%*ttm!F64/365)</f>
        <v>75.686676121096752</v>
      </c>
      <c r="G404" s="16">
        <f>_xlfn.NORM.S.DIST((LN(price!B64/Home!$F$25)+(rate!B64%-dividend!B64%+0.5*(vol!F64%)^2)*(ttm!F64/365))/((vol!F64%)*SQRT(ttm!F64/365)),TRUE)*EXP(-dividend!B64%*ttm!F64/365)</f>
        <v>0.2713880571446125</v>
      </c>
      <c r="H404" s="18">
        <f>mid!F64</f>
        <v>80.7</v>
      </c>
      <c r="I404" s="16">
        <f>delta!F64</f>
        <v>0.29399999999999998</v>
      </c>
      <c r="J404" s="16">
        <v>4.7691999999999997</v>
      </c>
      <c r="K404" s="20">
        <f>ttm!F64</f>
        <v>141</v>
      </c>
      <c r="L404" s="20">
        <f>moneyness!F64</f>
        <v>-394.55000000000018</v>
      </c>
      <c r="M404" s="16">
        <f t="shared" si="12"/>
        <v>0.15125642034225303</v>
      </c>
      <c r="N404" s="16">
        <f t="shared" si="13"/>
        <v>-0.12013163680235947</v>
      </c>
    </row>
    <row r="405" spans="1:14">
      <c r="A405" s="17">
        <v>45597</v>
      </c>
      <c r="B405" s="16">
        <v>5</v>
      </c>
      <c r="C405" s="16">
        <v>3</v>
      </c>
      <c r="D405" s="18">
        <f>price!B65</f>
        <v>5728.8</v>
      </c>
      <c r="E405" s="16">
        <v>1.3364</v>
      </c>
      <c r="F405" s="16">
        <f>price!B65*_xlfn.NORM.S.DIST((LN(price!B65/Home!$F$25)+(rate!B65%-dividend!B65%+0.5*(vol!F65%)^2)*(ttm!F65/365))/((vol!F65%)*SQRT(ttm!F65/365)),TRUE)*EXP(-dividend!B65%*ttm!F65/365)-Home!$F$25*_xlfn.NORM.S.DIST((LN(price!B65/Home!$F$25)+(rate!B65%-dividend!B65%-0.5*(vol!F65%)^2)*(ttm!F65/365))/((vol!F65%)*SQRT(ttm!F65/365)),TRUE)*EXP(-rate!B65%*ttm!F65/365)</f>
        <v>80.189571010819691</v>
      </c>
      <c r="G405" s="16">
        <f>_xlfn.NORM.S.DIST((LN(price!B65/Home!$F$25)+(rate!B65%-dividend!B65%+0.5*(vol!F65%)^2)*(ttm!F65/365))/((vol!F65%)*SQRT(ttm!F65/365)),TRUE)*EXP(-dividend!B65%*ttm!F65/365)</f>
        <v>0.2849029079030605</v>
      </c>
      <c r="H405" s="18">
        <f>mid!F65</f>
        <v>84.2</v>
      </c>
      <c r="I405" s="16">
        <f>delta!F65</f>
        <v>0.29799999999999999</v>
      </c>
      <c r="J405" s="16">
        <v>4.75678</v>
      </c>
      <c r="K405" s="20">
        <f>ttm!F65</f>
        <v>140</v>
      </c>
      <c r="L405" s="20">
        <f>moneyness!F65</f>
        <v>-371.19999999999982</v>
      </c>
      <c r="M405" s="16">
        <f t="shared" si="12"/>
        <v>0.37042671618280304</v>
      </c>
      <c r="N405" s="16">
        <f t="shared" si="13"/>
        <v>8.5523808279742541E-2</v>
      </c>
    </row>
    <row r="406" spans="1:14">
      <c r="A406" s="17">
        <v>45600</v>
      </c>
      <c r="B406" s="16">
        <v>5</v>
      </c>
      <c r="C406" s="16">
        <v>1</v>
      </c>
      <c r="D406" s="18">
        <f>price!B66</f>
        <v>5712.69</v>
      </c>
      <c r="E406" s="16">
        <v>1.3391</v>
      </c>
      <c r="F406" s="16">
        <f>price!B66*_xlfn.NORM.S.DIST((LN(price!B66/Home!$F$25)+(rate!B66%-dividend!B66%+0.5*(vol!F66%)^2)*(ttm!F66/365))/((vol!F66%)*SQRT(ttm!F66/365)),TRUE)*EXP(-dividend!B66%*ttm!F66/365)-Home!$F$25*_xlfn.NORM.S.DIST((LN(price!B66/Home!$F$25)+(rate!B66%-dividend!B66%-0.5*(vol!F66%)^2)*(ttm!F66/365))/((vol!F66%)*SQRT(ttm!F66/365)),TRUE)*EXP(-rate!B66%*ttm!F66/365)</f>
        <v>71.194726237096575</v>
      </c>
      <c r="G406" s="16">
        <f>_xlfn.NORM.S.DIST((LN(price!B66/Home!$F$25)+(rate!B66%-dividend!B66%+0.5*(vol!F66%)^2)*(ttm!F66/365))/((vol!F66%)*SQRT(ttm!F66/365)),TRUE)*EXP(-dividend!B66%*ttm!F66/365)</f>
        <v>0.26605473175443389</v>
      </c>
      <c r="H406" s="18">
        <f>mid!F66</f>
        <v>78</v>
      </c>
      <c r="I406" s="16">
        <f>delta!F66</f>
        <v>0.28100000000000003</v>
      </c>
      <c r="J406" s="16">
        <v>4.7418500000000003</v>
      </c>
      <c r="K406" s="20">
        <f>ttm!F66</f>
        <v>137</v>
      </c>
      <c r="L406" s="20">
        <f>moneyness!F66</f>
        <v>-387.3100000000004</v>
      </c>
      <c r="M406" s="16">
        <f t="shared" si="12"/>
        <v>0.26697072071696959</v>
      </c>
      <c r="N406" s="16">
        <f t="shared" si="13"/>
        <v>9.159889625356965E-4</v>
      </c>
    </row>
    <row r="407" spans="1:14">
      <c r="A407" s="17">
        <v>45601</v>
      </c>
      <c r="B407" s="16">
        <v>5</v>
      </c>
      <c r="C407" s="16">
        <v>1</v>
      </c>
      <c r="D407" s="18">
        <f>price!B67</f>
        <v>5782.76</v>
      </c>
      <c r="E407" s="16">
        <v>1.3243</v>
      </c>
      <c r="F407" s="16">
        <f>price!B67*_xlfn.NORM.S.DIST((LN(price!B67/Home!$F$25)+(rate!B67%-dividend!B67%+0.5*(vol!F67%)^2)*(ttm!F67/365))/((vol!F67%)*SQRT(ttm!F67/365)),TRUE)*EXP(-dividend!B67%*ttm!F67/365)-Home!$F$25*_xlfn.NORM.S.DIST((LN(price!B67/Home!$F$25)+(rate!B67%-dividend!B67%-0.5*(vol!F67%)^2)*(ttm!F67/365))/((vol!F67%)*SQRT(ttm!F67/365)),TRUE)*EXP(-rate!B67%*ttm!F67/365)</f>
        <v>87.879882204634669</v>
      </c>
      <c r="G407" s="16">
        <f>_xlfn.NORM.S.DIST((LN(price!B67/Home!$F$25)+(rate!B67%-dividend!B67%+0.5*(vol!F67%)^2)*(ttm!F67/365))/((vol!F67%)*SQRT(ttm!F67/365)),TRUE)*EXP(-dividend!B67%*ttm!F67/365)</f>
        <v>0.31365822289931089</v>
      </c>
      <c r="H407" s="18">
        <f>mid!F67</f>
        <v>96.65</v>
      </c>
      <c r="I407" s="16">
        <f>delta!F67</f>
        <v>0.33200000000000002</v>
      </c>
      <c r="J407" s="16">
        <v>4.7514500000000002</v>
      </c>
      <c r="K407" s="20">
        <f>ttm!F67</f>
        <v>136</v>
      </c>
      <c r="L407" s="20">
        <f>moneyness!F67</f>
        <v>-317.23999999999978</v>
      </c>
      <c r="M407" s="16">
        <f t="shared" si="12"/>
        <v>0.37346416200228294</v>
      </c>
      <c r="N407" s="16">
        <f t="shared" si="13"/>
        <v>5.980593910297205E-2</v>
      </c>
    </row>
    <row r="408" spans="1:14">
      <c r="A408" s="17">
        <v>45602</v>
      </c>
      <c r="B408" s="16">
        <v>5</v>
      </c>
      <c r="C408" s="16">
        <v>1</v>
      </c>
      <c r="D408" s="18">
        <f>price!B68</f>
        <v>5929.04</v>
      </c>
      <c r="E408" s="16">
        <v>1.2922</v>
      </c>
      <c r="F408" s="16">
        <f>price!B68*_xlfn.NORM.S.DIST((LN(price!B68/Home!$F$25)+(rate!B68%-dividend!B68%+0.5*(vol!F68%)^2)*(ttm!F68/365))/((vol!F68%)*SQRT(ttm!F68/365)),TRUE)*EXP(-dividend!B68%*ttm!F68/365)-Home!$F$25*_xlfn.NORM.S.DIST((LN(price!B68/Home!$F$25)+(rate!B68%-dividend!B68%-0.5*(vol!F68%)^2)*(ttm!F68/365))/((vol!F68%)*SQRT(ttm!F68/365)),TRUE)*EXP(-rate!B68%*ttm!F68/365)</f>
        <v>139.38271116556234</v>
      </c>
      <c r="G408" s="16">
        <f>_xlfn.NORM.S.DIST((LN(price!B68/Home!$F$25)+(rate!B68%-dividend!B68%+0.5*(vol!F68%)^2)*(ttm!F68/365))/((vol!F68%)*SQRT(ttm!F68/365)),TRUE)*EXP(-dividend!B68%*ttm!F68/365)</f>
        <v>0.43236781108684486</v>
      </c>
      <c r="H408" s="18">
        <f>mid!F68</f>
        <v>151.19999999999999</v>
      </c>
      <c r="I408" s="16">
        <f>delta!F68</f>
        <v>0.45300000000000001</v>
      </c>
      <c r="J408" s="16">
        <v>4.7555100000000001</v>
      </c>
      <c r="K408" s="20">
        <f>ttm!F68</f>
        <v>135</v>
      </c>
      <c r="L408" s="20">
        <f>moneyness!F68</f>
        <v>-170.96000000000004</v>
      </c>
      <c r="M408" s="16">
        <f t="shared" si="12"/>
        <v>0.41848600093142019</v>
      </c>
      <c r="N408" s="16">
        <f t="shared" si="13"/>
        <v>-1.3881810155424668E-2</v>
      </c>
    </row>
    <row r="409" spans="1:14">
      <c r="A409" s="17">
        <v>45603</v>
      </c>
      <c r="B409" s="16">
        <v>5</v>
      </c>
      <c r="C409" s="16">
        <v>1</v>
      </c>
      <c r="D409" s="18">
        <f>price!B69</f>
        <v>5973.1</v>
      </c>
      <c r="E409" s="16">
        <v>1.2938000000000001</v>
      </c>
      <c r="F409" s="16">
        <f>price!B69*_xlfn.NORM.S.DIST((LN(price!B69/Home!$F$25)+(rate!B69%-dividend!B69%+0.5*(vol!F69%)^2)*(ttm!F69/365))/((vol!F69%)*SQRT(ttm!F69/365)),TRUE)*EXP(-dividend!B69%*ttm!F69/365)-Home!$F$25*_xlfn.NORM.S.DIST((LN(price!B69/Home!$F$25)+(rate!B69%-dividend!B69%-0.5*(vol!F69%)^2)*(ttm!F69/365))/((vol!F69%)*SQRT(ttm!F69/365)),TRUE)*EXP(-rate!B69%*ttm!F69/365)</f>
        <v>158.35239500022726</v>
      </c>
      <c r="G409" s="16">
        <f>_xlfn.NORM.S.DIST((LN(price!B69/Home!$F$25)+(rate!B69%-dividend!B69%+0.5*(vol!F69%)^2)*(ttm!F69/365))/((vol!F69%)*SQRT(ttm!F69/365)),TRUE)*EXP(-dividend!B69%*ttm!F69/365)</f>
        <v>0.46951678501585947</v>
      </c>
      <c r="H409" s="18">
        <f>mid!F69</f>
        <v>169.55</v>
      </c>
      <c r="I409" s="16">
        <f>delta!F69</f>
        <v>0.49</v>
      </c>
      <c r="J409" s="16">
        <v>4.7456100000000001</v>
      </c>
      <c r="K409" s="20">
        <f>ttm!F69</f>
        <v>134</v>
      </c>
      <c r="L409" s="20">
        <f>moneyness!F69</f>
        <v>-126.89999999999964</v>
      </c>
      <c r="M409" s="16">
        <f t="shared" si="12"/>
        <v>0.43414723375539949</v>
      </c>
      <c r="N409" s="16">
        <f t="shared" si="13"/>
        <v>-3.5369551260459986E-2</v>
      </c>
    </row>
    <row r="410" spans="1:14">
      <c r="A410" s="17">
        <v>45604</v>
      </c>
      <c r="B410" s="16">
        <v>5</v>
      </c>
      <c r="C410" s="16">
        <v>3</v>
      </c>
      <c r="D410" s="18">
        <f>price!B70</f>
        <v>5995.54</v>
      </c>
      <c r="E410" s="16">
        <v>1.2887999999999999</v>
      </c>
      <c r="F410" s="16">
        <f>price!B70*_xlfn.NORM.S.DIST((LN(price!B70/Home!$F$25)+(rate!B70%-dividend!B70%+0.5*(vol!F70%)^2)*(ttm!F70/365))/((vol!F70%)*SQRT(ttm!F70/365)),TRUE)*EXP(-dividend!B70%*ttm!F70/365)-Home!$F$25*_xlfn.NORM.S.DIST((LN(price!B70/Home!$F$25)+(rate!B70%-dividend!B70%-0.5*(vol!F70%)^2)*(ttm!F70/365))/((vol!F70%)*SQRT(ttm!F70/365)),TRUE)*EXP(-rate!B70%*ttm!F70/365)</f>
        <v>170.85660156637005</v>
      </c>
      <c r="G410" s="16">
        <f>_xlfn.NORM.S.DIST((LN(price!B70/Home!$F$25)+(rate!B70%-dividend!B70%+0.5*(vol!F70%)^2)*(ttm!F70/365))/((vol!F70%)*SQRT(ttm!F70/365)),TRUE)*EXP(-dividend!B70%*ttm!F70/365)</f>
        <v>0.48933842780149162</v>
      </c>
      <c r="H410" s="18">
        <f>mid!F70</f>
        <v>179.2</v>
      </c>
      <c r="I410" s="16">
        <f>delta!F70</f>
        <v>0.51100000000000001</v>
      </c>
      <c r="J410" s="16">
        <v>4.7659500000000001</v>
      </c>
      <c r="K410" s="20">
        <f>ttm!F70</f>
        <v>133</v>
      </c>
      <c r="L410" s="20">
        <f>moneyness!F70</f>
        <v>-104.46000000000004</v>
      </c>
      <c r="M410" s="16">
        <f t="shared" si="12"/>
        <v>0.28023016414521662</v>
      </c>
      <c r="N410" s="16">
        <f t="shared" si="13"/>
        <v>-0.209108263656275</v>
      </c>
    </row>
    <row r="411" spans="1:14">
      <c r="A411" s="17">
        <v>45607</v>
      </c>
      <c r="B411" s="16">
        <v>5</v>
      </c>
      <c r="C411" s="16">
        <v>1</v>
      </c>
      <c r="D411" s="18">
        <f>price!B71</f>
        <v>6001.35</v>
      </c>
      <c r="E411" s="16">
        <v>1.2884</v>
      </c>
      <c r="F411" s="16">
        <f>price!B71*_xlfn.NORM.S.DIST((LN(price!B71/Home!$F$25)+(rate!B71%-dividend!B71%+0.5*(vol!F71%)^2)*(ttm!F71/365))/((vol!F71%)*SQRT(ttm!F71/365)),TRUE)*EXP(-dividend!B71%*ttm!F71/365)-Home!$F$25*_xlfn.NORM.S.DIST((LN(price!B71/Home!$F$25)+(rate!B71%-dividend!B71%-0.5*(vol!F71%)^2)*(ttm!F71/365))/((vol!F71%)*SQRT(ttm!F71/365)),TRUE)*EXP(-rate!B71%*ttm!F71/365)</f>
        <v>170.37415313013435</v>
      </c>
      <c r="G411" s="16">
        <f>_xlfn.NORM.S.DIST((LN(price!B71/Home!$F$25)+(rate!B71%-dividend!B71%+0.5*(vol!F71%)^2)*(ttm!F71/365))/((vol!F71%)*SQRT(ttm!F71/365)),TRUE)*EXP(-dividend!B71%*ttm!F71/365)</f>
        <v>0.49237199520997793</v>
      </c>
      <c r="H411" s="18">
        <f>mid!F71</f>
        <v>180.65</v>
      </c>
      <c r="I411" s="16">
        <f>delta!F71</f>
        <v>0.51600000000000001</v>
      </c>
      <c r="J411" s="16">
        <v>4.7637099999999997</v>
      </c>
      <c r="K411" s="20">
        <f>ttm!F71</f>
        <v>130</v>
      </c>
      <c r="L411" s="20">
        <f>moneyness!F71</f>
        <v>-98.649999999999636</v>
      </c>
      <c r="M411" s="16">
        <f t="shared" si="12"/>
        <v>0.57764903701791481</v>
      </c>
      <c r="N411" s="16">
        <f t="shared" si="13"/>
        <v>8.5277041807936882E-2</v>
      </c>
    </row>
    <row r="412" spans="1:14">
      <c r="A412" s="17">
        <v>45608</v>
      </c>
      <c r="B412" s="16">
        <v>5</v>
      </c>
      <c r="C412" s="16">
        <v>1</v>
      </c>
      <c r="D412" s="18">
        <f>price!B72</f>
        <v>5983.99</v>
      </c>
      <c r="E412" s="16">
        <v>1.2925</v>
      </c>
      <c r="F412" s="16">
        <f>price!B72*_xlfn.NORM.S.DIST((LN(price!B72/Home!$F$25)+(rate!B72%-dividend!B72%+0.5*(vol!F72%)^2)*(ttm!F72/365))/((vol!F72%)*SQRT(ttm!F72/365)),TRUE)*EXP(-dividend!B72%*ttm!F72/365)-Home!$F$25*_xlfn.NORM.S.DIST((LN(price!B72/Home!$F$25)+(rate!B72%-dividend!B72%-0.5*(vol!F72%)^2)*(ttm!F72/365))/((vol!F72%)*SQRT(ttm!F72/365)),TRUE)*EXP(-rate!B72%*ttm!F72/365)</f>
        <v>159.45368616892983</v>
      </c>
      <c r="G412" s="16">
        <f>_xlfn.NORM.S.DIST((LN(price!B72/Home!$F$25)+(rate!B72%-dividend!B72%+0.5*(vol!F72%)^2)*(ttm!F72/365))/((vol!F72%)*SQRT(ttm!F72/365)),TRUE)*EXP(-dividend!B72%*ttm!F72/365)</f>
        <v>0.47624389559780633</v>
      </c>
      <c r="H412" s="18">
        <f>mid!F72</f>
        <v>170.5</v>
      </c>
      <c r="I412" s="16">
        <f>delta!F72</f>
        <v>0.503</v>
      </c>
      <c r="J412" s="16">
        <v>4.7735000000000003</v>
      </c>
      <c r="K412" s="20">
        <f>ttm!F72</f>
        <v>129</v>
      </c>
      <c r="L412" s="20">
        <f>moneyness!F72</f>
        <v>-116.01000000000022</v>
      </c>
      <c r="M412" s="16">
        <f t="shared" si="12"/>
        <v>0.72152784852763174</v>
      </c>
      <c r="N412" s="16">
        <f t="shared" si="13"/>
        <v>0.24528395292982541</v>
      </c>
    </row>
    <row r="413" spans="1:14">
      <c r="A413" s="17">
        <v>45609</v>
      </c>
      <c r="B413" s="16">
        <v>5</v>
      </c>
      <c r="C413" s="16">
        <v>1</v>
      </c>
      <c r="D413" s="18">
        <f>price!B73</f>
        <v>5985.38</v>
      </c>
      <c r="E413" s="16">
        <v>1.2904</v>
      </c>
      <c r="F413" s="16">
        <f>price!B73*_xlfn.NORM.S.DIST((LN(price!B73/Home!$F$25)+(rate!B73%-dividend!B73%+0.5*(vol!F73%)^2)*(ttm!F73/365))/((vol!F73%)*SQRT(ttm!F73/365)),TRUE)*EXP(-dividend!B73%*ttm!F73/365)-Home!$F$25*_xlfn.NORM.S.DIST((LN(price!B73/Home!$F$25)+(rate!B73%-dividend!B73%-0.5*(vol!F73%)^2)*(ttm!F73/365))/((vol!F73%)*SQRT(ttm!F73/365)),TRUE)*EXP(-rate!B73%*ttm!F73/365)</f>
        <v>157.25793997944083</v>
      </c>
      <c r="G413" s="16">
        <f>_xlfn.NORM.S.DIST((LN(price!B73/Home!$F$25)+(rate!B73%-dividend!B73%+0.5*(vol!F73%)^2)*(ttm!F73/365))/((vol!F73%)*SQRT(ttm!F73/365)),TRUE)*EXP(-dividend!B73%*ttm!F73/365)</f>
        <v>0.47563850218198167</v>
      </c>
      <c r="H413" s="18">
        <f>mid!F73</f>
        <v>171.35</v>
      </c>
      <c r="I413" s="16">
        <f>delta!F73</f>
        <v>0.505</v>
      </c>
      <c r="J413" s="16">
        <v>4.7338300000000002</v>
      </c>
      <c r="K413" s="20">
        <f>ttm!F73</f>
        <v>128</v>
      </c>
      <c r="L413" s="20">
        <f>moneyness!F73</f>
        <v>-114.61999999999989</v>
      </c>
      <c r="M413" s="16">
        <f t="shared" si="12"/>
        <v>0.69604001635242219</v>
      </c>
      <c r="N413" s="16">
        <f t="shared" si="13"/>
        <v>0.22040151417044052</v>
      </c>
    </row>
    <row r="414" spans="1:14">
      <c r="A414" s="17">
        <v>45610</v>
      </c>
      <c r="B414" s="16">
        <v>5</v>
      </c>
      <c r="C414" s="16">
        <v>1</v>
      </c>
      <c r="D414" s="18">
        <f>price!B74</f>
        <v>5949.17</v>
      </c>
      <c r="E414" s="16">
        <v>1.2985</v>
      </c>
      <c r="F414" s="16">
        <f>price!B74*_xlfn.NORM.S.DIST((LN(price!B74/Home!$F$25)+(rate!B74%-dividend!B74%+0.5*(vol!F74%)^2)*(ttm!F74/365))/((vol!F74%)*SQRT(ttm!F74/365)),TRUE)*EXP(-dividend!B74%*ttm!F74/365)-Home!$F$25*_xlfn.NORM.S.DIST((LN(price!B74/Home!$F$25)+(rate!B74%-dividend!B74%-0.5*(vol!F74%)^2)*(ttm!F74/365))/((vol!F74%)*SQRT(ttm!F74/365)),TRUE)*EXP(-rate!B74%*ttm!F74/365)</f>
        <v>135.9340314145411</v>
      </c>
      <c r="G414" s="16">
        <f>_xlfn.NORM.S.DIST((LN(price!B74/Home!$F$25)+(rate!B74%-dividend!B74%+0.5*(vol!F74%)^2)*(ttm!F74/365))/((vol!F74%)*SQRT(ttm!F74/365)),TRUE)*EXP(-dividend!B74%*ttm!F74/365)</f>
        <v>0.44114037094820424</v>
      </c>
      <c r="H414" s="18">
        <f>mid!F74</f>
        <v>146</v>
      </c>
      <c r="I414" s="16">
        <f>delta!F74</f>
        <v>0.46600000000000003</v>
      </c>
      <c r="J414" s="16">
        <v>4.7748699999999999</v>
      </c>
      <c r="K414" s="20">
        <f>ttm!F74</f>
        <v>127</v>
      </c>
      <c r="L414" s="20">
        <f>moneyness!F74</f>
        <v>-150.82999999999993</v>
      </c>
      <c r="M414" s="16">
        <f t="shared" si="12"/>
        <v>0.37710049928934924</v>
      </c>
      <c r="N414" s="16">
        <f t="shared" si="13"/>
        <v>-6.4039871658854997E-2</v>
      </c>
    </row>
    <row r="415" spans="1:14">
      <c r="A415" s="17">
        <v>45611</v>
      </c>
      <c r="B415" s="16">
        <v>5</v>
      </c>
      <c r="C415" s="16">
        <v>3</v>
      </c>
      <c r="D415" s="18">
        <f>price!B75</f>
        <v>5870.62</v>
      </c>
      <c r="E415" s="16">
        <v>1.3163</v>
      </c>
      <c r="F415" s="16">
        <f>price!B75*_xlfn.NORM.S.DIST((LN(price!B75/Home!$F$25)+(rate!B75%-dividend!B75%+0.5*(vol!F75%)^2)*(ttm!F75/365))/((vol!F75%)*SQRT(ttm!F75/365)),TRUE)*EXP(-dividend!B75%*ttm!F75/365)-Home!$F$25*_xlfn.NORM.S.DIST((LN(price!B75/Home!$F$25)+(rate!B75%-dividend!B75%-0.5*(vol!F75%)^2)*(ttm!F75/365))/((vol!F75%)*SQRT(ttm!F75/365)),TRUE)*EXP(-rate!B75%*ttm!F75/365)</f>
        <v>106.49902256386667</v>
      </c>
      <c r="G415" s="16">
        <f>_xlfn.NORM.S.DIST((LN(price!B75/Home!$F$25)+(rate!B75%-dividend!B75%+0.5*(vol!F75%)^2)*(ttm!F75/365))/((vol!F75%)*SQRT(ttm!F75/365)),TRUE)*EXP(-dividend!B75%*ttm!F75/365)</f>
        <v>0.37183490117601731</v>
      </c>
      <c r="H415" s="18">
        <f>mid!F75</f>
        <v>116.3</v>
      </c>
      <c r="I415" s="16">
        <f>delta!F75</f>
        <v>0.39900000000000002</v>
      </c>
      <c r="J415" s="16">
        <v>4.7703899999999999</v>
      </c>
      <c r="K415" s="20">
        <f>ttm!F75</f>
        <v>126</v>
      </c>
      <c r="L415" s="20">
        <f>moneyness!F75</f>
        <v>-229.38000000000011</v>
      </c>
      <c r="M415" s="16">
        <f t="shared" si="12"/>
        <v>0.14533317688094924</v>
      </c>
      <c r="N415" s="16">
        <f t="shared" si="13"/>
        <v>-0.22650172429506807</v>
      </c>
    </row>
    <row r="416" spans="1:14">
      <c r="A416" s="17">
        <v>45614</v>
      </c>
      <c r="B416" s="16">
        <v>5</v>
      </c>
      <c r="C416" s="16">
        <v>1</v>
      </c>
      <c r="D416" s="18">
        <f>price!B76</f>
        <v>5893.62</v>
      </c>
      <c r="E416" s="16">
        <v>1.3109</v>
      </c>
      <c r="F416" s="16">
        <f>price!B76*_xlfn.NORM.S.DIST((LN(price!B76/Home!$F$25)+(rate!B76%-dividend!B76%+0.5*(vol!F76%)^2)*(ttm!F76/365))/((vol!F76%)*SQRT(ttm!F76/365)),TRUE)*EXP(-dividend!B76%*ttm!F76/365)-Home!$F$25*_xlfn.NORM.S.DIST((LN(price!B76/Home!$F$25)+(rate!B76%-dividend!B76%-0.5*(vol!F76%)^2)*(ttm!F76/365))/((vol!F76%)*SQRT(ttm!F76/365)),TRUE)*EXP(-rate!B76%*ttm!F76/365)</f>
        <v>110.27134305385334</v>
      </c>
      <c r="G416" s="16">
        <f>_xlfn.NORM.S.DIST((LN(price!B76/Home!$F$25)+(rate!B76%-dividend!B76%+0.5*(vol!F76%)^2)*(ttm!F76/365))/((vol!F76%)*SQRT(ttm!F76/365)),TRUE)*EXP(-dividend!B76%*ttm!F76/365)</f>
        <v>0.38705274384660843</v>
      </c>
      <c r="H416" s="18">
        <f>mid!F76</f>
        <v>119.55</v>
      </c>
      <c r="I416" s="16">
        <f>delta!F76</f>
        <v>0.41399999999999998</v>
      </c>
      <c r="J416" s="16">
        <v>4.7681199999999997</v>
      </c>
      <c r="K416" s="20">
        <f>ttm!F76</f>
        <v>123</v>
      </c>
      <c r="L416" s="20">
        <f>moneyness!F76</f>
        <v>-206.38000000000011</v>
      </c>
      <c r="M416" s="16">
        <f t="shared" si="12"/>
        <v>0.4773734680413374</v>
      </c>
      <c r="N416" s="16">
        <f t="shared" si="13"/>
        <v>9.0320724194728974E-2</v>
      </c>
    </row>
    <row r="417" spans="1:14">
      <c r="A417" s="17">
        <v>45615</v>
      </c>
      <c r="B417" s="16">
        <v>5</v>
      </c>
      <c r="C417" s="16">
        <v>1</v>
      </c>
      <c r="D417" s="18">
        <f>price!B77</f>
        <v>5916.98</v>
      </c>
      <c r="E417" s="16">
        <v>1.3053999999999999</v>
      </c>
      <c r="F417" s="16">
        <f>price!B77*_xlfn.NORM.S.DIST((LN(price!B77/Home!$F$25)+(rate!B77%-dividend!B77%+0.5*(vol!F77%)^2)*(ttm!F77/365))/((vol!F77%)*SQRT(ttm!F77/365)),TRUE)*EXP(-dividend!B77%*ttm!F77/365)-Home!$F$25*_xlfn.NORM.S.DIST((LN(price!B77/Home!$F$25)+(rate!B77%-dividend!B77%-0.5*(vol!F77%)^2)*(ttm!F77/365))/((vol!F77%)*SQRT(ttm!F77/365)),TRUE)*EXP(-rate!B77%*ttm!F77/365)</f>
        <v>122.84274290446365</v>
      </c>
      <c r="G417" s="16">
        <f>_xlfn.NORM.S.DIST((LN(price!B77/Home!$F$25)+(rate!B77%-dividend!B77%+0.5*(vol!F77%)^2)*(ttm!F77/365))/((vol!F77%)*SQRT(ttm!F77/365)),TRUE)*EXP(-dividend!B77%*ttm!F77/365)</f>
        <v>0.41031990391464351</v>
      </c>
      <c r="H417" s="18">
        <f>mid!F77</f>
        <v>130.6</v>
      </c>
      <c r="I417" s="16">
        <f>delta!F77</f>
        <v>0.434</v>
      </c>
      <c r="J417" s="16">
        <v>4.7679</v>
      </c>
      <c r="K417" s="20">
        <f>ttm!F77</f>
        <v>122</v>
      </c>
      <c r="L417" s="20">
        <f>moneyness!F77</f>
        <v>-183.02000000000044</v>
      </c>
      <c r="M417" s="16">
        <f t="shared" si="12"/>
        <v>-17.15307742251062</v>
      </c>
      <c r="N417" s="16">
        <f t="shared" si="13"/>
        <v>-17.563397326425264</v>
      </c>
    </row>
    <row r="418" spans="1:14">
      <c r="A418" s="17">
        <v>45616</v>
      </c>
      <c r="B418" s="16">
        <v>5</v>
      </c>
      <c r="C418" s="16">
        <v>1</v>
      </c>
      <c r="D418" s="18">
        <f>price!B78</f>
        <v>5917.11</v>
      </c>
      <c r="E418" s="16">
        <v>1.3050999999999999</v>
      </c>
      <c r="F418" s="16">
        <f>price!B78*_xlfn.NORM.S.DIST((LN(price!B78/Home!$F$25)+(rate!B78%-dividend!B78%+0.5*(vol!F78%)^2)*(ttm!F78/365))/((vol!F78%)*SQRT(ttm!F78/365)),TRUE)*EXP(-dividend!B78%*ttm!F78/365)-Home!$F$25*_xlfn.NORM.S.DIST((LN(price!B78/Home!$F$25)+(rate!B78%-dividend!B78%-0.5*(vol!F78%)^2)*(ttm!F78/365))/((vol!F78%)*SQRT(ttm!F78/365)),TRUE)*EXP(-rate!B78%*ttm!F78/365)</f>
        <v>125.8531644979862</v>
      </c>
      <c r="G418" s="16">
        <f>_xlfn.NORM.S.DIST((LN(price!B78/Home!$F$25)+(rate!B78%-dividend!B78%+0.5*(vol!F78%)^2)*(ttm!F78/365))/((vol!F78%)*SQRT(ttm!F78/365)),TRUE)*EXP(-dividend!B78%*ttm!F78/365)</f>
        <v>0.41215289528056642</v>
      </c>
      <c r="H418" s="18">
        <f>mid!F78</f>
        <v>132</v>
      </c>
      <c r="I418" s="16">
        <f>delta!F78</f>
        <v>0.435</v>
      </c>
      <c r="J418" s="16">
        <v>4.7730899999999998</v>
      </c>
      <c r="K418" s="20">
        <f>ttm!F78</f>
        <v>121</v>
      </c>
      <c r="L418" s="20">
        <f>moneyness!F78</f>
        <v>-182.89000000000033</v>
      </c>
      <c r="M418" s="16">
        <f t="shared" si="12"/>
        <v>0.41895925058099592</v>
      </c>
      <c r="N418" s="16">
        <f t="shared" si="13"/>
        <v>6.8063553004295008E-3</v>
      </c>
    </row>
    <row r="419" spans="1:14">
      <c r="A419" s="17">
        <v>45617</v>
      </c>
      <c r="B419" s="16">
        <v>5</v>
      </c>
      <c r="C419" s="16">
        <v>1</v>
      </c>
      <c r="D419" s="18">
        <f>price!B79</f>
        <v>5948.71</v>
      </c>
      <c r="E419" s="16">
        <v>1.2982</v>
      </c>
      <c r="F419" s="16">
        <f>price!B79*_xlfn.NORM.S.DIST((LN(price!B79/Home!$F$25)+(rate!B79%-dividend!B79%+0.5*(vol!F79%)^2)*(ttm!F79/365))/((vol!F79%)*SQRT(ttm!F79/365)),TRUE)*EXP(-dividend!B79%*ttm!F79/365)-Home!$F$25*_xlfn.NORM.S.DIST((LN(price!B79/Home!$F$25)+(rate!B79%-dividend!B79%-0.5*(vol!F79%)^2)*(ttm!F79/365))/((vol!F79%)*SQRT(ttm!F79/365)),TRUE)*EXP(-rate!B79%*ttm!F79/365)</f>
        <v>138.6411963537148</v>
      </c>
      <c r="G419" s="16">
        <f>_xlfn.NORM.S.DIST((LN(price!B79/Home!$F$25)+(rate!B79%-dividend!B79%+0.5*(vol!F79%)^2)*(ttm!F79/365))/((vol!F79%)*SQRT(ttm!F79/365)),TRUE)*EXP(-dividend!B79%*ttm!F79/365)</f>
        <v>0.43950762190210652</v>
      </c>
      <c r="H419" s="18">
        <f>mid!F79</f>
        <v>145.15</v>
      </c>
      <c r="I419" s="16">
        <f>delta!F79</f>
        <v>0.46200000000000002</v>
      </c>
      <c r="J419" s="16">
        <v>4.7730300000000003</v>
      </c>
      <c r="K419" s="20">
        <f>ttm!F79</f>
        <v>120</v>
      </c>
      <c r="L419" s="20">
        <f>moneyness!F79</f>
        <v>-151.28999999999996</v>
      </c>
      <c r="M419" s="16">
        <f t="shared" si="12"/>
        <v>0.24978337996883598</v>
      </c>
      <c r="N419" s="16">
        <f t="shared" si="13"/>
        <v>-0.18972424193327053</v>
      </c>
    </row>
    <row r="420" spans="1:14">
      <c r="A420" s="17">
        <v>45618</v>
      </c>
      <c r="B420" s="16">
        <v>5</v>
      </c>
      <c r="C420" s="16">
        <v>3</v>
      </c>
      <c r="D420" s="18">
        <f>price!B80</f>
        <v>5969.34</v>
      </c>
      <c r="E420" s="16">
        <v>1.2948999999999999</v>
      </c>
      <c r="F420" s="16">
        <f>price!B80*_xlfn.NORM.S.DIST((LN(price!B80/Home!$F$25)+(rate!B80%-dividend!B80%+0.5*(vol!F80%)^2)*(ttm!F80/365))/((vol!F80%)*SQRT(ttm!F80/365)),TRUE)*EXP(-dividend!B80%*ttm!F80/365)-Home!$F$25*_xlfn.NORM.S.DIST((LN(price!B80/Home!$F$25)+(rate!B80%-dividend!B80%-0.5*(vol!F80%)^2)*(ttm!F80/365))/((vol!F80%)*SQRT(ttm!F80/365)),TRUE)*EXP(-rate!B80%*ttm!F80/365)</f>
        <v>141.99144309567828</v>
      </c>
      <c r="G420" s="16">
        <f>_xlfn.NORM.S.DIST((LN(price!B80/Home!$F$25)+(rate!B80%-dividend!B80%+0.5*(vol!F80%)^2)*(ttm!F80/365))/((vol!F80%)*SQRT(ttm!F80/365)),TRUE)*EXP(-dividend!B80%*ttm!F80/365)</f>
        <v>0.45524848279023999</v>
      </c>
      <c r="H420" s="18">
        <f>mid!F80</f>
        <v>150.25</v>
      </c>
      <c r="I420" s="16">
        <f>delta!F80</f>
        <v>0.47599999999999998</v>
      </c>
      <c r="J420" s="16">
        <v>4.7799699999999996</v>
      </c>
      <c r="K420" s="20">
        <f>ttm!F80</f>
        <v>119</v>
      </c>
      <c r="L420" s="20">
        <f>moneyness!F80</f>
        <v>-130.65999999999985</v>
      </c>
      <c r="M420" s="16">
        <f t="shared" si="12"/>
        <v>0.31909760714387114</v>
      </c>
      <c r="N420" s="16">
        <f t="shared" si="13"/>
        <v>-0.13615087564636885</v>
      </c>
    </row>
    <row r="421" spans="1:14">
      <c r="A421" s="17">
        <v>45621</v>
      </c>
      <c r="B421" s="16">
        <v>5</v>
      </c>
      <c r="C421" s="16">
        <v>1</v>
      </c>
      <c r="D421" s="18">
        <f>price!B81</f>
        <v>5987.37</v>
      </c>
      <c r="E421" s="16">
        <v>1.2907</v>
      </c>
      <c r="F421" s="16">
        <f>price!B81*_xlfn.NORM.S.DIST((LN(price!B81/Home!$F$25)+(rate!B81%-dividend!B81%+0.5*(vol!F81%)^2)*(ttm!F81/365))/((vol!F81%)*SQRT(ttm!F81/365)),TRUE)*EXP(-dividend!B81%*ttm!F81/365)-Home!$F$25*_xlfn.NORM.S.DIST((LN(price!B81/Home!$F$25)+(rate!B81%-dividend!B81%-0.5*(vol!F81%)^2)*(ttm!F81/365))/((vol!F81%)*SQRT(ttm!F81/365)),TRUE)*EXP(-rate!B81%*ttm!F81/365)</f>
        <v>142.82368316722068</v>
      </c>
      <c r="G421" s="16">
        <f>_xlfn.NORM.S.DIST((LN(price!B81/Home!$F$25)+(rate!B81%-dividend!B81%+0.5*(vol!F81%)^2)*(ttm!F81/365))/((vol!F81%)*SQRT(ttm!F81/365)),TRUE)*EXP(-dividend!B81%*ttm!F81/365)</f>
        <v>0.46783315689087396</v>
      </c>
      <c r="H421" s="18">
        <f>mid!F81</f>
        <v>155.80000000000001</v>
      </c>
      <c r="I421" s="16">
        <f>delta!F81</f>
        <v>0.49199999999999999</v>
      </c>
      <c r="J421" s="16">
        <v>4.7609500000000002</v>
      </c>
      <c r="K421" s="20">
        <f>ttm!F81</f>
        <v>116</v>
      </c>
      <c r="L421" s="20">
        <f>moneyness!F81</f>
        <v>-112.63000000000011</v>
      </c>
      <c r="M421" s="16">
        <f t="shared" si="12"/>
        <v>0.42000678494914501</v>
      </c>
      <c r="N421" s="16">
        <f t="shared" si="13"/>
        <v>-4.7826371941728951E-2</v>
      </c>
    </row>
    <row r="422" spans="1:14">
      <c r="A422" s="17">
        <v>45622</v>
      </c>
      <c r="B422" s="16">
        <v>5</v>
      </c>
      <c r="C422" s="16">
        <v>1</v>
      </c>
      <c r="D422" s="18">
        <f>price!B82</f>
        <v>6021.63</v>
      </c>
      <c r="E422" s="16">
        <v>1.2827</v>
      </c>
      <c r="F422" s="16">
        <f>price!B82*_xlfn.NORM.S.DIST((LN(price!B82/Home!$F$25)+(rate!B82%-dividend!B82%+0.5*(vol!F82%)^2)*(ttm!F82/365))/((vol!F82%)*SQRT(ttm!F82/365)),TRUE)*EXP(-dividend!B82%*ttm!F82/365)-Home!$F$25*_xlfn.NORM.S.DIST((LN(price!B82/Home!$F$25)+(rate!B82%-dividend!B82%-0.5*(vol!F82%)^2)*(ttm!F82/365))/((vol!F82%)*SQRT(ttm!F82/365)),TRUE)*EXP(-rate!B82%*ttm!F82/365)</f>
        <v>158.66340838205406</v>
      </c>
      <c r="G422" s="16">
        <f>_xlfn.NORM.S.DIST((LN(price!B82/Home!$F$25)+(rate!B82%-dividend!B82%+0.5*(vol!F82%)^2)*(ttm!F82/365))/((vol!F82%)*SQRT(ttm!F82/365)),TRUE)*EXP(-dividend!B82%*ttm!F82/365)</f>
        <v>0.49980773040636572</v>
      </c>
      <c r="H422" s="18">
        <f>mid!F82</f>
        <v>170.1</v>
      </c>
      <c r="I422" s="16">
        <f>delta!F82</f>
        <v>0.52500000000000002</v>
      </c>
      <c r="J422" s="16">
        <v>4.7359099999999996</v>
      </c>
      <c r="K422" s="20">
        <f>ttm!F82</f>
        <v>115</v>
      </c>
      <c r="L422" s="20">
        <f>moneyness!F82</f>
        <v>-78.369999999999891</v>
      </c>
      <c r="M422" s="16">
        <f t="shared" si="12"/>
        <v>0.72075404709133217</v>
      </c>
      <c r="N422" s="16">
        <f t="shared" si="13"/>
        <v>0.22094631668496645</v>
      </c>
    </row>
    <row r="423" spans="1:14">
      <c r="A423" s="17">
        <v>45623</v>
      </c>
      <c r="B423" s="16">
        <v>5</v>
      </c>
      <c r="C423" s="16">
        <v>2</v>
      </c>
      <c r="D423" s="18">
        <f>price!B83</f>
        <v>5998.74</v>
      </c>
      <c r="E423" s="16">
        <v>1.2879</v>
      </c>
      <c r="F423" s="16">
        <f>price!B83*_xlfn.NORM.S.DIST((LN(price!B83/Home!$F$25)+(rate!B83%-dividend!B83%+0.5*(vol!F83%)^2)*(ttm!F83/365))/((vol!F83%)*SQRT(ttm!F83/365)),TRUE)*EXP(-dividend!B83%*ttm!F83/365)-Home!$F$25*_xlfn.NORM.S.DIST((LN(price!B83/Home!$F$25)+(rate!B83%-dividend!B83%-0.5*(vol!F83%)^2)*(ttm!F83/365))/((vol!F83%)*SQRT(ttm!F83/365)),TRUE)*EXP(-rate!B83%*ttm!F83/365)</f>
        <v>144.12995414551824</v>
      </c>
      <c r="G423" s="16">
        <f>_xlfn.NORM.S.DIST((LN(price!B83/Home!$F$25)+(rate!B83%-dividend!B83%+0.5*(vol!F83%)^2)*(ttm!F83/365))/((vol!F83%)*SQRT(ttm!F83/365)),TRUE)*EXP(-dividend!B83%*ttm!F83/365)</f>
        <v>0.47610230113901053</v>
      </c>
      <c r="H423" s="18">
        <f>mid!F83</f>
        <v>153.44999999999999</v>
      </c>
      <c r="I423" s="16">
        <f>delta!F83</f>
        <v>0.501</v>
      </c>
      <c r="J423" s="16">
        <v>4.7243700000000004</v>
      </c>
      <c r="K423" s="20">
        <f>ttm!F83</f>
        <v>114</v>
      </c>
      <c r="L423" s="20">
        <f>moneyness!F83</f>
        <v>-101.26000000000022</v>
      </c>
      <c r="M423" s="16">
        <f t="shared" si="12"/>
        <v>0.54946195075964521</v>
      </c>
      <c r="N423" s="16">
        <f t="shared" si="13"/>
        <v>7.3359649620634682E-2</v>
      </c>
    </row>
    <row r="424" spans="1:14">
      <c r="A424" s="17">
        <v>45625</v>
      </c>
      <c r="B424" s="16">
        <v>5</v>
      </c>
      <c r="C424" s="16">
        <v>3</v>
      </c>
      <c r="D424" s="18">
        <f>price!B84</f>
        <v>6032.38</v>
      </c>
      <c r="E424" s="16">
        <v>1.2808999999999999</v>
      </c>
      <c r="F424" s="16">
        <f>price!B84*_xlfn.NORM.S.DIST((LN(price!B84/Home!$F$25)+(rate!B84%-dividend!B84%+0.5*(vol!F84%)^2)*(ttm!F84/365))/((vol!F84%)*SQRT(ttm!F84/365)),TRUE)*EXP(-dividend!B84%*ttm!F84/365)-Home!$F$25*_xlfn.NORM.S.DIST((LN(price!B84/Home!$F$25)+(rate!B84%-dividend!B84%-0.5*(vol!F84%)^2)*(ttm!F84/365))/((vol!F84%)*SQRT(ttm!F84/365)),TRUE)*EXP(-rate!B84%*ttm!F84/365)</f>
        <v>159.11719768480816</v>
      </c>
      <c r="G424" s="16">
        <f>_xlfn.NORM.S.DIST((LN(price!B84/Home!$F$25)+(rate!B84%-dividend!B84%+0.5*(vol!F84%)^2)*(ttm!F84/365))/((vol!F84%)*SQRT(ttm!F84/365)),TRUE)*EXP(-dividend!B84%*ttm!F84/365)</f>
        <v>0.50923373361288826</v>
      </c>
      <c r="H424" s="18">
        <f>mid!F84</f>
        <v>171.7</v>
      </c>
      <c r="I424" s="16">
        <f>delta!F84</f>
        <v>0.53800000000000003</v>
      </c>
      <c r="J424" s="16">
        <v>4.7997500000000004</v>
      </c>
      <c r="K424" s="20">
        <f>ttm!F84</f>
        <v>112</v>
      </c>
      <c r="L424" s="20">
        <f>moneyness!F84</f>
        <v>-67.619999999999891</v>
      </c>
      <c r="M424" s="16">
        <f t="shared" si="12"/>
        <v>0.38914930402440817</v>
      </c>
      <c r="N424" s="16">
        <f t="shared" si="13"/>
        <v>-0.12008442958848009</v>
      </c>
    </row>
    <row r="425" spans="1:14">
      <c r="A425" s="17">
        <v>45628</v>
      </c>
      <c r="B425" s="16">
        <v>5</v>
      </c>
      <c r="C425" s="16">
        <v>1</v>
      </c>
      <c r="D425" s="18">
        <f>price!B85</f>
        <v>6047.15</v>
      </c>
      <c r="E425" s="16">
        <v>1.2774000000000001</v>
      </c>
      <c r="F425" s="16">
        <f>price!B85*_xlfn.NORM.S.DIST((LN(price!B85/Home!$F$25)+(rate!B85%-dividend!B85%+0.5*(vol!F85%)^2)*(ttm!F85/365))/((vol!F85%)*SQRT(ttm!F85/365)),TRUE)*EXP(-dividend!B85%*ttm!F85/365)-Home!$F$25*_xlfn.NORM.S.DIST((LN(price!B85/Home!$F$25)+(rate!B85%-dividend!B85%-0.5*(vol!F85%)^2)*(ttm!F85/365))/((vol!F85%)*SQRT(ttm!F85/365)),TRUE)*EXP(-rate!B85%*ttm!F85/365)</f>
        <v>164.58534130730322</v>
      </c>
      <c r="G425" s="16">
        <f>_xlfn.NORM.S.DIST((LN(price!B85/Home!$F$25)+(rate!B85%-dividend!B85%+0.5*(vol!F85%)^2)*(ttm!F85/365))/((vol!F85%)*SQRT(ttm!F85/365)),TRUE)*EXP(-dividend!B85%*ttm!F85/365)</f>
        <v>0.52186836168043549</v>
      </c>
      <c r="H425" s="18">
        <f>mid!F85</f>
        <v>177.2</v>
      </c>
      <c r="I425" s="16">
        <f>delta!F85</f>
        <v>0.55000000000000004</v>
      </c>
      <c r="J425" s="16">
        <v>4.7840400000000001</v>
      </c>
      <c r="K425" s="20">
        <f>ttm!F85</f>
        <v>109</v>
      </c>
      <c r="L425" s="20">
        <f>moneyness!F85</f>
        <v>-52.850000000000364</v>
      </c>
      <c r="M425" s="16">
        <f t="shared" si="12"/>
        <v>0.45666189653258293</v>
      </c>
      <c r="N425" s="16">
        <f t="shared" si="13"/>
        <v>-6.5206465147852555E-2</v>
      </c>
    </row>
    <row r="426" spans="1:14">
      <c r="A426" s="17">
        <v>45629</v>
      </c>
      <c r="B426" s="16">
        <v>5</v>
      </c>
      <c r="C426" s="16">
        <v>1</v>
      </c>
      <c r="D426" s="18">
        <f>price!B86</f>
        <v>6049.88</v>
      </c>
      <c r="E426" s="16">
        <v>1.2765</v>
      </c>
      <c r="F426" s="16">
        <f>price!B86*_xlfn.NORM.S.DIST((LN(price!B86/Home!$F$25)+(rate!B86%-dividend!B86%+0.5*(vol!F86%)^2)*(ttm!F86/365))/((vol!F86%)*SQRT(ttm!F86/365)),TRUE)*EXP(-dividend!B86%*ttm!F86/365)-Home!$F$25*_xlfn.NORM.S.DIST((LN(price!B86/Home!$F$25)+(rate!B86%-dividend!B86%-0.5*(vol!F86%)^2)*(ttm!F86/365))/((vol!F86%)*SQRT(ttm!F86/365)),TRUE)*EXP(-rate!B86%*ttm!F86/365)</f>
        <v>164.58823563994429</v>
      </c>
      <c r="G426" s="16">
        <f>_xlfn.NORM.S.DIST((LN(price!B86/Home!$F$25)+(rate!B86%-dividend!B86%+0.5*(vol!F86%)^2)*(ttm!F86/365))/((vol!F86%)*SQRT(ttm!F86/365)),TRUE)*EXP(-dividend!B86%*ttm!F86/365)</f>
        <v>0.52394475820913111</v>
      </c>
      <c r="H426" s="18">
        <f>mid!F86</f>
        <v>178.35</v>
      </c>
      <c r="I426" s="16">
        <f>delta!F86</f>
        <v>0.55000000000000004</v>
      </c>
      <c r="J426" s="16">
        <v>4.7794400000000001</v>
      </c>
      <c r="K426" s="20">
        <f>ttm!F86</f>
        <v>108</v>
      </c>
      <c r="L426" s="20">
        <f>moneyness!F86</f>
        <v>-50.119999999999891</v>
      </c>
      <c r="M426" s="16">
        <f t="shared" si="12"/>
        <v>0.17615430465665707</v>
      </c>
      <c r="N426" s="16" t="s">
        <v>69</v>
      </c>
    </row>
    <row r="427" spans="1:14">
      <c r="A427" s="17">
        <v>45509</v>
      </c>
      <c r="B427" s="16">
        <v>6</v>
      </c>
      <c r="C427" s="16">
        <v>1</v>
      </c>
      <c r="D427" s="18">
        <f>price!B2</f>
        <v>5186.33</v>
      </c>
      <c r="E427" s="16">
        <v>1.4816</v>
      </c>
      <c r="F427" s="16">
        <f>price!B2*_xlfn.NORM.S.DIST((LN(price!B2/Home!$F$26)+(rate!B2%-dividend!B2%+0.5*(vol!G2%)^2)*(ttm!G2/365))/((vol!G2%)*SQRT(ttm!G2/365)),TRUE)*EXP(-dividend!B2%*ttm!G2/365)-Home!$F$26*_xlfn.NORM.S.DIST((LN(price!B2/Home!$F$26)+(rate!B2%-dividend!B2%-0.5*(vol!G2%)^2)*(ttm!G2/365))/((vol!G2%)*SQRT(ttm!G2/365)),TRUE)*EXP(-rate!B2%*ttm!G2/365)</f>
        <v>19.422481431281938</v>
      </c>
      <c r="G427" s="16">
        <f>_xlfn.NORM.S.DIST((LN(price!B2/Home!$F$26)+(rate!B2%-dividend!B2%+0.5*(vol!G2%)^2)*(ttm!G2/365))/((vol!G2%)*SQRT(ttm!G2/365)),TRUE)*EXP(-dividend!B2%*ttm!G2/365)</f>
        <v>7.9870780491659882E-2</v>
      </c>
      <c r="H427" s="18">
        <f>mid!G2</f>
        <v>26.2</v>
      </c>
      <c r="I427" s="16">
        <f>delta!G2</f>
        <v>9.7000000000000003E-2</v>
      </c>
      <c r="J427" s="16">
        <v>4.9585299999999997</v>
      </c>
      <c r="K427" s="20">
        <f>ttm!G2</f>
        <v>228</v>
      </c>
      <c r="L427" s="20">
        <f>moneyness!G2</f>
        <v>-1013.6700000000001</v>
      </c>
      <c r="M427" s="16">
        <f t="shared" si="12"/>
        <v>-0.11685016343521798</v>
      </c>
      <c r="N427" s="16">
        <f t="shared" si="13"/>
        <v>-0.19672094392687786</v>
      </c>
    </row>
    <row r="428" spans="1:14">
      <c r="A428" s="17">
        <v>45510</v>
      </c>
      <c r="B428" s="16">
        <v>6</v>
      </c>
      <c r="C428" s="16">
        <v>1</v>
      </c>
      <c r="D428" s="18">
        <f>price!B3</f>
        <v>5240.03</v>
      </c>
      <c r="E428" s="16">
        <v>1.4664999999999999</v>
      </c>
      <c r="F428" s="16">
        <f>price!B3*_xlfn.NORM.S.DIST((LN(price!B3/Home!$F$26)+(rate!B3%-dividend!B3%+0.5*(vol!G3%)^2)*(ttm!G3/365))/((vol!G3%)*SQRT(ttm!G3/365)),TRUE)*EXP(-dividend!B3%*ttm!G3/365)-Home!$F$26*_xlfn.NORM.S.DIST((LN(price!B3/Home!$F$26)+(rate!B3%-dividend!B3%-0.5*(vol!G3%)^2)*(ttm!G3/365))/((vol!G3%)*SQRT(ttm!G3/365)),TRUE)*EXP(-rate!B3%*ttm!G3/365)</f>
        <v>18.099789998617609</v>
      </c>
      <c r="G428" s="16">
        <f>_xlfn.NORM.S.DIST((LN(price!B3/Home!$F$26)+(rate!B3%-dividend!B3%+0.5*(vol!G3%)^2)*(ttm!G3/365))/((vol!G3%)*SQRT(ttm!G3/365)),TRUE)*EXP(-dividend!B3%*ttm!G3/365)</f>
        <v>7.8929207398442169E-2</v>
      </c>
      <c r="H428" s="18">
        <f>mid!G3</f>
        <v>19.95</v>
      </c>
      <c r="I428" s="16">
        <f>delta!G3</f>
        <v>8.6999999999999994E-2</v>
      </c>
      <c r="J428" s="16">
        <v>4.9520299999999997</v>
      </c>
      <c r="K428" s="20">
        <f>ttm!G3</f>
        <v>227</v>
      </c>
      <c r="L428" s="20">
        <f>moneyness!G3</f>
        <v>-959.97000000000025</v>
      </c>
      <c r="M428" s="16">
        <f t="shared" si="12"/>
        <v>2.9455875065280239E-2</v>
      </c>
      <c r="N428" s="16">
        <f t="shared" si="13"/>
        <v>-4.947333233316193E-2</v>
      </c>
    </row>
    <row r="429" spans="1:14">
      <c r="A429" s="17">
        <v>45511</v>
      </c>
      <c r="B429" s="16">
        <v>6</v>
      </c>
      <c r="C429" s="16">
        <v>1</v>
      </c>
      <c r="D429" s="18">
        <f>price!B4</f>
        <v>5199.5</v>
      </c>
      <c r="E429" s="16">
        <v>1.4785999999999999</v>
      </c>
      <c r="F429" s="16">
        <f>price!B4*_xlfn.NORM.S.DIST((LN(price!B4/Home!$F$26)+(rate!B4%-dividend!B4%+0.5*(vol!G4%)^2)*(ttm!G4/365))/((vol!G4%)*SQRT(ttm!G4/365)),TRUE)*EXP(-dividend!B4%*ttm!G4/365)-Home!$F$26*_xlfn.NORM.S.DIST((LN(price!B4/Home!$F$26)+(rate!B4%-dividend!B4%-0.5*(vol!G4%)^2)*(ttm!G4/365))/((vol!G4%)*SQRT(ttm!G4/365)),TRUE)*EXP(-rate!B4%*ttm!G4/365)</f>
        <v>15.991377852905202</v>
      </c>
      <c r="G429" s="16">
        <f>_xlfn.NORM.S.DIST((LN(price!B4/Home!$F$26)+(rate!B4%-dividend!B4%+0.5*(vol!G4%)^2)*(ttm!G4/365))/((vol!G4%)*SQRT(ttm!G4/365)),TRUE)*EXP(-dividend!B4%*ttm!G4/365)</f>
        <v>7.0586091204679069E-2</v>
      </c>
      <c r="H429" s="18">
        <f>mid!G4</f>
        <v>18.75</v>
      </c>
      <c r="I429" s="16">
        <f>delta!G4</f>
        <v>8.2000000000000003E-2</v>
      </c>
      <c r="J429" s="16">
        <v>4.8596199999999996</v>
      </c>
      <c r="K429" s="20">
        <f>ttm!G4</f>
        <v>226</v>
      </c>
      <c r="L429" s="20">
        <f>moneyness!G4</f>
        <v>-1000.5</v>
      </c>
      <c r="M429" s="16">
        <f t="shared" si="12"/>
        <v>6.1457664782266344E-2</v>
      </c>
      <c r="N429" s="16">
        <f t="shared" si="13"/>
        <v>-9.1284264224127248E-3</v>
      </c>
    </row>
    <row r="430" spans="1:14">
      <c r="A430" s="17">
        <v>45512</v>
      </c>
      <c r="B430" s="16">
        <v>6</v>
      </c>
      <c r="C430" s="16">
        <v>1</v>
      </c>
      <c r="D430" s="18">
        <f>price!B5</f>
        <v>5319.31</v>
      </c>
      <c r="E430" s="16">
        <v>1.4450000000000001</v>
      </c>
      <c r="F430" s="16">
        <f>price!B5*_xlfn.NORM.S.DIST((LN(price!B5/Home!$F$26)+(rate!B5%-dividend!B5%+0.5*(vol!G5%)^2)*(ttm!G5/365))/((vol!G5%)*SQRT(ttm!G5/365)),TRUE)*EXP(-dividend!B5%*ttm!G5/365)-Home!$F$26*_xlfn.NORM.S.DIST((LN(price!B5/Home!$F$26)+(rate!B5%-dividend!B5%-0.5*(vol!G5%)^2)*(ttm!G5/365))/((vol!G5%)*SQRT(ttm!G5/365)),TRUE)*EXP(-rate!B5%*ttm!G5/365)</f>
        <v>21.707976266021831</v>
      </c>
      <c r="G430" s="16">
        <f>_xlfn.NORM.S.DIST((LN(price!B5/Home!$F$26)+(rate!B5%-dividend!B5%+0.5*(vol!G5%)^2)*(ttm!G5/365))/((vol!G5%)*SQRT(ttm!G5/365)),TRUE)*EXP(-dividend!B5%*ttm!G5/365)</f>
        <v>9.3767354422017835E-2</v>
      </c>
      <c r="H430" s="18">
        <f>mid!G5</f>
        <v>26.1</v>
      </c>
      <c r="I430" s="16">
        <f>delta!G5</f>
        <v>0.108</v>
      </c>
      <c r="J430" s="16">
        <v>4.9504000000000001</v>
      </c>
      <c r="K430" s="20">
        <f>ttm!G5</f>
        <v>225</v>
      </c>
      <c r="L430" s="20">
        <f>moneyness!G5</f>
        <v>-880.6899999999996</v>
      </c>
      <c r="M430" s="16">
        <f t="shared" si="12"/>
        <v>-0.12581968471429011</v>
      </c>
      <c r="N430" s="16">
        <f t="shared" si="13"/>
        <v>-0.21958703913630795</v>
      </c>
    </row>
    <row r="431" spans="1:14">
      <c r="A431" s="17">
        <v>45513</v>
      </c>
      <c r="B431" s="16">
        <v>6</v>
      </c>
      <c r="C431" s="16">
        <v>3</v>
      </c>
      <c r="D431" s="18">
        <f>price!B6</f>
        <v>5344.16</v>
      </c>
      <c r="E431" s="16">
        <v>1.4382999999999999</v>
      </c>
      <c r="F431" s="16">
        <f>price!B6*_xlfn.NORM.S.DIST((LN(price!B6/Home!$F$26)+(rate!B6%-dividend!B6%+0.5*(vol!G6%)^2)*(ttm!G6/365))/((vol!G6%)*SQRT(ttm!G6/365)),TRUE)*EXP(-dividend!B6%*ttm!G6/365)-Home!$F$26*_xlfn.NORM.S.DIST((LN(price!B6/Home!$F$26)+(rate!B6%-dividend!B6%-0.5*(vol!G6%)^2)*(ttm!G6/365))/((vol!G6%)*SQRT(ttm!G6/365)),TRUE)*EXP(-rate!B6%*ttm!G6/365)</f>
        <v>19.760918265754071</v>
      </c>
      <c r="G431" s="16">
        <f>_xlfn.NORM.S.DIST((LN(price!B6/Home!$F$26)+(rate!B6%-dividend!B6%+0.5*(vol!G6%)^2)*(ttm!G6/365))/((vol!G6%)*SQRT(ttm!G6/365)),TRUE)*EXP(-dividend!B6%*ttm!G6/365)</f>
        <v>8.9998293983152469E-2</v>
      </c>
      <c r="H431" s="18">
        <f>mid!G6</f>
        <v>23</v>
      </c>
      <c r="I431" s="16">
        <f>delta!G6</f>
        <v>0.10100000000000001</v>
      </c>
      <c r="J431" s="16">
        <v>4.9727600000000001</v>
      </c>
      <c r="K431" s="20">
        <f>ttm!G6</f>
        <v>224</v>
      </c>
      <c r="L431" s="20">
        <f>moneyness!G6</f>
        <v>-855.84000000000015</v>
      </c>
      <c r="M431" s="16">
        <f t="shared" si="12"/>
        <v>1.9912513961975411</v>
      </c>
      <c r="N431" s="16">
        <f t="shared" si="13"/>
        <v>1.9012531022143886</v>
      </c>
    </row>
    <row r="432" spans="1:14">
      <c r="A432" s="17">
        <v>45516</v>
      </c>
      <c r="B432" s="16">
        <v>6</v>
      </c>
      <c r="C432" s="16">
        <v>1</v>
      </c>
      <c r="D432" s="18">
        <f>price!B7</f>
        <v>5344.39</v>
      </c>
      <c r="E432" s="16">
        <v>1.4375</v>
      </c>
      <c r="F432" s="16">
        <f>price!B7*_xlfn.NORM.S.DIST((LN(price!B7/Home!$F$26)+(rate!B7%-dividend!B7%+0.5*(vol!G7%)^2)*(ttm!G7/365))/((vol!G7%)*SQRT(ttm!G7/365)),TRUE)*EXP(-dividend!B7%*ttm!G7/365)-Home!$F$26*_xlfn.NORM.S.DIST((LN(price!B7/Home!$F$26)+(rate!B7%-dividend!B7%-0.5*(vol!G7%)^2)*(ttm!G7/365))/((vol!G7%)*SQRT(ttm!G7/365)),TRUE)*EXP(-rate!B7%*ttm!G7/365)</f>
        <v>18.612746345227322</v>
      </c>
      <c r="G432" s="16">
        <f>_xlfn.NORM.S.DIST((LN(price!B7/Home!$F$26)+(rate!B7%-dividend!B7%+0.5*(vol!G7%)^2)*(ttm!G7/365))/((vol!G7%)*SQRT(ttm!G7/365)),TRUE)*EXP(-dividend!B7%*ttm!G7/365)</f>
        <v>8.6489691900003371E-2</v>
      </c>
      <c r="H432" s="18">
        <f>mid!G7</f>
        <v>22.2</v>
      </c>
      <c r="I432" s="16">
        <f>delta!G7</f>
        <v>9.9000000000000005E-2</v>
      </c>
      <c r="J432" s="16">
        <v>4.9640300000000002</v>
      </c>
      <c r="K432" s="20">
        <f>ttm!G7</f>
        <v>221</v>
      </c>
      <c r="L432" s="20">
        <f>moneyness!G7</f>
        <v>-855.60999999999967</v>
      </c>
      <c r="M432" s="16">
        <f t="shared" si="12"/>
        <v>8.6834569019073521E-2</v>
      </c>
      <c r="N432" s="16">
        <f t="shared" si="13"/>
        <v>3.4487711907014995E-4</v>
      </c>
    </row>
    <row r="433" spans="1:14">
      <c r="A433" s="17">
        <v>45517</v>
      </c>
      <c r="B433" s="16">
        <v>6</v>
      </c>
      <c r="C433" s="16">
        <v>1</v>
      </c>
      <c r="D433" s="18">
        <f>price!B8</f>
        <v>5434.43</v>
      </c>
      <c r="E433" s="16">
        <v>1.4134</v>
      </c>
      <c r="F433" s="16">
        <f>price!B8*_xlfn.NORM.S.DIST((LN(price!B8/Home!$F$26)+(rate!B8%-dividend!B8%+0.5*(vol!G8%)^2)*(ttm!G8/365))/((vol!G8%)*SQRT(ttm!G8/365)),TRUE)*EXP(-dividend!B8%*ttm!G8/365)-Home!$F$26*_xlfn.NORM.S.DIST((LN(price!B8/Home!$F$26)+(rate!B8%-dividend!B8%-0.5*(vol!G8%)^2)*(ttm!G8/365))/((vol!G8%)*SQRT(ttm!G8/365)),TRUE)*EXP(-rate!B8%*ttm!G8/365)</f>
        <v>25.776415821679507</v>
      </c>
      <c r="G433" s="16">
        <f>_xlfn.NORM.S.DIST((LN(price!B8/Home!$F$26)+(rate!B8%-dividend!B8%+0.5*(vol!G8%)^2)*(ttm!G8/365))/((vol!G8%)*SQRT(ttm!G8/365)),TRUE)*EXP(-dividend!B8%*ttm!G8/365)</f>
        <v>0.11382380516350134</v>
      </c>
      <c r="H433" s="18">
        <f>mid!G8</f>
        <v>30</v>
      </c>
      <c r="I433" s="16">
        <f>delta!G8</f>
        <v>0.127</v>
      </c>
      <c r="J433" s="16">
        <v>4.9351500000000001</v>
      </c>
      <c r="K433" s="20">
        <f>ttm!G8</f>
        <v>220</v>
      </c>
      <c r="L433" s="20">
        <f>moneyness!G8</f>
        <v>-765.56999999999971</v>
      </c>
      <c r="M433" s="16">
        <f t="shared" si="12"/>
        <v>-1.9446966747519067E-2</v>
      </c>
      <c r="N433" s="16">
        <f t="shared" si="13"/>
        <v>-0.13327077191102041</v>
      </c>
    </row>
    <row r="434" spans="1:14">
      <c r="A434" s="17">
        <v>45518</v>
      </c>
      <c r="B434" s="16">
        <v>6</v>
      </c>
      <c r="C434" s="16">
        <v>1</v>
      </c>
      <c r="D434" s="18">
        <f>price!B9</f>
        <v>5455.21</v>
      </c>
      <c r="E434" s="16">
        <v>1.4079999999999999</v>
      </c>
      <c r="F434" s="16">
        <f>price!B9*_xlfn.NORM.S.DIST((LN(price!B9/Home!$F$26)+(rate!B9%-dividend!B9%+0.5*(vol!G9%)^2)*(ttm!G9/365))/((vol!G9%)*SQRT(ttm!G9/365)),TRUE)*EXP(-dividend!B9%*ttm!G9/365)-Home!$F$26*_xlfn.NORM.S.DIST((LN(price!B9/Home!$F$26)+(rate!B9%-dividend!B9%-0.5*(vol!G9%)^2)*(ttm!G9/365))/((vol!G9%)*SQRT(ttm!G9/365)),TRUE)*EXP(-rate!B9%*ttm!G9/365)</f>
        <v>25.064070159362018</v>
      </c>
      <c r="G434" s="16">
        <f>_xlfn.NORM.S.DIST((LN(price!B9/Home!$F$26)+(rate!B9%-dividend!B9%+0.5*(vol!G9%)^2)*(ttm!G9/365))/((vol!G9%)*SQRT(ttm!G9/365)),TRUE)*EXP(-dividend!B9%*ttm!G9/365)</f>
        <v>0.11389709551634004</v>
      </c>
      <c r="H434" s="18">
        <f>mid!G9</f>
        <v>29.6</v>
      </c>
      <c r="I434" s="16">
        <f>delta!G9</f>
        <v>0.13</v>
      </c>
      <c r="J434" s="16">
        <v>4.9485799999999998</v>
      </c>
      <c r="K434" s="20">
        <f>ttm!G9</f>
        <v>219</v>
      </c>
      <c r="L434" s="20">
        <f>moneyness!G9</f>
        <v>-744.79</v>
      </c>
      <c r="M434" s="16">
        <f t="shared" si="12"/>
        <v>0.15490424708172473</v>
      </c>
      <c r="N434" s="16">
        <f t="shared" si="13"/>
        <v>4.1007151565384689E-2</v>
      </c>
    </row>
    <row r="435" spans="1:14">
      <c r="A435" s="17">
        <v>45519</v>
      </c>
      <c r="B435" s="16">
        <v>6</v>
      </c>
      <c r="C435" s="16">
        <v>1</v>
      </c>
      <c r="D435" s="18">
        <f>price!B10</f>
        <v>5543.22</v>
      </c>
      <c r="E435" s="16">
        <v>1.3857999999999999</v>
      </c>
      <c r="F435" s="16">
        <f>price!B10*_xlfn.NORM.S.DIST((LN(price!B10/Home!$F$26)+(rate!B10%-dividend!B10%+0.5*(vol!G10%)^2)*(ttm!G10/365))/((vol!G10%)*SQRT(ttm!G10/365)),TRUE)*EXP(-dividend!B10%*ttm!G10/365)-Home!$F$26*_xlfn.NORM.S.DIST((LN(price!B10/Home!$F$26)+(rate!B10%-dividend!B10%-0.5*(vol!G10%)^2)*(ttm!G10/365))/((vol!G10%)*SQRT(ttm!G10/365)),TRUE)*EXP(-rate!B10%*ttm!G10/365)</f>
        <v>37.409693795104999</v>
      </c>
      <c r="G435" s="16">
        <f>_xlfn.NORM.S.DIST((LN(price!B10/Home!$F$26)+(rate!B10%-dividend!B10%+0.5*(vol!G10%)^2)*(ttm!G10/365))/((vol!G10%)*SQRT(ttm!G10/365)),TRUE)*EXP(-dividend!B10%*ttm!G10/365)</f>
        <v>0.15560449984833866</v>
      </c>
      <c r="H435" s="18">
        <f>mid!G10</f>
        <v>43.2</v>
      </c>
      <c r="I435" s="16">
        <f>delta!G10</f>
        <v>0.17299999999999999</v>
      </c>
      <c r="J435" s="16">
        <v>5.0019799999999996</v>
      </c>
      <c r="K435" s="20">
        <f>ttm!G10</f>
        <v>218</v>
      </c>
      <c r="L435" s="20">
        <f>moneyness!G10</f>
        <v>-656.77999999999975</v>
      </c>
      <c r="M435" s="16">
        <f t="shared" si="12"/>
        <v>0.23107228864547405</v>
      </c>
      <c r="N435" s="16">
        <f t="shared" si="13"/>
        <v>7.5467788797135393E-2</v>
      </c>
    </row>
    <row r="436" spans="1:14">
      <c r="A436" s="17">
        <v>45520</v>
      </c>
      <c r="B436" s="16">
        <v>6</v>
      </c>
      <c r="C436" s="16">
        <v>3</v>
      </c>
      <c r="D436" s="18">
        <f>price!B11</f>
        <v>5554.25</v>
      </c>
      <c r="E436" s="16">
        <v>1.3829</v>
      </c>
      <c r="F436" s="16">
        <f>price!B11*_xlfn.NORM.S.DIST((LN(price!B11/Home!$F$26)+(rate!B11%-dividend!B11%+0.5*(vol!G11%)^2)*(ttm!G11/365))/((vol!G11%)*SQRT(ttm!G11/365)),TRUE)*EXP(-dividend!B11%*ttm!G11/365)-Home!$F$26*_xlfn.NORM.S.DIST((LN(price!B11/Home!$F$26)+(rate!B11%-dividend!B11%-0.5*(vol!G11%)^2)*(ttm!G11/365))/((vol!G11%)*SQRT(ttm!G11/365)),TRUE)*EXP(-rate!B11%*ttm!G11/365)</f>
        <v>38.952294008403101</v>
      </c>
      <c r="G436" s="16">
        <f>_xlfn.NORM.S.DIST((LN(price!B11/Home!$F$26)+(rate!B11%-dividend!B11%+0.5*(vol!G11%)^2)*(ttm!G11/365))/((vol!G11%)*SQRT(ttm!G11/365)),TRUE)*EXP(-dividend!B11%*ttm!G11/365)</f>
        <v>0.16060432529560253</v>
      </c>
      <c r="H436" s="18">
        <f>mid!G11</f>
        <v>45.7</v>
      </c>
      <c r="I436" s="16">
        <f>delta!G11</f>
        <v>0.17899999999999999</v>
      </c>
      <c r="J436" s="16">
        <v>4.9948600000000001</v>
      </c>
      <c r="K436" s="20">
        <f>ttm!G11</f>
        <v>217</v>
      </c>
      <c r="L436" s="20">
        <f>moneyness!G11</f>
        <v>-645.75</v>
      </c>
      <c r="M436" s="16">
        <f t="shared" si="12"/>
        <v>0.1283670931461568</v>
      </c>
      <c r="N436" s="16">
        <f t="shared" si="13"/>
        <v>-3.2237232149445738E-2</v>
      </c>
    </row>
    <row r="437" spans="1:14">
      <c r="A437" s="17">
        <v>45523</v>
      </c>
      <c r="B437" s="16">
        <v>6</v>
      </c>
      <c r="C437" s="16">
        <v>1</v>
      </c>
      <c r="D437" s="18">
        <f>price!B12</f>
        <v>5608.25</v>
      </c>
      <c r="E437" s="16">
        <v>1.3697999999999999</v>
      </c>
      <c r="F437" s="16">
        <f>price!B12*_xlfn.NORM.S.DIST((LN(price!B12/Home!$F$26)+(rate!B12%-dividend!B12%+0.5*(vol!G12%)^2)*(ttm!G12/365))/((vol!G12%)*SQRT(ttm!G12/365)),TRUE)*EXP(-dividend!B12%*ttm!G12/365)-Home!$F$26*_xlfn.NORM.S.DIST((LN(price!B12/Home!$F$26)+(rate!B12%-dividend!B12%-0.5*(vol!G12%)^2)*(ttm!G12/365))/((vol!G12%)*SQRT(ttm!G12/365)),TRUE)*EXP(-rate!B12%*ttm!G12/365)</f>
        <v>48.114368054342435</v>
      </c>
      <c r="G437" s="16">
        <f>_xlfn.NORM.S.DIST((LN(price!B12/Home!$F$26)+(rate!B12%-dividend!B12%+0.5*(vol!G12%)^2)*(ttm!G12/365))/((vol!G12%)*SQRT(ttm!G12/365)),TRUE)*EXP(-dividend!B12%*ttm!G12/365)</f>
        <v>0.18883899312261604</v>
      </c>
      <c r="H437" s="18">
        <f>mid!G12</f>
        <v>52.55</v>
      </c>
      <c r="I437" s="16">
        <f>delta!G12</f>
        <v>0.20300000000000001</v>
      </c>
      <c r="J437" s="16">
        <v>5.0149900000000001</v>
      </c>
      <c r="K437" s="20">
        <f>ttm!G12</f>
        <v>214</v>
      </c>
      <c r="L437" s="20">
        <f>moneyness!G12</f>
        <v>-591.75</v>
      </c>
      <c r="M437" s="16">
        <f t="shared" si="12"/>
        <v>-6.1728127945639415E-2</v>
      </c>
      <c r="N437" s="16">
        <f t="shared" si="13"/>
        <v>-0.25056712106825546</v>
      </c>
    </row>
    <row r="438" spans="1:14">
      <c r="A438" s="17">
        <v>45524</v>
      </c>
      <c r="B438" s="16">
        <v>6</v>
      </c>
      <c r="C438" s="16">
        <v>1</v>
      </c>
      <c r="D438" s="18">
        <f>price!B13</f>
        <v>5597.12</v>
      </c>
      <c r="E438" s="16">
        <v>1.3721000000000001</v>
      </c>
      <c r="F438" s="16">
        <f>price!B13*_xlfn.NORM.S.DIST((LN(price!B13/Home!$F$26)+(rate!B13%-dividend!B13%+0.5*(vol!G13%)^2)*(ttm!G13/365))/((vol!G13%)*SQRT(ttm!G13/365)),TRUE)*EXP(-dividend!B13%*ttm!G13/365)-Home!$F$26*_xlfn.NORM.S.DIST((LN(price!B13/Home!$F$26)+(rate!B13%-dividend!B13%-0.5*(vol!G13%)^2)*(ttm!G13/365))/((vol!G13%)*SQRT(ttm!G13/365)),TRUE)*EXP(-rate!B13%*ttm!G13/365)</f>
        <v>46.018454428369296</v>
      </c>
      <c r="G438" s="16">
        <f>_xlfn.NORM.S.DIST((LN(price!B13/Home!$F$26)+(rate!B13%-dividend!B13%+0.5*(vol!G13%)^2)*(ttm!G13/365))/((vol!G13%)*SQRT(ttm!G13/365)),TRUE)*EXP(-dividend!B13%*ttm!G13/365)</f>
        <v>0.18227101160899406</v>
      </c>
      <c r="H438" s="18">
        <f>mid!G13</f>
        <v>53.25</v>
      </c>
      <c r="I438" s="16">
        <f>delta!G13</f>
        <v>0.20399999999999999</v>
      </c>
      <c r="J438" s="16">
        <v>4.9802</v>
      </c>
      <c r="K438" s="20">
        <f>ttm!G13</f>
        <v>213</v>
      </c>
      <c r="L438" s="20">
        <f>moneyness!G13</f>
        <v>-602.88000000000011</v>
      </c>
      <c r="M438" s="16">
        <f t="shared" si="12"/>
        <v>0.18283318655201103</v>
      </c>
      <c r="N438" s="16">
        <f t="shared" si="13"/>
        <v>5.6217494301696869E-4</v>
      </c>
    </row>
    <row r="439" spans="1:14">
      <c r="A439" s="17">
        <v>45525</v>
      </c>
      <c r="B439" s="16">
        <v>6</v>
      </c>
      <c r="C439" s="16">
        <v>1</v>
      </c>
      <c r="D439" s="18">
        <f>price!B14</f>
        <v>5620.85</v>
      </c>
      <c r="E439" s="16">
        <v>1.3666</v>
      </c>
      <c r="F439" s="16">
        <f>price!B14*_xlfn.NORM.S.DIST((LN(price!B14/Home!$F$26)+(rate!B14%-dividend!B14%+0.5*(vol!G14%)^2)*(ttm!G14/365))/((vol!G14%)*SQRT(ttm!G14/365)),TRUE)*EXP(-dividend!B14%*ttm!G14/365)-Home!$F$26*_xlfn.NORM.S.DIST((LN(price!B14/Home!$F$26)+(rate!B14%-dividend!B14%-0.5*(vol!G14%)^2)*(ttm!G14/365))/((vol!G14%)*SQRT(ttm!G14/365)),TRUE)*EXP(-rate!B14%*ttm!G14/365)</f>
        <v>50.681936254290122</v>
      </c>
      <c r="G439" s="16">
        <f>_xlfn.NORM.S.DIST((LN(price!B14/Home!$F$26)+(rate!B14%-dividend!B14%+0.5*(vol!G14%)^2)*(ttm!G14/365))/((vol!G14%)*SQRT(ttm!G14/365)),TRUE)*EXP(-dividend!B14%*ttm!G14/365)</f>
        <v>0.19553706573726004</v>
      </c>
      <c r="H439" s="18">
        <f>mid!G14</f>
        <v>57.55</v>
      </c>
      <c r="I439" s="16">
        <f>delta!G14</f>
        <v>0.214</v>
      </c>
      <c r="J439" s="16">
        <v>4.9407199999999998</v>
      </c>
      <c r="K439" s="20">
        <f>ttm!G14</f>
        <v>212</v>
      </c>
      <c r="L439" s="20">
        <f>moneyness!G14</f>
        <v>-579.14999999999964</v>
      </c>
      <c r="M439" s="16">
        <f t="shared" si="12"/>
        <v>0.1328875532115604</v>
      </c>
      <c r="N439" s="16">
        <f t="shared" si="13"/>
        <v>-6.2649512525699641E-2</v>
      </c>
    </row>
    <row r="440" spans="1:14">
      <c r="A440" s="17">
        <v>45526</v>
      </c>
      <c r="B440" s="16">
        <v>6</v>
      </c>
      <c r="C440" s="16">
        <v>1</v>
      </c>
      <c r="D440" s="18">
        <f>price!B15</f>
        <v>5570.64</v>
      </c>
      <c r="E440" s="16">
        <v>1.3792</v>
      </c>
      <c r="F440" s="16">
        <f>price!B15*_xlfn.NORM.S.DIST((LN(price!B15/Home!$F$26)+(rate!B15%-dividend!B15%+0.5*(vol!G15%)^2)*(ttm!G15/365))/((vol!G15%)*SQRT(ttm!G15/365)),TRUE)*EXP(-dividend!B15%*ttm!G15/365)-Home!$F$26*_xlfn.NORM.S.DIST((LN(price!B15/Home!$F$26)+(rate!B15%-dividend!B15%-0.5*(vol!G15%)^2)*(ttm!G15/365))/((vol!G15%)*SQRT(ttm!G15/365)),TRUE)*EXP(-rate!B15%*ttm!G15/365)</f>
        <v>43.019879061243728</v>
      </c>
      <c r="G440" s="16">
        <f>_xlfn.NORM.S.DIST((LN(price!B15/Home!$F$26)+(rate!B15%-dividend!B15%+0.5*(vol!G15%)^2)*(ttm!G15/365))/((vol!G15%)*SQRT(ttm!G15/365)),TRUE)*EXP(-dividend!B15%*ttm!G15/365)</f>
        <v>0.17135235920522199</v>
      </c>
      <c r="H440" s="18">
        <f>mid!G15</f>
        <v>50.85</v>
      </c>
      <c r="I440" s="16">
        <f>delta!G15</f>
        <v>0.193</v>
      </c>
      <c r="J440" s="16">
        <v>4.9737099999999996</v>
      </c>
      <c r="K440" s="20">
        <f>ttm!G15</f>
        <v>211</v>
      </c>
      <c r="L440" s="20">
        <f>moneyness!G15</f>
        <v>-629.35999999999967</v>
      </c>
      <c r="M440" s="16">
        <f t="shared" si="12"/>
        <v>0.11841819710645697</v>
      </c>
      <c r="N440" s="16">
        <f t="shared" si="13"/>
        <v>-5.2934162098765017E-2</v>
      </c>
    </row>
    <row r="441" spans="1:14">
      <c r="A441" s="17">
        <v>45527</v>
      </c>
      <c r="B441" s="16">
        <v>6</v>
      </c>
      <c r="C441" s="16">
        <v>3</v>
      </c>
      <c r="D441" s="18">
        <f>price!B16</f>
        <v>5634.61</v>
      </c>
      <c r="E441" s="16">
        <v>1.3636999999999999</v>
      </c>
      <c r="F441" s="16">
        <f>price!B16*_xlfn.NORM.S.DIST((LN(price!B16/Home!$F$26)+(rate!B16%-dividend!B16%+0.5*(vol!G16%)^2)*(ttm!G16/365))/((vol!G16%)*SQRT(ttm!G16/365)),TRUE)*EXP(-dividend!B16%*ttm!G16/365)-Home!$F$26*_xlfn.NORM.S.DIST((LN(price!B16/Home!$F$26)+(rate!B16%-dividend!B16%-0.5*(vol!G16%)^2)*(ttm!G16/365))/((vol!G16%)*SQRT(ttm!G16/365)),TRUE)*EXP(-rate!B16%*ttm!G16/365)</f>
        <v>51.71020404405499</v>
      </c>
      <c r="G441" s="16">
        <f>_xlfn.NORM.S.DIST((LN(price!B16/Home!$F$26)+(rate!B16%-dividend!B16%+0.5*(vol!G16%)^2)*(ttm!G16/365))/((vol!G16%)*SQRT(ttm!G16/365)),TRUE)*EXP(-dividend!B16%*ttm!G16/365)</f>
        <v>0.19989450936582701</v>
      </c>
      <c r="H441" s="18">
        <f>mid!G16</f>
        <v>58.4</v>
      </c>
      <c r="I441" s="16">
        <f>delta!G16</f>
        <v>0.216</v>
      </c>
      <c r="J441" s="16">
        <v>4.9300199999999998</v>
      </c>
      <c r="K441" s="20">
        <f>ttm!G16</f>
        <v>210</v>
      </c>
      <c r="L441" s="20">
        <f>moneyness!G16</f>
        <v>-565.39000000000033</v>
      </c>
      <c r="M441" s="16">
        <f t="shared" si="12"/>
        <v>0.32066040223790143</v>
      </c>
      <c r="N441" s="16">
        <f t="shared" si="13"/>
        <v>0.12076589287207443</v>
      </c>
    </row>
    <row r="442" spans="1:14">
      <c r="A442" s="17">
        <v>45530</v>
      </c>
      <c r="B442" s="16">
        <v>6</v>
      </c>
      <c r="C442" s="16">
        <v>1</v>
      </c>
      <c r="D442" s="18">
        <f>price!B17</f>
        <v>5616.84</v>
      </c>
      <c r="E442" s="16">
        <v>1.3683000000000001</v>
      </c>
      <c r="F442" s="16">
        <f>price!B17*_xlfn.NORM.S.DIST((LN(price!B17/Home!$F$26)+(rate!B17%-dividend!B17%+0.5*(vol!G17%)^2)*(ttm!G17/365))/((vol!G17%)*SQRT(ttm!G17/365)),TRUE)*EXP(-dividend!B17%*ttm!G17/365)-Home!$F$26*_xlfn.NORM.S.DIST((LN(price!B17/Home!$F$26)+(rate!B17%-dividend!B17%-0.5*(vol!G17%)^2)*(ttm!G17/365))/((vol!G17%)*SQRT(ttm!G17/365)),TRUE)*EXP(-rate!B17%*ttm!G17/365)</f>
        <v>46.466132229096615</v>
      </c>
      <c r="G442" s="16">
        <f>_xlfn.NORM.S.DIST((LN(price!B17/Home!$F$26)+(rate!B17%-dividend!B17%+0.5*(vol!G17%)^2)*(ttm!G17/365))/((vol!G17%)*SQRT(ttm!G17/365)),TRUE)*EXP(-dividend!B17%*ttm!G17/365)</f>
        <v>0.18583569685935927</v>
      </c>
      <c r="H442" s="18">
        <f>mid!G17</f>
        <v>52.5</v>
      </c>
      <c r="I442" s="16">
        <f>delta!G17</f>
        <v>0.20300000000000001</v>
      </c>
      <c r="J442" s="16">
        <v>4.93872</v>
      </c>
      <c r="K442" s="20">
        <f>ttm!G17</f>
        <v>207</v>
      </c>
      <c r="L442" s="20">
        <f>moneyness!G17</f>
        <v>-583.15999999999985</v>
      </c>
      <c r="M442" s="16">
        <f t="shared" si="12"/>
        <v>8.0008176267157768E-2</v>
      </c>
      <c r="N442" s="16">
        <f t="shared" si="13"/>
        <v>-0.1058275205922015</v>
      </c>
    </row>
    <row r="443" spans="1:14">
      <c r="A443" s="17">
        <v>45531</v>
      </c>
      <c r="B443" s="16">
        <v>6</v>
      </c>
      <c r="C443" s="16">
        <v>1</v>
      </c>
      <c r="D443" s="18">
        <f>price!B18</f>
        <v>5625.8</v>
      </c>
      <c r="E443" s="16">
        <v>1.3662000000000001</v>
      </c>
      <c r="F443" s="16">
        <f>price!B18*_xlfn.NORM.S.DIST((LN(price!B18/Home!$F$26)+(rate!B18%-dividend!B18%+0.5*(vol!G18%)^2)*(ttm!G18/365))/((vol!G18%)*SQRT(ttm!G18/365)),TRUE)*EXP(-dividend!B18%*ttm!G18/365)-Home!$F$26*_xlfn.NORM.S.DIST((LN(price!B18/Home!$F$26)+(rate!B18%-dividend!B18%-0.5*(vol!G18%)^2)*(ttm!G18/365))/((vol!G18%)*SQRT(ttm!G18/365)),TRUE)*EXP(-rate!B18%*ttm!G18/365)</f>
        <v>46.082218864924698</v>
      </c>
      <c r="G443" s="16">
        <f>_xlfn.NORM.S.DIST((LN(price!B18/Home!$F$26)+(rate!B18%-dividend!B18%+0.5*(vol!G18%)^2)*(ttm!G18/365))/((vol!G18%)*SQRT(ttm!G18/365)),TRUE)*EXP(-dividend!B18%*ttm!G18/365)</f>
        <v>0.18647963346826796</v>
      </c>
      <c r="H443" s="18">
        <f>mid!G18</f>
        <v>53.2</v>
      </c>
      <c r="I443" s="16">
        <f>delta!G18</f>
        <v>0.20699999999999999</v>
      </c>
      <c r="J443" s="16">
        <v>4.92021</v>
      </c>
      <c r="K443" s="20">
        <f>ttm!G18</f>
        <v>206</v>
      </c>
      <c r="L443" s="20">
        <f>moneyness!G18</f>
        <v>-574.19999999999982</v>
      </c>
      <c r="M443" s="16">
        <f t="shared" si="12"/>
        <v>0.24830537386375212</v>
      </c>
      <c r="N443" s="16">
        <f t="shared" si="13"/>
        <v>6.1825740395484163E-2</v>
      </c>
    </row>
    <row r="444" spans="1:14">
      <c r="A444" s="17">
        <v>45532</v>
      </c>
      <c r="B444" s="16">
        <v>6</v>
      </c>
      <c r="C444" s="16">
        <v>1</v>
      </c>
      <c r="D444" s="18">
        <f>price!B19</f>
        <v>5592.18</v>
      </c>
      <c r="E444" s="16">
        <v>1.3749</v>
      </c>
      <c r="F444" s="16">
        <f>price!B19*_xlfn.NORM.S.DIST((LN(price!B19/Home!$F$26)+(rate!B19%-dividend!B19%+0.5*(vol!G19%)^2)*(ttm!G19/365))/((vol!G19%)*SQRT(ttm!G19/365)),TRUE)*EXP(-dividend!B19%*ttm!G19/365)-Home!$F$26*_xlfn.NORM.S.DIST((LN(price!B19/Home!$F$26)+(rate!B19%-dividend!B19%-0.5*(vol!G19%)^2)*(ttm!G19/365))/((vol!G19%)*SQRT(ttm!G19/365)),TRUE)*EXP(-rate!B19%*ttm!G19/365)</f>
        <v>41.435207803306525</v>
      </c>
      <c r="G444" s="16">
        <f>_xlfn.NORM.S.DIST((LN(price!B19/Home!$F$26)+(rate!B19%-dividend!B19%+0.5*(vol!G19%)^2)*(ttm!G19/365))/((vol!G19%)*SQRT(ttm!G19/365)),TRUE)*EXP(-dividend!B19%*ttm!G19/365)</f>
        <v>0.17047913360515238</v>
      </c>
      <c r="H444" s="18">
        <f>mid!G19</f>
        <v>44.8</v>
      </c>
      <c r="I444" s="16">
        <f>delta!G19</f>
        <v>0.186</v>
      </c>
      <c r="J444" s="16">
        <v>4.9045100000000001</v>
      </c>
      <c r="K444" s="20">
        <f>ttm!G19</f>
        <v>205</v>
      </c>
      <c r="L444" s="20">
        <f>moneyness!G19</f>
        <v>-607.81999999999971</v>
      </c>
      <c r="M444" s="16">
        <f t="shared" si="12"/>
        <v>-6.1536783915292288</v>
      </c>
      <c r="N444" s="16">
        <f t="shared" si="13"/>
        <v>-6.3241575251343809</v>
      </c>
    </row>
    <row r="445" spans="1:14">
      <c r="A445" s="17">
        <v>45533</v>
      </c>
      <c r="B445" s="16">
        <v>6</v>
      </c>
      <c r="C445" s="16">
        <v>1</v>
      </c>
      <c r="D445" s="18">
        <f>price!B20</f>
        <v>5591.96</v>
      </c>
      <c r="E445" s="16">
        <v>1.3743000000000001</v>
      </c>
      <c r="F445" s="16">
        <f>price!B20*_xlfn.NORM.S.DIST((LN(price!B20/Home!$F$26)+(rate!B20%-dividend!B20%+0.5*(vol!G20%)^2)*(ttm!G20/365))/((vol!G20%)*SQRT(ttm!G20/365)),TRUE)*EXP(-dividend!B20%*ttm!G20/365)-Home!$F$26*_xlfn.NORM.S.DIST((LN(price!B20/Home!$F$26)+(rate!B20%-dividend!B20%-0.5*(vol!G20%)^2)*(ttm!G20/365))/((vol!G20%)*SQRT(ttm!G20/365)),TRUE)*EXP(-rate!B20%*ttm!G20/365)</f>
        <v>39.144892118169878</v>
      </c>
      <c r="G445" s="16">
        <f>_xlfn.NORM.S.DIST((LN(price!B20/Home!$F$26)+(rate!B20%-dividend!B20%+0.5*(vol!G20%)^2)*(ttm!G20/365))/((vol!G20%)*SQRT(ttm!G20/365)),TRUE)*EXP(-dividend!B20%*ttm!G20/365)</f>
        <v>0.16572258200308027</v>
      </c>
      <c r="H445" s="18">
        <f>mid!G20</f>
        <v>47.45</v>
      </c>
      <c r="I445" s="16">
        <f>delta!G20</f>
        <v>0.191</v>
      </c>
      <c r="J445" s="16">
        <v>4.9904500000000001</v>
      </c>
      <c r="K445" s="20">
        <f>ttm!G20</f>
        <v>204</v>
      </c>
      <c r="L445" s="20">
        <f>moneyness!G20</f>
        <v>-608.04</v>
      </c>
      <c r="M445" s="16">
        <f t="shared" si="12"/>
        <v>0.100484941863469</v>
      </c>
      <c r="N445" s="16">
        <f t="shared" si="13"/>
        <v>-6.5237640139611267E-2</v>
      </c>
    </row>
    <row r="446" spans="1:14">
      <c r="A446" s="17">
        <v>45534</v>
      </c>
      <c r="B446" s="16">
        <v>6</v>
      </c>
      <c r="C446" s="16">
        <v>3</v>
      </c>
      <c r="D446" s="18">
        <f>price!B21</f>
        <v>5648.4</v>
      </c>
      <c r="E446" s="16">
        <v>1.3606</v>
      </c>
      <c r="F446" s="16">
        <f>price!B21*_xlfn.NORM.S.DIST((LN(price!B21/Home!$F$26)+(rate!B21%-dividend!B21%+0.5*(vol!G21%)^2)*(ttm!G21/365))/((vol!G21%)*SQRT(ttm!G21/365)),TRUE)*EXP(-dividend!B21%*ttm!G21/365)-Home!$F$26*_xlfn.NORM.S.DIST((LN(price!B21/Home!$F$26)+(rate!B21%-dividend!B21%-0.5*(vol!G21%)^2)*(ttm!G21/365))/((vol!G21%)*SQRT(ttm!G21/365)),TRUE)*EXP(-rate!B21%*ttm!G21/365)</f>
        <v>47.457545201142921</v>
      </c>
      <c r="G446" s="16">
        <f>_xlfn.NORM.S.DIST((LN(price!B21/Home!$F$26)+(rate!B21%-dividend!B21%+0.5*(vol!G21%)^2)*(ttm!G21/365))/((vol!G21%)*SQRT(ttm!G21/365)),TRUE)*EXP(-dividend!B21%*ttm!G21/365)</f>
        <v>0.19369184064226974</v>
      </c>
      <c r="H446" s="18">
        <f>mid!G21</f>
        <v>53.1</v>
      </c>
      <c r="I446" s="16">
        <f>delta!G21</f>
        <v>0.20799999999999999</v>
      </c>
      <c r="J446" s="16">
        <v>4.9696699999999998</v>
      </c>
      <c r="K446" s="20">
        <f>ttm!G21</f>
        <v>203</v>
      </c>
      <c r="L446" s="20">
        <f>moneyness!G21</f>
        <v>-551.60000000000036</v>
      </c>
      <c r="M446" s="16">
        <f t="shared" si="12"/>
        <v>0.12823900667433966</v>
      </c>
      <c r="N446" s="16">
        <f t="shared" si="13"/>
        <v>-6.5452833967930085E-2</v>
      </c>
    </row>
    <row r="447" spans="1:14">
      <c r="A447" s="17">
        <v>45538</v>
      </c>
      <c r="B447" s="16">
        <v>6</v>
      </c>
      <c r="C447" s="16">
        <v>1</v>
      </c>
      <c r="D447" s="18">
        <f>price!B22</f>
        <v>5528.93</v>
      </c>
      <c r="E447" s="16">
        <v>1.3905000000000001</v>
      </c>
      <c r="F447" s="16">
        <f>price!B22*_xlfn.NORM.S.DIST((LN(price!B22/Home!$F$26)+(rate!B22%-dividend!B22%+0.5*(vol!G22%)^2)*(ttm!G22/365))/((vol!G22%)*SQRT(ttm!G22/365)),TRUE)*EXP(-dividend!B22%*ttm!G22/365)-Home!$F$26*_xlfn.NORM.S.DIST((LN(price!B22/Home!$F$26)+(rate!B22%-dividend!B22%-0.5*(vol!G22%)^2)*(ttm!G22/365))/((vol!G22%)*SQRT(ttm!G22/365)),TRUE)*EXP(-rate!B22%*ttm!G22/365)</f>
        <v>32.82018505222527</v>
      </c>
      <c r="G447" s="16">
        <f>_xlfn.NORM.S.DIST((LN(price!B22/Home!$F$26)+(rate!B22%-dividend!B22%+0.5*(vol!G22%)^2)*(ttm!G22/365))/((vol!G22%)*SQRT(ttm!G22/365)),TRUE)*EXP(-dividend!B22%*ttm!G22/365)</f>
        <v>0.14104801053104604</v>
      </c>
      <c r="H447" s="18">
        <f>mid!G22</f>
        <v>37.700000000000003</v>
      </c>
      <c r="I447" s="16">
        <f>delta!G22</f>
        <v>0.159</v>
      </c>
      <c r="J447" s="16">
        <v>4.9531099999999997</v>
      </c>
      <c r="K447" s="20">
        <f>ttm!G22</f>
        <v>199</v>
      </c>
      <c r="L447" s="20">
        <f>moneyness!G22</f>
        <v>-671.06999999999971</v>
      </c>
      <c r="M447" s="16">
        <f t="shared" si="12"/>
        <v>2.2050016551265844E-2</v>
      </c>
      <c r="N447" s="16">
        <f t="shared" si="13"/>
        <v>-0.1189979939797802</v>
      </c>
    </row>
    <row r="448" spans="1:14">
      <c r="A448" s="17">
        <v>45539</v>
      </c>
      <c r="B448" s="16">
        <v>6</v>
      </c>
      <c r="C448" s="16">
        <v>1</v>
      </c>
      <c r="D448" s="18">
        <f>price!B23</f>
        <v>5520.07</v>
      </c>
      <c r="E448" s="16">
        <v>1.3929</v>
      </c>
      <c r="F448" s="16">
        <f>price!B23*_xlfn.NORM.S.DIST((LN(price!B23/Home!$F$26)+(rate!B23%-dividend!B23%+0.5*(vol!G23%)^2)*(ttm!G23/365))/((vol!G23%)*SQRT(ttm!G23/365)),TRUE)*EXP(-dividend!B23%*ttm!G23/365)-Home!$F$26*_xlfn.NORM.S.DIST((LN(price!B23/Home!$F$26)+(rate!B23%-dividend!B23%-0.5*(vol!G23%)^2)*(ttm!G23/365))/((vol!G23%)*SQRT(ttm!G23/365)),TRUE)*EXP(-rate!B23%*ttm!G23/365)</f>
        <v>32.449531837377208</v>
      </c>
      <c r="G448" s="16">
        <f>_xlfn.NORM.S.DIST((LN(price!B23/Home!$F$26)+(rate!B23%-dividend!B23%+0.5*(vol!G23%)^2)*(ttm!G23/365))/((vol!G23%)*SQRT(ttm!G23/365)),TRUE)*EXP(-dividend!B23%*ttm!G23/365)</f>
        <v>0.13868890497875158</v>
      </c>
      <c r="H448" s="18">
        <f>mid!G23</f>
        <v>37.5</v>
      </c>
      <c r="I448" s="16">
        <f>delta!G23</f>
        <v>0.152</v>
      </c>
      <c r="J448" s="16">
        <v>4.8909399999999996</v>
      </c>
      <c r="K448" s="20">
        <f>ttm!G23</f>
        <v>198</v>
      </c>
      <c r="L448" s="20">
        <f>moneyness!G23</f>
        <v>-679.93000000000029</v>
      </c>
      <c r="M448" s="16">
        <f t="shared" si="12"/>
        <v>0.21339637011506393</v>
      </c>
      <c r="N448" s="16">
        <f t="shared" si="13"/>
        <v>7.4707465136312351E-2</v>
      </c>
    </row>
    <row r="449" spans="1:14">
      <c r="A449" s="17">
        <v>45540</v>
      </c>
      <c r="B449" s="16">
        <v>6</v>
      </c>
      <c r="C449" s="16">
        <v>1</v>
      </c>
      <c r="D449" s="18">
        <f>price!B24</f>
        <v>5503.41</v>
      </c>
      <c r="E449" s="16">
        <v>1.3960999999999999</v>
      </c>
      <c r="F449" s="16">
        <f>price!B24*_xlfn.NORM.S.DIST((LN(price!B24/Home!$F$26)+(rate!B24%-dividend!B24%+0.5*(vol!G24%)^2)*(ttm!G24/365))/((vol!G24%)*SQRT(ttm!G24/365)),TRUE)*EXP(-dividend!B24%*ttm!G24/365)-Home!$F$26*_xlfn.NORM.S.DIST((LN(price!B24/Home!$F$26)+(rate!B24%-dividend!B24%-0.5*(vol!G24%)^2)*(ttm!G24/365))/((vol!G24%)*SQRT(ttm!G24/365)),TRUE)*EXP(-rate!B24%*ttm!G24/365)</f>
        <v>28.732902038233078</v>
      </c>
      <c r="G449" s="16">
        <f>_xlfn.NORM.S.DIST((LN(price!B24/Home!$F$26)+(rate!B24%-dividend!B24%+0.5*(vol!G24%)^2)*(ttm!G24/365))/((vol!G24%)*SQRT(ttm!G24/365)),TRUE)*EXP(-dividend!B24%*ttm!G24/365)</f>
        <v>0.12723267222421986</v>
      </c>
      <c r="H449" s="18">
        <f>mid!G24</f>
        <v>33.9</v>
      </c>
      <c r="I449" s="16">
        <f>delta!G24</f>
        <v>0.14499999999999999</v>
      </c>
      <c r="J449" s="16">
        <v>4.8811600000000004</v>
      </c>
      <c r="K449" s="20">
        <f>ttm!G24</f>
        <v>197</v>
      </c>
      <c r="L449" s="20">
        <f>moneyness!G24</f>
        <v>-696.59000000000015</v>
      </c>
      <c r="M449" s="16">
        <f t="shared" si="12"/>
        <v>0.10504547668212205</v>
      </c>
      <c r="N449" s="16">
        <f t="shared" si="13"/>
        <v>-2.2187195542097804E-2</v>
      </c>
    </row>
    <row r="450" spans="1:14">
      <c r="A450" s="17">
        <v>45541</v>
      </c>
      <c r="B450" s="16">
        <v>6</v>
      </c>
      <c r="C450" s="16">
        <v>1</v>
      </c>
      <c r="D450" s="18">
        <f>price!B25</f>
        <v>5408.42</v>
      </c>
      <c r="E450" s="16">
        <v>1.4211</v>
      </c>
      <c r="F450" s="16">
        <f>price!B25*_xlfn.NORM.S.DIST((LN(price!B25/Home!$F$26)+(rate!B25%-dividend!B25%+0.5*(vol!G25%)^2)*(ttm!G25/365))/((vol!G25%)*SQRT(ttm!G25/365)),TRUE)*EXP(-dividend!B25%*ttm!G25/365)-Home!$F$26*_xlfn.NORM.S.DIST((LN(price!B25/Home!$F$26)+(rate!B25%-dividend!B25%-0.5*(vol!G25%)^2)*(ttm!G25/365))/((vol!G25%)*SQRT(ttm!G25/365)),TRUE)*EXP(-rate!B25%*ttm!G25/365)</f>
        <v>21.430367598894293</v>
      </c>
      <c r="G450" s="16">
        <f>_xlfn.NORM.S.DIST((LN(price!B25/Home!$F$26)+(rate!B25%-dividend!B25%+0.5*(vol!G25%)^2)*(ttm!G25/365))/((vol!G25%)*SQRT(ttm!G25/365)),TRUE)*EXP(-dividend!B25%*ttm!G25/365)</f>
        <v>9.8070109651724108E-2</v>
      </c>
      <c r="H450" s="18">
        <f>mid!G25</f>
        <v>23.9</v>
      </c>
      <c r="I450" s="16">
        <f>delta!G25</f>
        <v>0.11</v>
      </c>
      <c r="J450" s="16">
        <v>4.8439300000000003</v>
      </c>
      <c r="K450" s="20">
        <f>ttm!G25</f>
        <v>196</v>
      </c>
      <c r="L450" s="20">
        <f>moneyness!G25</f>
        <v>-791.57999999999993</v>
      </c>
      <c r="M450" s="16">
        <f t="shared" si="12"/>
        <v>9.9331924020502477E-2</v>
      </c>
      <c r="N450" s="16">
        <f t="shared" si="13"/>
        <v>1.2618143687783689E-3</v>
      </c>
    </row>
    <row r="451" spans="1:14">
      <c r="A451" s="17">
        <v>45544</v>
      </c>
      <c r="B451" s="16">
        <v>6</v>
      </c>
      <c r="C451" s="16">
        <v>3</v>
      </c>
      <c r="D451" s="18">
        <f>price!B26</f>
        <v>5471.05</v>
      </c>
      <c r="E451" s="16">
        <v>1.4044000000000001</v>
      </c>
      <c r="F451" s="16">
        <f>price!B26*_xlfn.NORM.S.DIST((LN(price!B26/Home!$F$26)+(rate!B26%-dividend!B26%+0.5*(vol!G26%)^2)*(ttm!G26/365))/((vol!G26%)*SQRT(ttm!G26/365)),TRUE)*EXP(-dividend!B26%*ttm!G26/365)-Home!$F$26*_xlfn.NORM.S.DIST((LN(price!B26/Home!$F$26)+(rate!B26%-dividend!B26%-0.5*(vol!G26%)^2)*(ttm!G26/365))/((vol!G26%)*SQRT(ttm!G26/365)),TRUE)*EXP(-rate!B26%*ttm!G26/365)</f>
        <v>24.802633858304716</v>
      </c>
      <c r="G451" s="16">
        <f>_xlfn.NORM.S.DIST((LN(price!B26/Home!$F$26)+(rate!B26%-dividend!B26%+0.5*(vol!G26%)^2)*(ttm!G26/365))/((vol!G26%)*SQRT(ttm!G26/365)),TRUE)*EXP(-dividend!B26%*ttm!G26/365)</f>
        <v>0.11295716953929037</v>
      </c>
      <c r="H451" s="18">
        <f>mid!G26</f>
        <v>30.1</v>
      </c>
      <c r="I451" s="16">
        <f>delta!G26</f>
        <v>0.129</v>
      </c>
      <c r="J451" s="16">
        <v>4.8527800000000001</v>
      </c>
      <c r="K451" s="20">
        <f>ttm!G26</f>
        <v>193</v>
      </c>
      <c r="L451" s="20">
        <f>moneyness!G26</f>
        <v>-728.94999999999982</v>
      </c>
      <c r="M451" s="16">
        <f t="shared" ref="M451:M514" si="14">(H452-H451)/((D452*EXP(-E451%*(C451/365)))-D451)</f>
        <v>6.0833150735748902E-2</v>
      </c>
      <c r="N451" s="16">
        <f t="shared" ref="N451:N514" si="15">M451-G451</f>
        <v>-5.2124018803541471E-2</v>
      </c>
    </row>
    <row r="452" spans="1:14">
      <c r="A452" s="17">
        <v>45545</v>
      </c>
      <c r="B452" s="16">
        <v>6</v>
      </c>
      <c r="C452" s="16">
        <v>1</v>
      </c>
      <c r="D452" s="18">
        <f>price!B27</f>
        <v>5495.52</v>
      </c>
      <c r="E452" s="16">
        <v>1.3980999999999999</v>
      </c>
      <c r="F452" s="16">
        <f>price!B27*_xlfn.NORM.S.DIST((LN(price!B27/Home!$F$26)+(rate!B27%-dividend!B27%+0.5*(vol!G27%)^2)*(ttm!G27/365))/((vol!G27%)*SQRT(ttm!G27/365)),TRUE)*EXP(-dividend!B27%*ttm!G27/365)-Home!$F$26*_xlfn.NORM.S.DIST((LN(price!B27/Home!$F$26)+(rate!B27%-dividend!B27%-0.5*(vol!G27%)^2)*(ttm!G27/365))/((vol!G27%)*SQRT(ttm!G27/365)),TRUE)*EXP(-rate!B27%*ttm!G27/365)</f>
        <v>27.102202573666432</v>
      </c>
      <c r="G452" s="16">
        <f>_xlfn.NORM.S.DIST((LN(price!B27/Home!$F$26)+(rate!B27%-dividend!B27%+0.5*(vol!G27%)^2)*(ttm!G27/365))/((vol!G27%)*SQRT(ttm!G27/365)),TRUE)*EXP(-dividend!B27%*ttm!G27/365)</f>
        <v>0.1215873286076229</v>
      </c>
      <c r="H452" s="18">
        <f>mid!G27</f>
        <v>31.55</v>
      </c>
      <c r="I452" s="16">
        <f>delta!G27</f>
        <v>0.13600000000000001</v>
      </c>
      <c r="J452" s="16">
        <v>4.8342799999999997</v>
      </c>
      <c r="K452" s="20">
        <f>ttm!G27</f>
        <v>192</v>
      </c>
      <c r="L452" s="20">
        <f>moneyness!G27</f>
        <v>-704.47999999999956</v>
      </c>
      <c r="M452" s="16">
        <f t="shared" si="14"/>
        <v>0.11730002788412135</v>
      </c>
      <c r="N452" s="16">
        <f t="shared" si="15"/>
        <v>-4.2873007235015581E-3</v>
      </c>
    </row>
    <row r="453" spans="1:14">
      <c r="A453" s="17">
        <v>45546</v>
      </c>
      <c r="B453" s="16">
        <v>6</v>
      </c>
      <c r="C453" s="16">
        <v>1</v>
      </c>
      <c r="D453" s="18">
        <f>price!B28</f>
        <v>5554.13</v>
      </c>
      <c r="E453" s="16">
        <v>1.3846000000000001</v>
      </c>
      <c r="F453" s="16">
        <f>price!B28*_xlfn.NORM.S.DIST((LN(price!B28/Home!$F$26)+(rate!B28%-dividend!B28%+0.5*(vol!G28%)^2)*(ttm!G28/365))/((vol!G28%)*SQRT(ttm!G28/365)),TRUE)*EXP(-dividend!B28%*ttm!G28/365)-Home!$F$26*_xlfn.NORM.S.DIST((LN(price!B28/Home!$F$26)+(rate!B28%-dividend!B28%-0.5*(vol!G28%)^2)*(ttm!G28/365))/((vol!G28%)*SQRT(ttm!G28/365)),TRUE)*EXP(-rate!B28%*ttm!G28/365)</f>
        <v>33.835216236919564</v>
      </c>
      <c r="G453" s="16">
        <f>_xlfn.NORM.S.DIST((LN(price!B28/Home!$F$26)+(rate!B28%-dividend!B28%+0.5*(vol!G28%)^2)*(ttm!G28/365))/((vol!G28%)*SQRT(ttm!G28/365)),TRUE)*EXP(-dividend!B28%*ttm!G28/365)</f>
        <v>0.14586728985849101</v>
      </c>
      <c r="H453" s="18">
        <f>mid!G28</f>
        <v>38.4</v>
      </c>
      <c r="I453" s="16">
        <f>delta!G28</f>
        <v>0.16200000000000001</v>
      </c>
      <c r="J453" s="16">
        <v>4.8654599999999997</v>
      </c>
      <c r="K453" s="20">
        <f>ttm!G28</f>
        <v>191</v>
      </c>
      <c r="L453" s="20">
        <f>moneyness!G28</f>
        <v>-645.86999999999989</v>
      </c>
      <c r="M453" s="16">
        <f t="shared" si="14"/>
        <v>0.15090154709691164</v>
      </c>
      <c r="N453" s="16">
        <f t="shared" si="15"/>
        <v>5.0342572384206308E-3</v>
      </c>
    </row>
    <row r="454" spans="1:14">
      <c r="A454" s="17">
        <v>45547</v>
      </c>
      <c r="B454" s="16">
        <v>6</v>
      </c>
      <c r="C454" s="16">
        <v>1</v>
      </c>
      <c r="D454" s="18">
        <f>price!B29</f>
        <v>5595.76</v>
      </c>
      <c r="E454" s="16">
        <v>1.3735999999999999</v>
      </c>
      <c r="F454" s="16">
        <f>price!B29*_xlfn.NORM.S.DIST((LN(price!B29/Home!$F$26)+(rate!B29%-dividend!B29%+0.5*(vol!G29%)^2)*(ttm!G29/365))/((vol!G29%)*SQRT(ttm!G29/365)),TRUE)*EXP(-dividend!B29%*ttm!G29/365)-Home!$F$26*_xlfn.NORM.S.DIST((LN(price!B29/Home!$F$26)+(rate!B29%-dividend!B29%-0.5*(vol!G29%)^2)*(ttm!G29/365))/((vol!G29%)*SQRT(ttm!G29/365)),TRUE)*EXP(-rate!B29%*ttm!G29/365)</f>
        <v>39.486446412335795</v>
      </c>
      <c r="G454" s="16">
        <f>_xlfn.NORM.S.DIST((LN(price!B29/Home!$F$26)+(rate!B29%-dividend!B29%+0.5*(vol!G29%)^2)*(ttm!G29/365))/((vol!G29%)*SQRT(ttm!G29/365)),TRUE)*EXP(-dividend!B29%*ttm!G29/365)</f>
        <v>0.16502384531217326</v>
      </c>
      <c r="H454" s="18">
        <f>mid!G29</f>
        <v>44.65</v>
      </c>
      <c r="I454" s="16">
        <f>delta!G29</f>
        <v>0.18</v>
      </c>
      <c r="J454" s="16">
        <v>4.8419800000000004</v>
      </c>
      <c r="K454" s="20">
        <f>ttm!G29</f>
        <v>190</v>
      </c>
      <c r="L454" s="20">
        <f>moneyness!G29</f>
        <v>-604.23999999999978</v>
      </c>
      <c r="M454" s="16">
        <f t="shared" si="14"/>
        <v>0.21132656708104483</v>
      </c>
      <c r="N454" s="16">
        <f t="shared" si="15"/>
        <v>4.6302721768871569E-2</v>
      </c>
    </row>
    <row r="455" spans="1:14">
      <c r="A455" s="17">
        <v>45548</v>
      </c>
      <c r="B455" s="16">
        <v>6</v>
      </c>
      <c r="C455" s="16">
        <v>1</v>
      </c>
      <c r="D455" s="18">
        <f>price!B30</f>
        <v>5626.02</v>
      </c>
      <c r="E455" s="16">
        <v>1.3662000000000001</v>
      </c>
      <c r="F455" s="16">
        <f>price!B30*_xlfn.NORM.S.DIST((LN(price!B30/Home!$F$26)+(rate!B30%-dividend!B30%+0.5*(vol!G30%)^2)*(ttm!G30/365))/((vol!G30%)*SQRT(ttm!G30/365)),TRUE)*EXP(-dividend!B30%*ttm!G30/365)-Home!$F$26*_xlfn.NORM.S.DIST((LN(price!B30/Home!$F$26)+(rate!B30%-dividend!B30%-0.5*(vol!G30%)^2)*(ttm!G30/365))/((vol!G30%)*SQRT(ttm!G30/365)),TRUE)*EXP(-rate!B30%*ttm!G30/365)</f>
        <v>44.689034680529858</v>
      </c>
      <c r="G455" s="16">
        <f>_xlfn.NORM.S.DIST((LN(price!B30/Home!$F$26)+(rate!B30%-dividend!B30%+0.5*(vol!G30%)^2)*(ttm!G30/365))/((vol!G30%)*SQRT(ttm!G30/365)),TRUE)*EXP(-dividend!B30%*ttm!G30/365)</f>
        <v>0.18133199759751606</v>
      </c>
      <c r="H455" s="18">
        <f>mid!G30</f>
        <v>51</v>
      </c>
      <c r="I455" s="16">
        <f>delta!G30</f>
        <v>0.19800000000000001</v>
      </c>
      <c r="J455" s="16">
        <v>4.8354499999999998</v>
      </c>
      <c r="K455" s="20">
        <f>ttm!G30</f>
        <v>189</v>
      </c>
      <c r="L455" s="20">
        <f>moneyness!G30</f>
        <v>-573.97999999999956</v>
      </c>
      <c r="M455" s="16">
        <f t="shared" si="14"/>
        <v>0.21139625193842879</v>
      </c>
      <c r="N455" s="16">
        <f t="shared" si="15"/>
        <v>3.0064254340912727E-2</v>
      </c>
    </row>
    <row r="456" spans="1:14">
      <c r="A456" s="17">
        <v>45551</v>
      </c>
      <c r="B456" s="16">
        <v>6</v>
      </c>
      <c r="C456" s="16">
        <v>3</v>
      </c>
      <c r="D456" s="18">
        <f>price!B31</f>
        <v>5633.09</v>
      </c>
      <c r="E456" s="16">
        <v>1.3646</v>
      </c>
      <c r="F456" s="16">
        <f>price!B31*_xlfn.NORM.S.DIST((LN(price!B31/Home!$F$26)+(rate!B31%-dividend!B31%+0.5*(vol!G31%)^2)*(ttm!G31/365))/((vol!G31%)*SQRT(ttm!G31/365)),TRUE)*EXP(-dividend!B31%*ttm!G31/365)-Home!$F$26*_xlfn.NORM.S.DIST((LN(price!B31/Home!$F$26)+(rate!B31%-dividend!B31%-0.5*(vol!G31%)^2)*(ttm!G31/365))/((vol!G31%)*SQRT(ttm!G31/365)),TRUE)*EXP(-rate!B31%*ttm!G31/365)</f>
        <v>45.884883887662909</v>
      </c>
      <c r="G456" s="16">
        <f>_xlfn.NORM.S.DIST((LN(price!B31/Home!$F$26)+(rate!B31%-dividend!B31%+0.5*(vol!G31%)^2)*(ttm!G31/365))/((vol!G31%)*SQRT(ttm!G31/365)),TRUE)*EXP(-dividend!B31%*ttm!G31/365)</f>
        <v>0.18439651334324969</v>
      </c>
      <c r="H456" s="18">
        <f>mid!G31</f>
        <v>52.45</v>
      </c>
      <c r="I456" s="16">
        <f>delta!G31</f>
        <v>0.20300000000000001</v>
      </c>
      <c r="J456" s="16">
        <v>4.7641400000000003</v>
      </c>
      <c r="K456" s="20">
        <f>ttm!G31</f>
        <v>186</v>
      </c>
      <c r="L456" s="20">
        <f>moneyness!G31</f>
        <v>-566.90999999999985</v>
      </c>
      <c r="M456" s="16">
        <f t="shared" si="14"/>
        <v>1.9811969926485389</v>
      </c>
      <c r="N456" s="16">
        <f t="shared" si="15"/>
        <v>1.7968004793052892</v>
      </c>
    </row>
    <row r="457" spans="1:14">
      <c r="A457" s="17">
        <v>45552</v>
      </c>
      <c r="B457" s="16">
        <v>6</v>
      </c>
      <c r="C457" s="16">
        <v>1</v>
      </c>
      <c r="D457" s="18">
        <f>price!B32</f>
        <v>5634.58</v>
      </c>
      <c r="E457" s="16">
        <v>1.3645</v>
      </c>
      <c r="F457" s="16">
        <f>price!B32*_xlfn.NORM.S.DIST((LN(price!B32/Home!$F$26)+(rate!B32%-dividend!B32%+0.5*(vol!G32%)^2)*(ttm!G32/365))/((vol!G32%)*SQRT(ttm!G32/365)),TRUE)*EXP(-dividend!B32%*ttm!G32/365)-Home!$F$26*_xlfn.NORM.S.DIST((LN(price!B32/Home!$F$26)+(rate!B32%-dividend!B32%-0.5*(vol!G32%)^2)*(ttm!G32/365))/((vol!G32%)*SQRT(ttm!G32/365)),TRUE)*EXP(-rate!B32%*ttm!G32/365)</f>
        <v>46.31439336601386</v>
      </c>
      <c r="G457" s="16">
        <f>_xlfn.NORM.S.DIST((LN(price!B32/Home!$F$26)+(rate!B32%-dividend!B32%+0.5*(vol!G32%)^2)*(ttm!G32/365))/((vol!G32%)*SQRT(ttm!G32/365)),TRUE)*EXP(-dividend!B32%*ttm!G32/365)</f>
        <v>0.18544748314696519</v>
      </c>
      <c r="H457" s="18">
        <f>mid!G32</f>
        <v>54.15</v>
      </c>
      <c r="I457" s="16">
        <f>delta!G32</f>
        <v>0.20799999999999999</v>
      </c>
      <c r="J457" s="16">
        <v>4.7633799999999997</v>
      </c>
      <c r="K457" s="20">
        <f>ttm!G32</f>
        <v>185</v>
      </c>
      <c r="L457" s="20">
        <f>moneyness!G32</f>
        <v>-565.42000000000007</v>
      </c>
      <c r="M457" s="16">
        <f t="shared" si="14"/>
        <v>0.16031432115586225</v>
      </c>
      <c r="N457" s="16">
        <f t="shared" si="15"/>
        <v>-2.5133161991102937E-2</v>
      </c>
    </row>
    <row r="458" spans="1:14">
      <c r="A458" s="17">
        <v>45553</v>
      </c>
      <c r="B458" s="16">
        <v>6</v>
      </c>
      <c r="C458" s="16">
        <v>1</v>
      </c>
      <c r="D458" s="18">
        <f>price!B33</f>
        <v>5618.26</v>
      </c>
      <c r="E458" s="16">
        <v>1.3686</v>
      </c>
      <c r="F458" s="16">
        <f>price!B33*_xlfn.NORM.S.DIST((LN(price!B33/Home!$F$26)+(rate!B33%-dividend!B33%+0.5*(vol!G33%)^2)*(ttm!G33/365))/((vol!G33%)*SQRT(ttm!G33/365)),TRUE)*EXP(-dividend!B33%*ttm!G33/365)-Home!$F$26*_xlfn.NORM.S.DIST((LN(price!B33/Home!$F$26)+(rate!B33%-dividend!B33%-0.5*(vol!G33%)^2)*(ttm!G33/365))/((vol!G33%)*SQRT(ttm!G33/365)),TRUE)*EXP(-rate!B33%*ttm!G33/365)</f>
        <v>42.14371071124026</v>
      </c>
      <c r="G458" s="16">
        <f>_xlfn.NORM.S.DIST((LN(price!B33/Home!$F$26)+(rate!B33%-dividend!B33%+0.5*(vol!G33%)^2)*(ttm!G33/365))/((vol!G33%)*SQRT(ttm!G33/365)),TRUE)*EXP(-dividend!B33%*ttm!G33/365)</f>
        <v>0.17352304740951013</v>
      </c>
      <c r="H458" s="18">
        <f>mid!G33</f>
        <v>51.5</v>
      </c>
      <c r="I458" s="16">
        <f>delta!G33</f>
        <v>0.19700000000000001</v>
      </c>
      <c r="J458" s="16">
        <v>4.7387499999999996</v>
      </c>
      <c r="K458" s="20">
        <f>ttm!G33</f>
        <v>184</v>
      </c>
      <c r="L458" s="20">
        <f>moneyness!G33</f>
        <v>-581.73999999999978</v>
      </c>
      <c r="M458" s="16">
        <f t="shared" si="14"/>
        <v>0.15604350833932623</v>
      </c>
      <c r="N458" s="16">
        <f t="shared" si="15"/>
        <v>-1.7479539070183903E-2</v>
      </c>
    </row>
    <row r="459" spans="1:14">
      <c r="A459" s="17">
        <v>45554</v>
      </c>
      <c r="B459" s="16">
        <v>6</v>
      </c>
      <c r="C459" s="16">
        <v>1</v>
      </c>
      <c r="D459" s="18">
        <f>price!B34</f>
        <v>5713.64</v>
      </c>
      <c r="E459" s="16">
        <v>1.3462000000000001</v>
      </c>
      <c r="F459" s="16">
        <f>price!B34*_xlfn.NORM.S.DIST((LN(price!B34/Home!$F$26)+(rate!B34%-dividend!B34%+0.5*(vol!G34%)^2)*(ttm!G34/365))/((vol!G34%)*SQRT(ttm!G34/365)),TRUE)*EXP(-dividend!B34%*ttm!G34/365)-Home!$F$26*_xlfn.NORM.S.DIST((LN(price!B34/Home!$F$26)+(rate!B34%-dividend!B34%-0.5*(vol!G34%)^2)*(ttm!G34/365))/((vol!G34%)*SQRT(ttm!G34/365)),TRUE)*EXP(-rate!B34%*ttm!G34/365)</f>
        <v>58.709590792059316</v>
      </c>
      <c r="G459" s="16">
        <f>_xlfn.NORM.S.DIST((LN(price!B34/Home!$F$26)+(rate!B34%-dividend!B34%+0.5*(vol!G34%)^2)*(ttm!G34/365))/((vol!G34%)*SQRT(ttm!G34/365)),TRUE)*EXP(-dividend!B34%*ttm!G34/365)</f>
        <v>0.22519349177910575</v>
      </c>
      <c r="H459" s="18">
        <f>mid!G34</f>
        <v>66.349999999999994</v>
      </c>
      <c r="I459" s="16">
        <f>delta!G34</f>
        <v>0.246</v>
      </c>
      <c r="J459" s="16">
        <v>4.7077999999999998</v>
      </c>
      <c r="K459" s="20">
        <f>ttm!G34</f>
        <v>183</v>
      </c>
      <c r="L459" s="20">
        <f>moneyness!G34</f>
        <v>-486.35999999999967</v>
      </c>
      <c r="M459" s="16">
        <f t="shared" si="14"/>
        <v>0.40706816654377659</v>
      </c>
      <c r="N459" s="16">
        <f t="shared" si="15"/>
        <v>0.18187467476467084</v>
      </c>
    </row>
    <row r="460" spans="1:14">
      <c r="A460" s="17">
        <v>45555</v>
      </c>
      <c r="B460" s="16">
        <v>6</v>
      </c>
      <c r="C460" s="16">
        <v>1</v>
      </c>
      <c r="D460" s="18">
        <f>price!B35</f>
        <v>5702.55</v>
      </c>
      <c r="E460" s="16">
        <v>1.3484</v>
      </c>
      <c r="F460" s="16">
        <f>price!B35*_xlfn.NORM.S.DIST((LN(price!B35/Home!$F$26)+(rate!B35%-dividend!B35%+0.5*(vol!G35%)^2)*(ttm!G35/365))/((vol!G35%)*SQRT(ttm!G35/365)),TRUE)*EXP(-dividend!B35%*ttm!G35/365)-Home!$F$26*_xlfn.NORM.S.DIST((LN(price!B35/Home!$F$26)+(rate!B35%-dividend!B35%-0.5*(vol!G35%)^2)*(ttm!G35/365))/((vol!G35%)*SQRT(ttm!G35/365)),TRUE)*EXP(-rate!B35%*ttm!G35/365)</f>
        <v>58.569434837890185</v>
      </c>
      <c r="G460" s="16">
        <f>_xlfn.NORM.S.DIST((LN(price!B35/Home!$F$26)+(rate!B35%-dividend!B35%+0.5*(vol!G35%)^2)*(ttm!G35/365))/((vol!G35%)*SQRT(ttm!G35/365)),TRUE)*EXP(-dividend!B35%*ttm!G35/365)</f>
        <v>0.22193203163297859</v>
      </c>
      <c r="H460" s="18">
        <f>mid!G35</f>
        <v>61.75</v>
      </c>
      <c r="I460" s="16">
        <f>delta!G35</f>
        <v>0.23300000000000001</v>
      </c>
      <c r="J460" s="16">
        <v>4.6699400000000004</v>
      </c>
      <c r="K460" s="20">
        <f>ttm!G35</f>
        <v>182</v>
      </c>
      <c r="L460" s="20">
        <f>moneyness!G35</f>
        <v>-497.44999999999982</v>
      </c>
      <c r="M460" s="16">
        <f t="shared" si="14"/>
        <v>0.12651224974092523</v>
      </c>
      <c r="N460" s="16">
        <f t="shared" si="15"/>
        <v>-9.5419781892053357E-2</v>
      </c>
    </row>
    <row r="461" spans="1:14">
      <c r="A461" s="17">
        <v>45558</v>
      </c>
      <c r="B461" s="16">
        <v>6</v>
      </c>
      <c r="C461" s="16">
        <v>3</v>
      </c>
      <c r="D461" s="18">
        <f>price!B36</f>
        <v>5718.57</v>
      </c>
      <c r="E461" s="16">
        <v>1.3396999999999999</v>
      </c>
      <c r="F461" s="16">
        <f>price!B36*_xlfn.NORM.S.DIST((LN(price!B36/Home!$F$26)+(rate!B36%-dividend!B36%+0.5*(vol!G36%)^2)*(ttm!G36/365))/((vol!G36%)*SQRT(ttm!G36/365)),TRUE)*EXP(-dividend!B36%*ttm!G36/365)-Home!$F$26*_xlfn.NORM.S.DIST((LN(price!B36/Home!$F$26)+(rate!B36%-dividend!B36%-0.5*(vol!G36%)^2)*(ttm!G36/365))/((vol!G36%)*SQRT(ttm!G36/365)),TRUE)*EXP(-rate!B36%*ttm!G36/365)</f>
        <v>59.365901995512104</v>
      </c>
      <c r="G461" s="16">
        <f>_xlfn.NORM.S.DIST((LN(price!B36/Home!$F$26)+(rate!B36%-dividend!B36%+0.5*(vol!G36%)^2)*(ttm!G36/365))/((vol!G36%)*SQRT(ttm!G36/365)),TRUE)*EXP(-dividend!B36%*ttm!G36/365)</f>
        <v>0.22659019330690758</v>
      </c>
      <c r="H461" s="18">
        <f>mid!G36</f>
        <v>63.75</v>
      </c>
      <c r="I461" s="16">
        <f>delta!G36</f>
        <v>0.24</v>
      </c>
      <c r="J461" s="16">
        <v>4.64276</v>
      </c>
      <c r="K461" s="20">
        <f>ttm!G36</f>
        <v>179</v>
      </c>
      <c r="L461" s="20">
        <f>moneyness!G36</f>
        <v>-481.43000000000029</v>
      </c>
      <c r="M461" s="16">
        <f t="shared" si="14"/>
        <v>0.2258032105589424</v>
      </c>
      <c r="N461" s="16">
        <f t="shared" si="15"/>
        <v>-7.8698274796518142E-4</v>
      </c>
    </row>
    <row r="462" spans="1:14">
      <c r="A462" s="17">
        <v>45559</v>
      </c>
      <c r="B462" s="16">
        <v>6</v>
      </c>
      <c r="C462" s="16">
        <v>1</v>
      </c>
      <c r="D462" s="18">
        <f>price!B37</f>
        <v>5732.93</v>
      </c>
      <c r="E462" s="16">
        <v>1.3360000000000001</v>
      </c>
      <c r="F462" s="16">
        <f>price!B37*_xlfn.NORM.S.DIST((LN(price!B37/Home!$F$26)+(rate!B37%-dividend!B37%+0.5*(vol!G37%)^2)*(ttm!G37/365))/((vol!G37%)*SQRT(ttm!G37/365)),TRUE)*EXP(-dividend!B37%*ttm!G37/365)-Home!$F$26*_xlfn.NORM.S.DIST((LN(price!B37/Home!$F$26)+(rate!B37%-dividend!B37%-0.5*(vol!G37%)^2)*(ttm!G37/365))/((vol!G37%)*SQRT(ttm!G37/365)),TRUE)*EXP(-rate!B37%*ttm!G37/365)</f>
        <v>61.495080051915465</v>
      </c>
      <c r="G462" s="16">
        <f>_xlfn.NORM.S.DIST((LN(price!B37/Home!$F$26)+(rate!B37%-dividend!B37%+0.5*(vol!G37%)^2)*(ttm!G37/365))/((vol!G37%)*SQRT(ttm!G37/365)),TRUE)*EXP(-dividend!B37%*ttm!G37/365)</f>
        <v>0.23354310725162461</v>
      </c>
      <c r="H462" s="18">
        <f>mid!G37</f>
        <v>66.849999999999994</v>
      </c>
      <c r="I462" s="16">
        <f>delta!G37</f>
        <v>0.247</v>
      </c>
      <c r="J462" s="16">
        <v>4.6194100000000002</v>
      </c>
      <c r="K462" s="20">
        <f>ttm!G37</f>
        <v>178</v>
      </c>
      <c r="L462" s="20">
        <f>moneyness!G37</f>
        <v>-467.06999999999971</v>
      </c>
      <c r="M462" s="16">
        <f t="shared" si="14"/>
        <v>0.13787466041531757</v>
      </c>
      <c r="N462" s="16">
        <f t="shared" si="15"/>
        <v>-9.5668446836307042E-2</v>
      </c>
    </row>
    <row r="463" spans="1:14">
      <c r="A463" s="17">
        <v>45560</v>
      </c>
      <c r="B463" s="16">
        <v>6</v>
      </c>
      <c r="C463" s="16">
        <v>1</v>
      </c>
      <c r="D463" s="18">
        <f>price!B38</f>
        <v>5722.26</v>
      </c>
      <c r="E463" s="16">
        <v>1.3381000000000001</v>
      </c>
      <c r="F463" s="16">
        <f>price!B38*_xlfn.NORM.S.DIST((LN(price!B38/Home!$F$26)+(rate!B38%-dividend!B38%+0.5*(vol!G38%)^2)*(ttm!G38/365))/((vol!G38%)*SQRT(ttm!G38/365)),TRUE)*EXP(-dividend!B38%*ttm!G38/365)-Home!$F$26*_xlfn.NORM.S.DIST((LN(price!B38/Home!$F$26)+(rate!B38%-dividend!B38%-0.5*(vol!G38%)^2)*(ttm!G38/365))/((vol!G38%)*SQRT(ttm!G38/365)),TRUE)*EXP(-rate!B38%*ttm!G38/365)</f>
        <v>59.551397742016434</v>
      </c>
      <c r="G463" s="16">
        <f>_xlfn.NORM.S.DIST((LN(price!B38/Home!$F$26)+(rate!B38%-dividend!B38%+0.5*(vol!G38%)^2)*(ttm!G38/365))/((vol!G38%)*SQRT(ttm!G38/365)),TRUE)*EXP(-dividend!B38%*ttm!G38/365)</f>
        <v>0.22734572211718784</v>
      </c>
      <c r="H463" s="18">
        <f>mid!G38</f>
        <v>65.349999999999994</v>
      </c>
      <c r="I463" s="16">
        <f>delta!G38</f>
        <v>0.24399999999999999</v>
      </c>
      <c r="J463" s="16">
        <v>4.6132499999999999</v>
      </c>
      <c r="K463" s="20">
        <f>ttm!G38</f>
        <v>177</v>
      </c>
      <c r="L463" s="20">
        <f>moneyness!G38</f>
        <v>-477.73999999999978</v>
      </c>
      <c r="M463" s="16">
        <f t="shared" si="14"/>
        <v>0.26638279259768494</v>
      </c>
      <c r="N463" s="16">
        <f t="shared" si="15"/>
        <v>3.9037070480497094E-2</v>
      </c>
    </row>
    <row r="464" spans="1:14">
      <c r="A464" s="17">
        <v>45561</v>
      </c>
      <c r="B464" s="16">
        <v>6</v>
      </c>
      <c r="C464" s="16">
        <v>1</v>
      </c>
      <c r="D464" s="18">
        <f>price!B39</f>
        <v>5745.37</v>
      </c>
      <c r="E464" s="16">
        <v>1.3329</v>
      </c>
      <c r="F464" s="16">
        <f>price!B39*_xlfn.NORM.S.DIST((LN(price!B39/Home!$F$26)+(rate!B39%-dividend!B39%+0.5*(vol!G39%)^2)*(ttm!G39/365))/((vol!G39%)*SQRT(ttm!G39/365)),TRUE)*EXP(-dividend!B39%*ttm!G39/365)-Home!$F$26*_xlfn.NORM.S.DIST((LN(price!B39/Home!$F$26)+(rate!B39%-dividend!B39%-0.5*(vol!G39%)^2)*(ttm!G39/365))/((vol!G39%)*SQRT(ttm!G39/365)),TRUE)*EXP(-rate!B39%*ttm!G39/365)</f>
        <v>66.544453612579218</v>
      </c>
      <c r="G464" s="16">
        <f>_xlfn.NORM.S.DIST((LN(price!B39/Home!$F$26)+(rate!B39%-dividend!B39%+0.5*(vol!G39%)^2)*(ttm!G39/365))/((vol!G39%)*SQRT(ttm!G39/365)),TRUE)*EXP(-dividend!B39%*ttm!G39/365)</f>
        <v>0.24485519568129432</v>
      </c>
      <c r="H464" s="18">
        <f>mid!G39</f>
        <v>71.45</v>
      </c>
      <c r="I464" s="16">
        <f>delta!G39</f>
        <v>0.26</v>
      </c>
      <c r="J464" s="16">
        <v>4.6144999999999996</v>
      </c>
      <c r="K464" s="20">
        <f>ttm!G39</f>
        <v>176</v>
      </c>
      <c r="L464" s="20">
        <f>moneyness!G39</f>
        <v>-454.63000000000011</v>
      </c>
      <c r="M464" s="16">
        <f t="shared" si="14"/>
        <v>3.3740279042605618E-2</v>
      </c>
      <c r="N464" s="16">
        <f t="shared" si="15"/>
        <v>-0.2111149166386887</v>
      </c>
    </row>
    <row r="465" spans="1:14">
      <c r="A465" s="17">
        <v>45562</v>
      </c>
      <c r="B465" s="16">
        <v>6</v>
      </c>
      <c r="C465" s="16">
        <v>1</v>
      </c>
      <c r="D465" s="18">
        <f>price!B40</f>
        <v>5738.17</v>
      </c>
      <c r="E465" s="16">
        <v>1.335</v>
      </c>
      <c r="F465" s="16">
        <f>price!B40*_xlfn.NORM.S.DIST((LN(price!B40/Home!$F$26)+(rate!B40%-dividend!B40%+0.5*(vol!G40%)^2)*(ttm!G40/365))/((vol!G40%)*SQRT(ttm!G40/365)),TRUE)*EXP(-dividend!B40%*ttm!G40/365)-Home!$F$26*_xlfn.NORM.S.DIST((LN(price!B40/Home!$F$26)+(rate!B40%-dividend!B40%-0.5*(vol!G40%)^2)*(ttm!G40/365))/((vol!G40%)*SQRT(ttm!G40/365)),TRUE)*EXP(-rate!B40%*ttm!G40/365)</f>
        <v>68.095855501722326</v>
      </c>
      <c r="G465" s="16">
        <f>_xlfn.NORM.S.DIST((LN(price!B40/Home!$F$26)+(rate!B40%-dividend!B40%+0.5*(vol!G40%)^2)*(ttm!G40/365))/((vol!G40%)*SQRT(ttm!G40/365)),TRUE)*EXP(-dividend!B40%*ttm!G40/365)</f>
        <v>0.24512680020030558</v>
      </c>
      <c r="H465" s="18">
        <f>mid!G40</f>
        <v>71.2</v>
      </c>
      <c r="I465" s="16">
        <f>delta!G40</f>
        <v>0.25600000000000001</v>
      </c>
      <c r="J465" s="16">
        <v>4.5907200000000001</v>
      </c>
      <c r="K465" s="20">
        <f>ttm!G40</f>
        <v>175</v>
      </c>
      <c r="L465" s="20">
        <f>moneyness!G40</f>
        <v>-461.82999999999993</v>
      </c>
      <c r="M465" s="16">
        <f t="shared" si="14"/>
        <v>6.4317383165134259E-2</v>
      </c>
      <c r="N465" s="16">
        <f t="shared" si="15"/>
        <v>-0.18080941703517134</v>
      </c>
    </row>
    <row r="466" spans="1:14">
      <c r="A466" s="17">
        <v>45565</v>
      </c>
      <c r="B466" s="16">
        <v>6</v>
      </c>
      <c r="C466" s="16">
        <v>3</v>
      </c>
      <c r="D466" s="18">
        <f>price!B41</f>
        <v>5762.48</v>
      </c>
      <c r="E466" s="16">
        <v>1.3305</v>
      </c>
      <c r="F466" s="16">
        <f>price!B41*_xlfn.NORM.S.DIST((LN(price!B41/Home!$F$26)+(rate!B41%-dividend!B41%+0.5*(vol!G41%)^2)*(ttm!G41/365))/((vol!G41%)*SQRT(ttm!G41/365)),TRUE)*EXP(-dividend!B41%*ttm!G41/365)-Home!$F$26*_xlfn.NORM.S.DIST((LN(price!B41/Home!$F$26)+(rate!B41%-dividend!B41%-0.5*(vol!G41%)^2)*(ttm!G41/365))/((vol!G41%)*SQRT(ttm!G41/365)),TRUE)*EXP(-rate!B41%*ttm!G41/365)</f>
        <v>69.737478945346766</v>
      </c>
      <c r="G466" s="16">
        <f>_xlfn.NORM.S.DIST((LN(price!B41/Home!$F$26)+(rate!B41%-dividend!B41%+0.5*(vol!G41%)^2)*(ttm!G41/365))/((vol!G41%)*SQRT(ttm!G41/365)),TRUE)*EXP(-dividend!B41%*ttm!G41/365)</f>
        <v>0.25407845940316703</v>
      </c>
      <c r="H466" s="18">
        <f>mid!G41</f>
        <v>72.75</v>
      </c>
      <c r="I466" s="16">
        <f>delta!G41</f>
        <v>0.26500000000000001</v>
      </c>
      <c r="J466" s="16">
        <v>4.6287700000000003</v>
      </c>
      <c r="K466" s="20">
        <f>ttm!G41</f>
        <v>172</v>
      </c>
      <c r="L466" s="20">
        <f>moneyness!G41</f>
        <v>-437.52000000000044</v>
      </c>
      <c r="M466" s="16">
        <f t="shared" si="14"/>
        <v>0.17017987575228863</v>
      </c>
      <c r="N466" s="16">
        <f t="shared" si="15"/>
        <v>-8.3898583650878406E-2</v>
      </c>
    </row>
    <row r="467" spans="1:14">
      <c r="A467" s="17">
        <v>45566</v>
      </c>
      <c r="B467" s="16">
        <v>6</v>
      </c>
      <c r="C467" s="16">
        <v>1</v>
      </c>
      <c r="D467" s="18">
        <f>price!B42</f>
        <v>5708.75</v>
      </c>
      <c r="E467" s="16">
        <v>1.3432999999999999</v>
      </c>
      <c r="F467" s="16">
        <f>price!B42*_xlfn.NORM.S.DIST((LN(price!B42/Home!$F$26)+(rate!B42%-dividend!B42%+0.5*(vol!G42%)^2)*(ttm!G42/365))/((vol!G42%)*SQRT(ttm!G42/365)),TRUE)*EXP(-dividend!B42%*ttm!G42/365)-Home!$F$26*_xlfn.NORM.S.DIST((LN(price!B42/Home!$F$26)+(rate!B42%-dividend!B42%-0.5*(vol!G42%)^2)*(ttm!G42/365))/((vol!G42%)*SQRT(ttm!G42/365)),TRUE)*EXP(-rate!B42%*ttm!G42/365)</f>
        <v>59.241079765651648</v>
      </c>
      <c r="G467" s="16">
        <f>_xlfn.NORM.S.DIST((LN(price!B42/Home!$F$26)+(rate!B42%-dividend!B42%+0.5*(vol!G42%)^2)*(ttm!G42/365))/((vol!G42%)*SQRT(ttm!G42/365)),TRUE)*EXP(-dividend!B42%*ttm!G42/365)</f>
        <v>0.22275636241415894</v>
      </c>
      <c r="H467" s="18">
        <f>mid!G42</f>
        <v>63.5</v>
      </c>
      <c r="I467" s="16">
        <f>delta!G42</f>
        <v>0.23899999999999999</v>
      </c>
      <c r="J467" s="16">
        <v>4.6014900000000001</v>
      </c>
      <c r="K467" s="20">
        <f>ttm!G42</f>
        <v>171</v>
      </c>
      <c r="L467" s="20">
        <f>moneyness!G42</f>
        <v>-491.25</v>
      </c>
      <c r="M467" s="16">
        <f t="shared" si="14"/>
        <v>1.9831786716207003</v>
      </c>
      <c r="N467" s="16">
        <f t="shared" si="15"/>
        <v>1.7604223092065414</v>
      </c>
    </row>
    <row r="468" spans="1:14">
      <c r="A468" s="17">
        <v>45567</v>
      </c>
      <c r="B468" s="16">
        <v>6</v>
      </c>
      <c r="C468" s="16">
        <v>1</v>
      </c>
      <c r="D468" s="18">
        <f>price!B43</f>
        <v>5709.54</v>
      </c>
      <c r="E468" s="16">
        <v>1.3454999999999999</v>
      </c>
      <c r="F468" s="16">
        <f>price!B43*_xlfn.NORM.S.DIST((LN(price!B43/Home!$F$26)+(rate!B43%-dividend!B43%+0.5*(vol!G43%)^2)*(ttm!G43/365))/((vol!G43%)*SQRT(ttm!G43/365)),TRUE)*EXP(-dividend!B43%*ttm!G43/365)-Home!$F$26*_xlfn.NORM.S.DIST((LN(price!B43/Home!$F$26)+(rate!B43%-dividend!B43%-0.5*(vol!G43%)^2)*(ttm!G43/365))/((vol!G43%)*SQRT(ttm!G43/365)),TRUE)*EXP(-rate!B43%*ttm!G43/365)</f>
        <v>58.092754661202889</v>
      </c>
      <c r="G468" s="16">
        <f>_xlfn.NORM.S.DIST((LN(price!B43/Home!$F$26)+(rate!B43%-dividend!B43%+0.5*(vol!G43%)^2)*(ttm!G43/365))/((vol!G43%)*SQRT(ttm!G43/365)),TRUE)*EXP(-dividend!B43%*ttm!G43/365)</f>
        <v>0.22072638415394358</v>
      </c>
      <c r="H468" s="18">
        <f>mid!G43</f>
        <v>64.650000000000006</v>
      </c>
      <c r="I468" s="16">
        <f>delta!G43</f>
        <v>0.23599999999999999</v>
      </c>
      <c r="J468" s="16">
        <v>4.5949600000000004</v>
      </c>
      <c r="K468" s="20">
        <f>ttm!G43</f>
        <v>170</v>
      </c>
      <c r="L468" s="20">
        <f>moneyness!G43</f>
        <v>-490.46000000000004</v>
      </c>
      <c r="M468" s="16">
        <f t="shared" si="14"/>
        <v>0.36187146530697384</v>
      </c>
      <c r="N468" s="16">
        <f t="shared" si="15"/>
        <v>0.14114508115303026</v>
      </c>
    </row>
    <row r="469" spans="1:14">
      <c r="A469" s="17">
        <v>45568</v>
      </c>
      <c r="B469" s="16">
        <v>6</v>
      </c>
      <c r="C469" s="16">
        <v>1</v>
      </c>
      <c r="D469" s="18">
        <f>price!B44</f>
        <v>5699.94</v>
      </c>
      <c r="E469" s="16">
        <v>1.3475999999999999</v>
      </c>
      <c r="F469" s="16">
        <f>price!B44*_xlfn.NORM.S.DIST((LN(price!B44/Home!$F$26)+(rate!B44%-dividend!B44%+0.5*(vol!G44%)^2)*(ttm!G44/365))/((vol!G44%)*SQRT(ttm!G44/365)),TRUE)*EXP(-dividend!B44%*ttm!G44/365)-Home!$F$26*_xlfn.NORM.S.DIST((LN(price!B44/Home!$F$26)+(rate!B44%-dividend!B44%-0.5*(vol!G44%)^2)*(ttm!G44/365))/((vol!G44%)*SQRT(ttm!G44/365)),TRUE)*EXP(-rate!B44%*ttm!G44/365)</f>
        <v>57.827566467418819</v>
      </c>
      <c r="G469" s="16">
        <f>_xlfn.NORM.S.DIST((LN(price!B44/Home!$F$26)+(rate!B44%-dividend!B44%+0.5*(vol!G44%)^2)*(ttm!G44/365))/((vol!G44%)*SQRT(ttm!G44/365)),TRUE)*EXP(-dividend!B44%*ttm!G44/365)</f>
        <v>0.21808436032996081</v>
      </c>
      <c r="H469" s="18">
        <f>mid!G44</f>
        <v>61.1</v>
      </c>
      <c r="I469" s="16">
        <f>delta!G44</f>
        <v>0.23200000000000001</v>
      </c>
      <c r="J469" s="16">
        <v>4.6138399999999997</v>
      </c>
      <c r="K469" s="20">
        <f>ttm!G44</f>
        <v>169</v>
      </c>
      <c r="L469" s="20">
        <f>moneyness!G44</f>
        <v>-500.0600000000004</v>
      </c>
      <c r="M469" s="16">
        <f t="shared" si="14"/>
        <v>0.21996292685755331</v>
      </c>
      <c r="N469" s="16">
        <f t="shared" si="15"/>
        <v>1.8785665275924956E-3</v>
      </c>
    </row>
    <row r="470" spans="1:14">
      <c r="A470" s="17">
        <v>45569</v>
      </c>
      <c r="B470" s="16">
        <v>6</v>
      </c>
      <c r="C470" s="16">
        <v>1</v>
      </c>
      <c r="D470" s="18">
        <f>price!B45</f>
        <v>5751.07</v>
      </c>
      <c r="E470" s="16">
        <v>1.3361000000000001</v>
      </c>
      <c r="F470" s="16">
        <f>price!B45*_xlfn.NORM.S.DIST((LN(price!B45/Home!$F$26)+(rate!B45%-dividend!B45%+0.5*(vol!G45%)^2)*(ttm!G45/365))/((vol!G45%)*SQRT(ttm!G45/365)),TRUE)*EXP(-dividend!B45%*ttm!G45/365)-Home!$F$26*_xlfn.NORM.S.DIST((LN(price!B45/Home!$F$26)+(rate!B45%-dividend!B45%-0.5*(vol!G45%)^2)*(ttm!G45/365))/((vol!G45%)*SQRT(ttm!G45/365)),TRUE)*EXP(-rate!B45%*ttm!G45/365)</f>
        <v>68.553212840371543</v>
      </c>
      <c r="G470" s="16">
        <f>_xlfn.NORM.S.DIST((LN(price!B45/Home!$F$26)+(rate!B45%-dividend!B45%+0.5*(vol!G45%)^2)*(ttm!G45/365))/((vol!G45%)*SQRT(ttm!G45/365)),TRUE)*EXP(-dividend!B45%*ttm!G45/365)</f>
        <v>0.24944945538372285</v>
      </c>
      <c r="H470" s="18">
        <f>mid!G45</f>
        <v>72.3</v>
      </c>
      <c r="I470" s="16">
        <f>delta!G45</f>
        <v>0.26100000000000001</v>
      </c>
      <c r="J470" s="16">
        <v>4.7532100000000002</v>
      </c>
      <c r="K470" s="20">
        <f>ttm!G45</f>
        <v>168</v>
      </c>
      <c r="L470" s="20">
        <f>moneyness!G45</f>
        <v>-448.93000000000029</v>
      </c>
      <c r="M470" s="16">
        <f t="shared" si="14"/>
        <v>0.14908246842833642</v>
      </c>
      <c r="N470" s="16">
        <f t="shared" si="15"/>
        <v>-0.10036698695538643</v>
      </c>
    </row>
    <row r="471" spans="1:14">
      <c r="A471" s="17">
        <v>45572</v>
      </c>
      <c r="B471" s="16">
        <v>6</v>
      </c>
      <c r="C471" s="16">
        <v>3</v>
      </c>
      <c r="D471" s="18">
        <f>price!B46</f>
        <v>5695.94</v>
      </c>
      <c r="E471" s="16">
        <v>1.3483000000000001</v>
      </c>
      <c r="F471" s="16">
        <f>price!B46*_xlfn.NORM.S.DIST((LN(price!B46/Home!$F$26)+(rate!B46%-dividend!B46%+0.5*(vol!G46%)^2)*(ttm!G46/365))/((vol!G46%)*SQRT(ttm!G46/365)),TRUE)*EXP(-dividend!B46%*ttm!G46/365)-Home!$F$26*_xlfn.NORM.S.DIST((LN(price!B46/Home!$F$26)+(rate!B46%-dividend!B46%-0.5*(vol!G46%)^2)*(ttm!G46/365))/((vol!G46%)*SQRT(ttm!G46/365)),TRUE)*EXP(-rate!B46%*ttm!G46/365)</f>
        <v>57.923706923078271</v>
      </c>
      <c r="G471" s="16">
        <f>_xlfn.NORM.S.DIST((LN(price!B46/Home!$F$26)+(rate!B46%-dividend!B46%+0.5*(vol!G46%)^2)*(ttm!G46/365))/((vol!G46%)*SQRT(ttm!G46/365)),TRUE)*EXP(-dividend!B46%*ttm!G46/365)</f>
        <v>0.21809876951395987</v>
      </c>
      <c r="H471" s="18">
        <f>mid!G46</f>
        <v>64.05</v>
      </c>
      <c r="I471" s="16">
        <f>delta!G46</f>
        <v>0.23499999999999999</v>
      </c>
      <c r="J471" s="16">
        <v>4.8091100000000004</v>
      </c>
      <c r="K471" s="20">
        <f>ttm!G46</f>
        <v>165</v>
      </c>
      <c r="L471" s="20">
        <f>moneyness!G46</f>
        <v>-504.0600000000004</v>
      </c>
      <c r="M471" s="16">
        <f t="shared" si="14"/>
        <v>0.172310445351509</v>
      </c>
      <c r="N471" s="16">
        <f t="shared" si="15"/>
        <v>-4.5788324162450877E-2</v>
      </c>
    </row>
    <row r="472" spans="1:14">
      <c r="A472" s="17">
        <v>45573</v>
      </c>
      <c r="B472" s="16">
        <v>6</v>
      </c>
      <c r="C472" s="16">
        <v>1</v>
      </c>
      <c r="D472" s="18">
        <f>price!B47</f>
        <v>5751.13</v>
      </c>
      <c r="E472" s="16">
        <v>1.3351</v>
      </c>
      <c r="F472" s="16">
        <f>price!B47*_xlfn.NORM.S.DIST((LN(price!B47/Home!$F$26)+(rate!B47%-dividend!B47%+0.5*(vol!G47%)^2)*(ttm!G47/365))/((vol!G47%)*SQRT(ttm!G47/365)),TRUE)*EXP(-dividend!B47%*ttm!G47/365)-Home!$F$26*_xlfn.NORM.S.DIST((LN(price!B47/Home!$F$26)+(rate!B47%-dividend!B47%-0.5*(vol!G47%)^2)*(ttm!G47/365))/((vol!G47%)*SQRT(ttm!G47/365)),TRUE)*EXP(-rate!B47%*ttm!G47/365)</f>
        <v>68.532448522102641</v>
      </c>
      <c r="G472" s="16">
        <f>_xlfn.NORM.S.DIST((LN(price!B47/Home!$F$26)+(rate!B47%-dividend!B47%+0.5*(vol!G47%)^2)*(ttm!G47/365))/((vol!G47%)*SQRT(ttm!G47/365)),TRUE)*EXP(-dividend!B47%*ttm!G47/365)</f>
        <v>0.24901599683397355</v>
      </c>
      <c r="H472" s="18">
        <f>mid!G47</f>
        <v>73.45</v>
      </c>
      <c r="I472" s="16">
        <f>delta!G47</f>
        <v>0.26200000000000001</v>
      </c>
      <c r="J472" s="16">
        <v>4.7761899999999997</v>
      </c>
      <c r="K472" s="20">
        <f>ttm!G47</f>
        <v>164</v>
      </c>
      <c r="L472" s="20">
        <f>moneyness!G47</f>
        <v>-448.86999999999989</v>
      </c>
      <c r="M472" s="16">
        <f t="shared" si="14"/>
        <v>0.24939713366314564</v>
      </c>
      <c r="N472" s="16">
        <f t="shared" si="15"/>
        <v>3.8113682917209624E-4</v>
      </c>
    </row>
    <row r="473" spans="1:14">
      <c r="A473" s="17">
        <v>45574</v>
      </c>
      <c r="B473" s="16">
        <v>6</v>
      </c>
      <c r="C473" s="16">
        <v>1</v>
      </c>
      <c r="D473" s="18">
        <f>price!B48</f>
        <v>5792.04</v>
      </c>
      <c r="E473" s="16">
        <v>1.3254999999999999</v>
      </c>
      <c r="F473" s="16">
        <f>price!B48*_xlfn.NORM.S.DIST((LN(price!B48/Home!$F$26)+(rate!B48%-dividend!B48%+0.5*(vol!G48%)^2)*(ttm!G48/365))/((vol!G48%)*SQRT(ttm!G48/365)),TRUE)*EXP(-dividend!B48%*ttm!G48/365)-Home!$F$26*_xlfn.NORM.S.DIST((LN(price!B48/Home!$F$26)+(rate!B48%-dividend!B48%-0.5*(vol!G48%)^2)*(ttm!G48/365))/((vol!G48%)*SQRT(ttm!G48/365)),TRUE)*EXP(-rate!B48%*ttm!G48/365)</f>
        <v>79.302168329790675</v>
      </c>
      <c r="G473" s="16">
        <f>_xlfn.NORM.S.DIST((LN(price!B48/Home!$F$26)+(rate!B48%-dividend!B48%+0.5*(vol!G48%)^2)*(ttm!G48/365))/((vol!G48%)*SQRT(ttm!G48/365)),TRUE)*EXP(-dividend!B48%*ttm!G48/365)</f>
        <v>0.27664964772680994</v>
      </c>
      <c r="H473" s="18">
        <f>mid!G48</f>
        <v>83.6</v>
      </c>
      <c r="I473" s="16">
        <f>delta!G48</f>
        <v>0.28899999999999998</v>
      </c>
      <c r="J473" s="16">
        <v>4.7885200000000001</v>
      </c>
      <c r="K473" s="20">
        <f>ttm!G48</f>
        <v>163</v>
      </c>
      <c r="L473" s="20">
        <f>moneyness!G48</f>
        <v>-407.96000000000004</v>
      </c>
      <c r="M473" s="16">
        <f t="shared" si="14"/>
        <v>9.0164680129740993E-2</v>
      </c>
      <c r="N473" s="16">
        <f t="shared" si="15"/>
        <v>-0.18648496759706895</v>
      </c>
    </row>
    <row r="474" spans="1:14">
      <c r="A474" s="17">
        <v>45575</v>
      </c>
      <c r="B474" s="16">
        <v>6</v>
      </c>
      <c r="C474" s="16">
        <v>1</v>
      </c>
      <c r="D474" s="18">
        <f>price!B49</f>
        <v>5780.05</v>
      </c>
      <c r="E474" s="16">
        <v>1.3278000000000001</v>
      </c>
      <c r="F474" s="16">
        <f>price!B49*_xlfn.NORM.S.DIST((LN(price!B49/Home!$F$26)+(rate!B49%-dividend!B49%+0.5*(vol!G49%)^2)*(ttm!G49/365))/((vol!G49%)*SQRT(ttm!G49/365)),TRUE)*EXP(-dividend!B49%*ttm!G49/365)-Home!$F$26*_xlfn.NORM.S.DIST((LN(price!B49/Home!$F$26)+(rate!B49%-dividend!B49%-0.5*(vol!G49%)^2)*(ttm!G49/365))/((vol!G49%)*SQRT(ttm!G49/365)),TRUE)*EXP(-rate!B49%*ttm!G49/365)</f>
        <v>76.322124461052226</v>
      </c>
      <c r="G474" s="16">
        <f>_xlfn.NORM.S.DIST((LN(price!B49/Home!$F$26)+(rate!B49%-dividend!B49%+0.5*(vol!G49%)^2)*(ttm!G49/365))/((vol!G49%)*SQRT(ttm!G49/365)),TRUE)*EXP(-dividend!B49%*ttm!G49/365)</f>
        <v>0.26863646209005121</v>
      </c>
      <c r="H474" s="18">
        <f>mid!G49</f>
        <v>82.5</v>
      </c>
      <c r="I474" s="16">
        <f>delta!G49</f>
        <v>0.28499999999999998</v>
      </c>
      <c r="J474" s="16">
        <v>4.7853000000000003</v>
      </c>
      <c r="K474" s="20">
        <f>ttm!G49</f>
        <v>162</v>
      </c>
      <c r="L474" s="20">
        <f>moneyness!G49</f>
        <v>-419.94999999999982</v>
      </c>
      <c r="M474" s="16">
        <f t="shared" si="14"/>
        <v>0.23153165327510761</v>
      </c>
      <c r="N474" s="16">
        <f t="shared" si="15"/>
        <v>-3.7104808814943602E-2</v>
      </c>
    </row>
    <row r="475" spans="1:14">
      <c r="A475" s="17">
        <v>45576</v>
      </c>
      <c r="B475" s="16">
        <v>6</v>
      </c>
      <c r="C475" s="16">
        <v>3</v>
      </c>
      <c r="D475" s="18">
        <f>price!B50</f>
        <v>5815.03</v>
      </c>
      <c r="E475" s="16">
        <v>1.3204</v>
      </c>
      <c r="F475" s="16">
        <f>price!B50*_xlfn.NORM.S.DIST((LN(price!B50/Home!$F$26)+(rate!B50%-dividend!B50%+0.5*(vol!G50%)^2)*(ttm!G50/365))/((vol!G50%)*SQRT(ttm!G50/365)),TRUE)*EXP(-dividend!B50%*ttm!G50/365)-Home!$F$26*_xlfn.NORM.S.DIST((LN(price!B50/Home!$F$26)+(rate!B50%-dividend!B50%-0.5*(vol!G50%)^2)*(ttm!G50/365))/((vol!G50%)*SQRT(ttm!G50/365)),TRUE)*EXP(-rate!B50%*ttm!G50/365)</f>
        <v>88.032048054845973</v>
      </c>
      <c r="G475" s="16">
        <f>_xlfn.NORM.S.DIST((LN(price!B50/Home!$F$26)+(rate!B50%-dividend!B50%+0.5*(vol!G50%)^2)*(ttm!G50/365))/((vol!G50%)*SQRT(ttm!G50/365)),TRUE)*EXP(-dividend!B50%*ttm!G50/365)</f>
        <v>0.29507842108415083</v>
      </c>
      <c r="H475" s="18">
        <f>mid!G50</f>
        <v>90.55</v>
      </c>
      <c r="I475" s="16">
        <f>delta!G50</f>
        <v>0.307</v>
      </c>
      <c r="J475" s="16">
        <v>4.7812799999999998</v>
      </c>
      <c r="K475" s="20">
        <f>ttm!G50</f>
        <v>161</v>
      </c>
      <c r="L475" s="20">
        <f>moneyness!G50</f>
        <v>-384.97000000000025</v>
      </c>
      <c r="M475" s="16">
        <f t="shared" si="14"/>
        <v>0.41757113758121017</v>
      </c>
      <c r="N475" s="16">
        <f t="shared" si="15"/>
        <v>0.12249271649705934</v>
      </c>
    </row>
    <row r="476" spans="1:14">
      <c r="A476" s="17">
        <v>45579</v>
      </c>
      <c r="B476" s="16">
        <v>6</v>
      </c>
      <c r="C476" s="16">
        <v>1</v>
      </c>
      <c r="D476" s="18">
        <f>price!B51</f>
        <v>5859.85</v>
      </c>
      <c r="E476" s="16">
        <v>1.3103</v>
      </c>
      <c r="F476" s="16">
        <f>price!B51*_xlfn.NORM.S.DIST((LN(price!B51/Home!$F$26)+(rate!B51%-dividend!B51%+0.5*(vol!G51%)^2)*(ttm!G51/365))/((vol!G51%)*SQRT(ttm!G51/365)),TRUE)*EXP(-dividend!B51%*ttm!G51/365)-Home!$F$26*_xlfn.NORM.S.DIST((LN(price!B51/Home!$F$26)+(rate!B51%-dividend!B51%-0.5*(vol!G51%)^2)*(ttm!G51/365))/((vol!G51%)*SQRT(ttm!G51/365)),TRUE)*EXP(-rate!B51%*ttm!G51/365)</f>
        <v>99.057901328505295</v>
      </c>
      <c r="G476" s="16">
        <f>_xlfn.NORM.S.DIST((LN(price!B51/Home!$F$26)+(rate!B51%-dividend!B51%+0.5*(vol!G51%)^2)*(ttm!G51/365))/((vol!G51%)*SQRT(ttm!G51/365)),TRUE)*EXP(-dividend!B51%*ttm!G51/365)</f>
        <v>0.32333270025134175</v>
      </c>
      <c r="H476" s="18">
        <f>mid!G51</f>
        <v>109</v>
      </c>
      <c r="I476" s="16">
        <f>delta!G51</f>
        <v>0.34200000000000003</v>
      </c>
      <c r="J476" s="16">
        <v>4.7858499999999999</v>
      </c>
      <c r="K476" s="20">
        <f>ttm!G51</f>
        <v>158</v>
      </c>
      <c r="L476" s="20">
        <f>moneyness!G51</f>
        <v>-340.14999999999964</v>
      </c>
      <c r="M476" s="16">
        <f t="shared" si="14"/>
        <v>0.38840364123204574</v>
      </c>
      <c r="N476" s="16">
        <f t="shared" si="15"/>
        <v>6.5070940980703984E-2</v>
      </c>
    </row>
    <row r="477" spans="1:14">
      <c r="A477" s="17">
        <v>45580</v>
      </c>
      <c r="B477" s="16">
        <v>6</v>
      </c>
      <c r="C477" s="16">
        <v>1</v>
      </c>
      <c r="D477" s="18">
        <f>price!B52</f>
        <v>5815.26</v>
      </c>
      <c r="E477" s="16">
        <v>1.3209</v>
      </c>
      <c r="F477" s="16">
        <f>price!B52*_xlfn.NORM.S.DIST((LN(price!B52/Home!$F$26)+(rate!B52%-dividend!B52%+0.5*(vol!G52%)^2)*(ttm!G52/365))/((vol!G52%)*SQRT(ttm!G52/365)),TRUE)*EXP(-dividend!B52%*ttm!G52/365)-Home!$F$26*_xlfn.NORM.S.DIST((LN(price!B52/Home!$F$26)+(rate!B52%-dividend!B52%-0.5*(vol!G52%)^2)*(ttm!G52/365))/((vol!G52%)*SQRT(ttm!G52/365)),TRUE)*EXP(-rate!B52%*ttm!G52/365)</f>
        <v>85.300979032134137</v>
      </c>
      <c r="G477" s="16">
        <f>_xlfn.NORM.S.DIST((LN(price!B52/Home!$F$26)+(rate!B52%-dividend!B52%+0.5*(vol!G52%)^2)*(ttm!G52/365))/((vol!G52%)*SQRT(ttm!G52/365)),TRUE)*EXP(-dividend!B52%*ttm!G52/365)</f>
        <v>0.29083362582715616</v>
      </c>
      <c r="H477" s="18">
        <f>mid!G52</f>
        <v>91.6</v>
      </c>
      <c r="I477" s="16">
        <f>delta!G52</f>
        <v>0.308</v>
      </c>
      <c r="J477" s="16">
        <v>4.7696500000000004</v>
      </c>
      <c r="K477" s="20">
        <f>ttm!G52</f>
        <v>157</v>
      </c>
      <c r="L477" s="20">
        <f>moneyness!G52</f>
        <v>-384.73999999999978</v>
      </c>
      <c r="M477" s="16">
        <f t="shared" si="14"/>
        <v>0.20001058990286222</v>
      </c>
      <c r="N477" s="16">
        <f t="shared" si="15"/>
        <v>-9.0823035924293943E-2</v>
      </c>
    </row>
    <row r="478" spans="1:14">
      <c r="A478" s="17">
        <v>45581</v>
      </c>
      <c r="B478" s="16">
        <v>6</v>
      </c>
      <c r="C478" s="16">
        <v>1</v>
      </c>
      <c r="D478" s="18">
        <f>price!B53</f>
        <v>5842.47</v>
      </c>
      <c r="E478" s="16">
        <v>1.3144</v>
      </c>
      <c r="F478" s="16">
        <f>price!B53*_xlfn.NORM.S.DIST((LN(price!B53/Home!$F$26)+(rate!B53%-dividend!B53%+0.5*(vol!G53%)^2)*(ttm!G53/365))/((vol!G53%)*SQRT(ttm!G53/365)),TRUE)*EXP(-dividend!B53%*ttm!G53/365)-Home!$F$26*_xlfn.NORM.S.DIST((LN(price!B53/Home!$F$26)+(rate!B53%-dividend!B53%-0.5*(vol!G53%)^2)*(ttm!G53/365))/((vol!G53%)*SQRT(ttm!G53/365)),TRUE)*EXP(-rate!B53%*ttm!G53/365)</f>
        <v>91.797015385019222</v>
      </c>
      <c r="G478" s="16">
        <f>_xlfn.NORM.S.DIST((LN(price!B53/Home!$F$26)+(rate!B53%-dividend!B53%+0.5*(vol!G53%)^2)*(ttm!G53/365))/((vol!G53%)*SQRT(ttm!G53/365)),TRUE)*EXP(-dividend!B53%*ttm!G53/365)</f>
        <v>0.30804270224930003</v>
      </c>
      <c r="H478" s="18">
        <f>mid!G53</f>
        <v>97</v>
      </c>
      <c r="I478" s="16">
        <f>delta!G53</f>
        <v>0.32500000000000001</v>
      </c>
      <c r="J478" s="16">
        <v>4.7691600000000003</v>
      </c>
      <c r="K478" s="20">
        <f>ttm!G53</f>
        <v>156</v>
      </c>
      <c r="L478" s="20">
        <f>moneyness!G53</f>
        <v>-357.52999999999975</v>
      </c>
      <c r="M478" s="16">
        <f t="shared" si="14"/>
        <v>2.5612359530287621</v>
      </c>
      <c r="N478" s="16">
        <f t="shared" si="15"/>
        <v>2.2531932507794621</v>
      </c>
    </row>
    <row r="479" spans="1:14">
      <c r="A479" s="17">
        <v>45582</v>
      </c>
      <c r="B479" s="16">
        <v>6</v>
      </c>
      <c r="C479" s="16">
        <v>1</v>
      </c>
      <c r="D479" s="18">
        <f>price!B54</f>
        <v>5841.47</v>
      </c>
      <c r="E479" s="16">
        <v>1.3139000000000001</v>
      </c>
      <c r="F479" s="16">
        <f>price!B54*_xlfn.NORM.S.DIST((LN(price!B54/Home!$F$26)+(rate!B54%-dividend!B54%+0.5*(vol!G54%)^2)*(ttm!G54/365))/((vol!G54%)*SQRT(ttm!G54/365)),TRUE)*EXP(-dividend!B54%*ttm!G54/365)-Home!$F$26*_xlfn.NORM.S.DIST((LN(price!B54/Home!$F$26)+(rate!B54%-dividend!B54%-0.5*(vol!G54%)^2)*(ttm!G54/365))/((vol!G54%)*SQRT(ttm!G54/365)),TRUE)*EXP(-rate!B54%*ttm!G54/365)</f>
        <v>87.256400767240848</v>
      </c>
      <c r="G479" s="16">
        <f>_xlfn.NORM.S.DIST((LN(price!B54/Home!$F$26)+(rate!B54%-dividend!B54%+0.5*(vol!G54%)^2)*(ttm!G54/365))/((vol!G54%)*SQRT(ttm!G54/365)),TRUE)*EXP(-dividend!B54%*ttm!G54/365)</f>
        <v>0.30216193184631512</v>
      </c>
      <c r="H479" s="18">
        <f>mid!G54</f>
        <v>93.9</v>
      </c>
      <c r="I479" s="16">
        <f>delta!G54</f>
        <v>0.32100000000000001</v>
      </c>
      <c r="J479" s="16">
        <v>4.79474</v>
      </c>
      <c r="K479" s="20">
        <f>ttm!G54</f>
        <v>155</v>
      </c>
      <c r="L479" s="20">
        <f>moneyness!G54</f>
        <v>-358.52999999999975</v>
      </c>
      <c r="M479" s="16">
        <f t="shared" si="14"/>
        <v>0.15224744361221804</v>
      </c>
      <c r="N479" s="16">
        <f t="shared" si="15"/>
        <v>-0.14991448823409709</v>
      </c>
    </row>
    <row r="480" spans="1:14">
      <c r="A480" s="17">
        <v>45583</v>
      </c>
      <c r="B480" s="16">
        <v>6</v>
      </c>
      <c r="C480" s="16">
        <v>3</v>
      </c>
      <c r="D480" s="18">
        <f>price!B55</f>
        <v>5864.67</v>
      </c>
      <c r="E480" s="16">
        <v>1.3086</v>
      </c>
      <c r="F480" s="16">
        <f>price!B55*_xlfn.NORM.S.DIST((LN(price!B55/Home!$F$26)+(rate!B55%-dividend!B55%+0.5*(vol!G55%)^2)*(ttm!G55/365))/((vol!G55%)*SQRT(ttm!G55/365)),TRUE)*EXP(-dividend!B55%*ttm!G55/365)-Home!$F$26*_xlfn.NORM.S.DIST((LN(price!B55/Home!$F$26)+(rate!B55%-dividend!B55%-0.5*(vol!G55%)^2)*(ttm!G55/365))/((vol!G55%)*SQRT(ttm!G55/365)),TRUE)*EXP(-rate!B55%*ttm!G55/365)</f>
        <v>91.224126284285148</v>
      </c>
      <c r="G480" s="16">
        <f>_xlfn.NORM.S.DIST((LN(price!B55/Home!$F$26)+(rate!B55%-dividend!B55%+0.5*(vol!G55%)^2)*(ttm!G55/365))/((vol!G55%)*SQRT(ttm!G55/365)),TRUE)*EXP(-dividend!B55%*ttm!G55/365)</f>
        <v>0.3153297445103842</v>
      </c>
      <c r="H480" s="18">
        <f>mid!G55</f>
        <v>97.4</v>
      </c>
      <c r="I480" s="16">
        <f>delta!G55</f>
        <v>0.33300000000000002</v>
      </c>
      <c r="J480" s="16">
        <v>4.7816799999999997</v>
      </c>
      <c r="K480" s="20">
        <f>ttm!G55</f>
        <v>154</v>
      </c>
      <c r="L480" s="20">
        <f>moneyness!G55</f>
        <v>-335.32999999999993</v>
      </c>
      <c r="M480" s="16">
        <f t="shared" si="14"/>
        <v>0.44171180804643101</v>
      </c>
      <c r="N480" s="16">
        <f t="shared" si="15"/>
        <v>0.12638206353604681</v>
      </c>
    </row>
    <row r="481" spans="1:14">
      <c r="A481" s="17">
        <v>45586</v>
      </c>
      <c r="B481" s="16">
        <v>6</v>
      </c>
      <c r="C481" s="16">
        <v>1</v>
      </c>
      <c r="D481" s="18">
        <f>price!B56</f>
        <v>5853.98</v>
      </c>
      <c r="E481" s="16">
        <v>1.3109999999999999</v>
      </c>
      <c r="F481" s="16">
        <f>price!B56*_xlfn.NORM.S.DIST((LN(price!B56/Home!$F$26)+(rate!B56%-dividend!B56%+0.5*(vol!G56%)^2)*(ttm!G56/365))/((vol!G56%)*SQRT(ttm!G56/365)),TRUE)*EXP(-dividend!B56%*ttm!G56/365)-Home!$F$26*_xlfn.NORM.S.DIST((LN(price!B56/Home!$F$26)+(rate!B56%-dividend!B56%-0.5*(vol!G56%)^2)*(ttm!G56/365))/((vol!G56%)*SQRT(ttm!G56/365)),TRUE)*EXP(-rate!B56%*ttm!G56/365)</f>
        <v>85.094027787669347</v>
      </c>
      <c r="G481" s="16">
        <f>_xlfn.NORM.S.DIST((LN(price!B56/Home!$F$26)+(rate!B56%-dividend!B56%+0.5*(vol!G56%)^2)*(ttm!G56/365))/((vol!G56%)*SQRT(ttm!G56/365)),TRUE)*EXP(-dividend!B56%*ttm!G56/365)</f>
        <v>0.30320261555898481</v>
      </c>
      <c r="H481" s="18">
        <f>mid!G56</f>
        <v>92.4</v>
      </c>
      <c r="I481" s="16">
        <f>delta!G56</f>
        <v>0.32200000000000001</v>
      </c>
      <c r="J481" s="16">
        <v>4.7991299999999999</v>
      </c>
      <c r="K481" s="20">
        <f>ttm!G56</f>
        <v>151</v>
      </c>
      <c r="L481" s="20">
        <f>moneyness!G56</f>
        <v>-346.02000000000044</v>
      </c>
      <c r="M481" s="16">
        <f t="shared" si="14"/>
        <v>1.906253461166924</v>
      </c>
      <c r="N481" s="16">
        <f t="shared" si="15"/>
        <v>1.6030508456079391</v>
      </c>
    </row>
    <row r="482" spans="1:14">
      <c r="A482" s="17">
        <v>45587</v>
      </c>
      <c r="B482" s="16">
        <v>6</v>
      </c>
      <c r="C482" s="16">
        <v>1</v>
      </c>
      <c r="D482" s="18">
        <f>price!B57</f>
        <v>5851.2</v>
      </c>
      <c r="E482" s="16">
        <v>1.3109</v>
      </c>
      <c r="F482" s="16">
        <f>price!B57*_xlfn.NORM.S.DIST((LN(price!B57/Home!$F$26)+(rate!B57%-dividend!B57%+0.5*(vol!G57%)^2)*(ttm!G57/365))/((vol!G57%)*SQRT(ttm!G57/365)),TRUE)*EXP(-dividend!B57%*ttm!G57/365)-Home!$F$26*_xlfn.NORM.S.DIST((LN(price!B57/Home!$F$26)+(rate!B57%-dividend!B57%-0.5*(vol!G57%)^2)*(ttm!G57/365))/((vol!G57%)*SQRT(ttm!G57/365)),TRUE)*EXP(-rate!B57%*ttm!G57/365)</f>
        <v>82.336300418672181</v>
      </c>
      <c r="G482" s="16">
        <f>_xlfn.NORM.S.DIST((LN(price!B57/Home!$F$26)+(rate!B57%-dividend!B57%+0.5*(vol!G57%)^2)*(ttm!G57/365))/((vol!G57%)*SQRT(ttm!G57/365)),TRUE)*EXP(-dividend!B57%*ttm!G57/365)</f>
        <v>0.2983259334040253</v>
      </c>
      <c r="H482" s="18">
        <f>mid!G57</f>
        <v>86.7</v>
      </c>
      <c r="I482" s="16">
        <f>delta!G57</f>
        <v>0.315</v>
      </c>
      <c r="J482" s="16">
        <v>4.7952000000000004</v>
      </c>
      <c r="K482" s="20">
        <f>ttm!G57</f>
        <v>150</v>
      </c>
      <c r="L482" s="20">
        <f>moneyness!G57</f>
        <v>-348.80000000000018</v>
      </c>
      <c r="M482" s="16">
        <f t="shared" si="14"/>
        <v>0.22504913157029766</v>
      </c>
      <c r="N482" s="16">
        <f t="shared" si="15"/>
        <v>-7.3276801833727645E-2</v>
      </c>
    </row>
    <row r="483" spans="1:14">
      <c r="A483" s="17">
        <v>45588</v>
      </c>
      <c r="B483" s="16">
        <v>6</v>
      </c>
      <c r="C483" s="16">
        <v>1</v>
      </c>
      <c r="D483" s="18">
        <f>price!B58</f>
        <v>5797.42</v>
      </c>
      <c r="E483" s="16">
        <v>1.3226</v>
      </c>
      <c r="F483" s="16">
        <f>price!B58*_xlfn.NORM.S.DIST((LN(price!B58/Home!$F$26)+(rate!B58%-dividend!B58%+0.5*(vol!G58%)^2)*(ttm!G58/365))/((vol!G58%)*SQRT(ttm!G58/365)),TRUE)*EXP(-dividend!B58%*ttm!G58/365)-Home!$F$26*_xlfn.NORM.S.DIST((LN(price!B58/Home!$F$26)+(rate!B58%-dividend!B58%-0.5*(vol!G58%)^2)*(ttm!G58/365))/((vol!G58%)*SQRT(ttm!G58/365)),TRUE)*EXP(-rate!B58%*ttm!G58/365)</f>
        <v>68.19092963559433</v>
      </c>
      <c r="G483" s="16">
        <f>_xlfn.NORM.S.DIST((LN(price!B58/Home!$F$26)+(rate!B58%-dividend!B58%+0.5*(vol!G58%)^2)*(ttm!G58/365))/((vol!G58%)*SQRT(ttm!G58/365)),TRUE)*EXP(-dividend!B58%*ttm!G58/365)</f>
        <v>0.25946516555420024</v>
      </c>
      <c r="H483" s="18">
        <f>mid!G58</f>
        <v>74.55</v>
      </c>
      <c r="I483" s="16">
        <f>delta!G58</f>
        <v>0.27800000000000002</v>
      </c>
      <c r="J483" s="16">
        <v>4.7968299999999999</v>
      </c>
      <c r="K483" s="20">
        <f>ttm!G58</f>
        <v>149</v>
      </c>
      <c r="L483" s="20">
        <f>moneyness!G58</f>
        <v>-402.57999999999993</v>
      </c>
      <c r="M483" s="16">
        <f t="shared" si="14"/>
        <v>0.12265443873639902</v>
      </c>
      <c r="N483" s="16">
        <f t="shared" si="15"/>
        <v>-0.13681072681780121</v>
      </c>
    </row>
    <row r="484" spans="1:14">
      <c r="A484" s="17">
        <v>45589</v>
      </c>
      <c r="B484" s="16">
        <v>6</v>
      </c>
      <c r="C484" s="16">
        <v>1</v>
      </c>
      <c r="D484" s="18">
        <f>price!B59</f>
        <v>5809.86</v>
      </c>
      <c r="E484" s="16">
        <v>1.3192999999999999</v>
      </c>
      <c r="F484" s="16">
        <f>price!B59*_xlfn.NORM.S.DIST((LN(price!B59/Home!$F$26)+(rate!B59%-dividend!B59%+0.5*(vol!G59%)^2)*(ttm!G59/365))/((vol!G59%)*SQRT(ttm!G59/365)),TRUE)*EXP(-dividend!B59%*ttm!G59/365)-Home!$F$26*_xlfn.NORM.S.DIST((LN(price!B59/Home!$F$26)+(rate!B59%-dividend!B59%-0.5*(vol!G59%)^2)*(ttm!G59/365))/((vol!G59%)*SQRT(ttm!G59/365)),TRUE)*EXP(-rate!B59%*ttm!G59/365)</f>
        <v>69.857071211130915</v>
      </c>
      <c r="G484" s="16">
        <f>_xlfn.NORM.S.DIST((LN(price!B59/Home!$F$26)+(rate!B59%-dividend!B59%+0.5*(vol!G59%)^2)*(ttm!G59/365))/((vol!G59%)*SQRT(ttm!G59/365)),TRUE)*EXP(-dividend!B59%*ttm!G59/365)</f>
        <v>0.26565260442529359</v>
      </c>
      <c r="H484" s="18">
        <f>mid!G59</f>
        <v>76.05</v>
      </c>
      <c r="I484" s="16">
        <f>delta!G59</f>
        <v>0.28499999999999998</v>
      </c>
      <c r="J484" s="16">
        <v>4.7797099999999997</v>
      </c>
      <c r="K484" s="20">
        <f>ttm!G59</f>
        <v>148</v>
      </c>
      <c r="L484" s="20">
        <f>moneyness!G59</f>
        <v>-390.14000000000033</v>
      </c>
      <c r="M484" s="16">
        <f t="shared" si="14"/>
        <v>0.23077729059971419</v>
      </c>
      <c r="N484" s="16">
        <f t="shared" si="15"/>
        <v>-3.4875313825579402E-2</v>
      </c>
    </row>
    <row r="485" spans="1:14">
      <c r="A485" s="17">
        <v>45590</v>
      </c>
      <c r="B485" s="16">
        <v>6</v>
      </c>
      <c r="C485" s="16">
        <v>3</v>
      </c>
      <c r="D485" s="18">
        <f>price!B60</f>
        <v>5808.12</v>
      </c>
      <c r="E485" s="16">
        <v>1.3187</v>
      </c>
      <c r="F485" s="16">
        <f>price!B60*_xlfn.NORM.S.DIST((LN(price!B60/Home!$F$26)+(rate!B60%-dividend!B60%+0.5*(vol!G60%)^2)*(ttm!G60/365))/((vol!G60%)*SQRT(ttm!G60/365)),TRUE)*EXP(-dividend!B60%*ttm!G60/365)-Home!$F$26*_xlfn.NORM.S.DIST((LN(price!B60/Home!$F$26)+(rate!B60%-dividend!B60%-0.5*(vol!G60%)^2)*(ttm!G60/365))/((vol!G60%)*SQRT(ttm!G60/365)),TRUE)*EXP(-rate!B60%*ttm!G60/365)</f>
        <v>72.537147295431396</v>
      </c>
      <c r="G485" s="16">
        <f>_xlfn.NORM.S.DIST((LN(price!B60/Home!$F$26)+(rate!B60%-dividend!B60%+0.5*(vol!G60%)^2)*(ttm!G60/365))/((vol!G60%)*SQRT(ttm!G60/365)),TRUE)*EXP(-dividend!B60%*ttm!G60/365)</f>
        <v>0.26901191261492141</v>
      </c>
      <c r="H485" s="18">
        <f>mid!G60</f>
        <v>75.599999999999994</v>
      </c>
      <c r="I485" s="16">
        <f>delta!G60</f>
        <v>0.28100000000000003</v>
      </c>
      <c r="J485" s="16">
        <v>4.7761800000000001</v>
      </c>
      <c r="K485" s="20">
        <f>ttm!G60</f>
        <v>147</v>
      </c>
      <c r="L485" s="20">
        <f>moneyness!G60</f>
        <v>-391.88000000000011</v>
      </c>
      <c r="M485" s="16">
        <f t="shared" si="14"/>
        <v>0.29792446026927039</v>
      </c>
      <c r="N485" s="16">
        <f t="shared" si="15"/>
        <v>2.8912547654348975E-2</v>
      </c>
    </row>
    <row r="486" spans="1:14">
      <c r="A486" s="17">
        <v>45593</v>
      </c>
      <c r="B486" s="16">
        <v>6</v>
      </c>
      <c r="C486" s="16">
        <v>1</v>
      </c>
      <c r="D486" s="18">
        <f>price!B61</f>
        <v>5823.52</v>
      </c>
      <c r="E486" s="16">
        <v>1.3150999999999999</v>
      </c>
      <c r="F486" s="16">
        <f>price!B61*_xlfn.NORM.S.DIST((LN(price!B61/Home!$F$26)+(rate!B61%-dividend!B61%+0.5*(vol!G61%)^2)*(ttm!G61/365))/((vol!G61%)*SQRT(ttm!G61/365)),TRUE)*EXP(-dividend!B61%*ttm!G61/365)-Home!$F$26*_xlfn.NORM.S.DIST((LN(price!B61/Home!$F$26)+(rate!B61%-dividend!B61%-0.5*(vol!G61%)^2)*(ttm!G61/365))/((vol!G61%)*SQRT(ttm!G61/365)),TRUE)*EXP(-rate!B61%*ttm!G61/365)</f>
        <v>72.719591075394874</v>
      </c>
      <c r="G486" s="16">
        <f>_xlfn.NORM.S.DIST((LN(price!B61/Home!$F$26)+(rate!B61%-dividend!B61%+0.5*(vol!G61%)^2)*(ttm!G61/365))/((vol!G61%)*SQRT(ttm!G61/365)),TRUE)*EXP(-dividend!B61%*ttm!G61/365)</f>
        <v>0.27369352853522366</v>
      </c>
      <c r="H486" s="18">
        <f>mid!G61</f>
        <v>80</v>
      </c>
      <c r="I486" s="16">
        <f>delta!G61</f>
        <v>0.29399999999999998</v>
      </c>
      <c r="J486" s="16">
        <v>4.7738899999999997</v>
      </c>
      <c r="K486" s="20">
        <f>ttm!G61</f>
        <v>144</v>
      </c>
      <c r="L486" s="20">
        <f>moneyness!G61</f>
        <v>-376.47999999999956</v>
      </c>
      <c r="M486" s="16">
        <f t="shared" si="14"/>
        <v>0.45158552267616303</v>
      </c>
      <c r="N486" s="16">
        <f t="shared" si="15"/>
        <v>0.17789199414093937</v>
      </c>
    </row>
    <row r="487" spans="1:14">
      <c r="A487" s="17">
        <v>45594</v>
      </c>
      <c r="B487" s="16">
        <v>6</v>
      </c>
      <c r="C487" s="16">
        <v>1</v>
      </c>
      <c r="D487" s="18">
        <f>price!B62</f>
        <v>5832.92</v>
      </c>
      <c r="E487" s="16">
        <v>1.3130999999999999</v>
      </c>
      <c r="F487" s="16">
        <f>price!B62*_xlfn.NORM.S.DIST((LN(price!B62/Home!$F$26)+(rate!B62%-dividend!B62%+0.5*(vol!G62%)^2)*(ttm!G62/365))/((vol!G62%)*SQRT(ttm!G62/365)),TRUE)*EXP(-dividend!B62%*ttm!G62/365)-Home!$F$26*_xlfn.NORM.S.DIST((LN(price!B62/Home!$F$26)+(rate!B62%-dividend!B62%-0.5*(vol!G62%)^2)*(ttm!G62/365))/((vol!G62%)*SQRT(ttm!G62/365)),TRUE)*EXP(-rate!B62%*ttm!G62/365)</f>
        <v>75.818778428944825</v>
      </c>
      <c r="G487" s="16">
        <f>_xlfn.NORM.S.DIST((LN(price!B62/Home!$F$26)+(rate!B62%-dividend!B62%+0.5*(vol!G62%)^2)*(ttm!G62/365))/((vol!G62%)*SQRT(ttm!G62/365)),TRUE)*EXP(-dividend!B62%*ttm!G62/365)</f>
        <v>0.28115969353222448</v>
      </c>
      <c r="H487" s="18">
        <f>mid!G62</f>
        <v>84.15</v>
      </c>
      <c r="I487" s="16">
        <f>delta!G62</f>
        <v>0.30399999999999999</v>
      </c>
      <c r="J487" s="16">
        <v>4.7655200000000004</v>
      </c>
      <c r="K487" s="20">
        <f>ttm!G62</f>
        <v>143</v>
      </c>
      <c r="L487" s="20">
        <f>moneyness!G62</f>
        <v>-367.07999999999993</v>
      </c>
      <c r="M487" s="16">
        <f t="shared" si="14"/>
        <v>0.41625672643951883</v>
      </c>
      <c r="N487" s="16">
        <f t="shared" si="15"/>
        <v>0.13509703290729436</v>
      </c>
    </row>
    <row r="488" spans="1:14">
      <c r="A488" s="17">
        <v>45595</v>
      </c>
      <c r="B488" s="16">
        <v>6</v>
      </c>
      <c r="C488" s="16">
        <v>1</v>
      </c>
      <c r="D488" s="18">
        <f>price!B63</f>
        <v>5813.67</v>
      </c>
      <c r="E488" s="16">
        <v>1.3177000000000001</v>
      </c>
      <c r="F488" s="16">
        <f>price!B63*_xlfn.NORM.S.DIST((LN(price!B63/Home!$F$26)+(rate!B63%-dividend!B63%+0.5*(vol!G63%)^2)*(ttm!G63/365))/((vol!G63%)*SQRT(ttm!G63/365)),TRUE)*EXP(-dividend!B63%*ttm!G63/365)-Home!$F$26*_xlfn.NORM.S.DIST((LN(price!B63/Home!$F$26)+(rate!B63%-dividend!B63%-0.5*(vol!G63%)^2)*(ttm!G63/365))/((vol!G63%)*SQRT(ttm!G63/365)),TRUE)*EXP(-rate!B63%*ttm!G63/365)</f>
        <v>71.795640133090728</v>
      </c>
      <c r="G488" s="16">
        <f>_xlfn.NORM.S.DIST((LN(price!B63/Home!$F$26)+(rate!B63%-dividend!B63%+0.5*(vol!G63%)^2)*(ttm!G63/365))/((vol!G63%)*SQRT(ttm!G63/365)),TRUE)*EXP(-dividend!B63%*ttm!G63/365)</f>
        <v>0.26882218217439041</v>
      </c>
      <c r="H488" s="18">
        <f>mid!G63</f>
        <v>76.05</v>
      </c>
      <c r="I488" s="16">
        <f>delta!G63</f>
        <v>0.29199999999999998</v>
      </c>
      <c r="J488" s="16">
        <v>4.7850900000000003</v>
      </c>
      <c r="K488" s="20">
        <f>ttm!G63</f>
        <v>142</v>
      </c>
      <c r="L488" s="20">
        <f>moneyness!G63</f>
        <v>-386.32999999999993</v>
      </c>
      <c r="M488" s="16">
        <f t="shared" si="14"/>
        <v>0.21028172330656106</v>
      </c>
      <c r="N488" s="16">
        <f t="shared" si="15"/>
        <v>-5.8540458867829354E-2</v>
      </c>
    </row>
    <row r="489" spans="1:14">
      <c r="A489" s="17">
        <v>45596</v>
      </c>
      <c r="B489" s="16">
        <v>6</v>
      </c>
      <c r="C489" s="16">
        <v>1</v>
      </c>
      <c r="D489" s="18">
        <f>price!B64</f>
        <v>5705.45</v>
      </c>
      <c r="E489" s="16">
        <v>1.3411</v>
      </c>
      <c r="F489" s="16">
        <f>price!B64*_xlfn.NORM.S.DIST((LN(price!B64/Home!$F$26)+(rate!B64%-dividend!B64%+0.5*(vol!G64%)^2)*(ttm!G64/365))/((vol!G64%)*SQRT(ttm!G64/365)),TRUE)*EXP(-dividend!B64%*ttm!G64/365)-Home!$F$26*_xlfn.NORM.S.DIST((LN(price!B64/Home!$F$26)+(rate!B64%-dividend!B64%-0.5*(vol!G64%)^2)*(ttm!G64/365))/((vol!G64%)*SQRT(ttm!G64/365)),TRUE)*EXP(-rate!B64%*ttm!G64/365)</f>
        <v>49.469802410759939</v>
      </c>
      <c r="G489" s="16">
        <f>_xlfn.NORM.S.DIST((LN(price!B64/Home!$F$26)+(rate!B64%-dividend!B64%+0.5*(vol!G64%)^2)*(ttm!G64/365))/((vol!G64%)*SQRT(ttm!G64/365)),TRUE)*EXP(-dividend!B64%*ttm!G64/365)</f>
        <v>0.20109185820152436</v>
      </c>
      <c r="H489" s="18">
        <f>mid!G64</f>
        <v>53.25</v>
      </c>
      <c r="I489" s="16">
        <f>delta!G64</f>
        <v>0.22</v>
      </c>
      <c r="J489" s="16">
        <v>4.7691999999999997</v>
      </c>
      <c r="K489" s="20">
        <f>ttm!G64</f>
        <v>141</v>
      </c>
      <c r="L489" s="20">
        <f>moneyness!G64</f>
        <v>-494.55000000000018</v>
      </c>
      <c r="M489" s="16">
        <f t="shared" si="14"/>
        <v>9.5075464215130592E-2</v>
      </c>
      <c r="N489" s="16">
        <f t="shared" si="15"/>
        <v>-0.10601639398639377</v>
      </c>
    </row>
    <row r="490" spans="1:14">
      <c r="A490" s="17">
        <v>45597</v>
      </c>
      <c r="B490" s="16">
        <v>6</v>
      </c>
      <c r="C490" s="16">
        <v>3</v>
      </c>
      <c r="D490" s="18">
        <f>price!B65</f>
        <v>5728.8</v>
      </c>
      <c r="E490" s="16">
        <v>1.3364</v>
      </c>
      <c r="F490" s="16">
        <f>price!B65*_xlfn.NORM.S.DIST((LN(price!B65/Home!$F$26)+(rate!B65%-dividend!B65%+0.5*(vol!G65%)^2)*(ttm!G65/365))/((vol!G65%)*SQRT(ttm!G65/365)),TRUE)*EXP(-dividend!B65%*ttm!G65/365)-Home!$F$26*_xlfn.NORM.S.DIST((LN(price!B65/Home!$F$26)+(rate!B65%-dividend!B65%-0.5*(vol!G65%)^2)*(ttm!G65/365))/((vol!G65%)*SQRT(ttm!G65/365)),TRUE)*EXP(-rate!B65%*ttm!G65/365)</f>
        <v>52.472340209975528</v>
      </c>
      <c r="G490" s="16">
        <f>_xlfn.NORM.S.DIST((LN(price!B65/Home!$F$26)+(rate!B65%-dividend!B65%+0.5*(vol!G65%)^2)*(ttm!G65/365))/((vol!G65%)*SQRT(ttm!G65/365)),TRUE)*EXP(-dividend!B65%*ttm!G65/365)</f>
        <v>0.21198673087961584</v>
      </c>
      <c r="H490" s="18">
        <f>mid!G65</f>
        <v>55.45</v>
      </c>
      <c r="I490" s="16">
        <f>delta!G65</f>
        <v>0.223</v>
      </c>
      <c r="J490" s="16">
        <v>4.75678</v>
      </c>
      <c r="K490" s="20">
        <f>ttm!G65</f>
        <v>140</v>
      </c>
      <c r="L490" s="20">
        <f>moneyness!G65</f>
        <v>-471.19999999999982</v>
      </c>
      <c r="M490" s="16">
        <f t="shared" si="14"/>
        <v>0.25093422709157631</v>
      </c>
      <c r="N490" s="16">
        <f t="shared" si="15"/>
        <v>3.8947496211960475E-2</v>
      </c>
    </row>
    <row r="491" spans="1:14">
      <c r="A491" s="17">
        <v>45600</v>
      </c>
      <c r="B491" s="16">
        <v>6</v>
      </c>
      <c r="C491" s="16">
        <v>1</v>
      </c>
      <c r="D491" s="18">
        <f>price!B66</f>
        <v>5712.69</v>
      </c>
      <c r="E491" s="16">
        <v>1.3391</v>
      </c>
      <c r="F491" s="16">
        <f>price!B66*_xlfn.NORM.S.DIST((LN(price!B66/Home!$F$26)+(rate!B66%-dividend!B66%+0.5*(vol!G66%)^2)*(ttm!G66/365))/((vol!G66%)*SQRT(ttm!G66/365)),TRUE)*EXP(-dividend!B66%*ttm!G66/365)-Home!$F$26*_xlfn.NORM.S.DIST((LN(price!B66/Home!$F$26)+(rate!B66%-dividend!B66%-0.5*(vol!G66%)^2)*(ttm!G66/365))/((vol!G66%)*SQRT(ttm!G66/365)),TRUE)*EXP(-rate!B66%*ttm!G66/365)</f>
        <v>46.47848024973564</v>
      </c>
      <c r="G491" s="16">
        <f>_xlfn.NORM.S.DIST((LN(price!B66/Home!$F$26)+(rate!B66%-dividend!B66%+0.5*(vol!G66%)^2)*(ttm!G66/365))/((vol!G66%)*SQRT(ttm!G66/365)),TRUE)*EXP(-dividend!B66%*ttm!G66/365)</f>
        <v>0.1958868267206218</v>
      </c>
      <c r="H491" s="18">
        <f>mid!G66</f>
        <v>51.25</v>
      </c>
      <c r="I491" s="16">
        <f>delta!G66</f>
        <v>0.20899999999999999</v>
      </c>
      <c r="J491" s="16">
        <v>4.7418500000000003</v>
      </c>
      <c r="K491" s="20">
        <f>ttm!G66</f>
        <v>137</v>
      </c>
      <c r="L491" s="20">
        <f>moneyness!G66</f>
        <v>-487.3100000000004</v>
      </c>
      <c r="M491" s="16">
        <f t="shared" si="14"/>
        <v>0.19110236576791106</v>
      </c>
      <c r="N491" s="16">
        <f t="shared" si="15"/>
        <v>-4.784460952710734E-3</v>
      </c>
    </row>
    <row r="492" spans="1:14">
      <c r="A492" s="17">
        <v>45601</v>
      </c>
      <c r="B492" s="16">
        <v>6</v>
      </c>
      <c r="C492" s="16">
        <v>1</v>
      </c>
      <c r="D492" s="18">
        <f>price!B67</f>
        <v>5782.76</v>
      </c>
      <c r="E492" s="16">
        <v>1.3243</v>
      </c>
      <c r="F492" s="16">
        <f>price!B67*_xlfn.NORM.S.DIST((LN(price!B67/Home!$F$26)+(rate!B67%-dividend!B67%+0.5*(vol!G67%)^2)*(ttm!G67/365))/((vol!G67%)*SQRT(ttm!G67/365)),TRUE)*EXP(-dividend!B67%*ttm!G67/365)-Home!$F$26*_xlfn.NORM.S.DIST((LN(price!B67/Home!$F$26)+(rate!B67%-dividend!B67%-0.5*(vol!G67%)^2)*(ttm!G67/365))/((vol!G67%)*SQRT(ttm!G67/365)),TRUE)*EXP(-rate!B67%*ttm!G67/365)</f>
        <v>58.242974333981692</v>
      </c>
      <c r="G492" s="16">
        <f>_xlfn.NORM.S.DIST((LN(price!B67/Home!$F$26)+(rate!B67%-dividend!B67%+0.5*(vol!G67%)^2)*(ttm!G67/365))/((vol!G67%)*SQRT(ttm!G67/365)),TRUE)*EXP(-dividend!B67%*ttm!G67/365)</f>
        <v>0.23587401981927031</v>
      </c>
      <c r="H492" s="18">
        <f>mid!G67</f>
        <v>64.599999999999994</v>
      </c>
      <c r="I492" s="16">
        <f>delta!G67</f>
        <v>0.252</v>
      </c>
      <c r="J492" s="16">
        <v>4.7514500000000002</v>
      </c>
      <c r="K492" s="20">
        <f>ttm!G67</f>
        <v>136</v>
      </c>
      <c r="L492" s="20">
        <f>moneyness!G67</f>
        <v>-417.23999999999978</v>
      </c>
      <c r="M492" s="16">
        <f t="shared" si="14"/>
        <v>0.28788575641055925</v>
      </c>
      <c r="N492" s="16">
        <f t="shared" si="15"/>
        <v>5.2011736591288937E-2</v>
      </c>
    </row>
    <row r="493" spans="1:14">
      <c r="A493" s="17">
        <v>45602</v>
      </c>
      <c r="B493" s="16">
        <v>6</v>
      </c>
      <c r="C493" s="16">
        <v>1</v>
      </c>
      <c r="D493" s="18">
        <f>price!B68</f>
        <v>5929.04</v>
      </c>
      <c r="E493" s="16">
        <v>1.2922</v>
      </c>
      <c r="F493" s="16">
        <f>price!B68*_xlfn.NORM.S.DIST((LN(price!B68/Home!$F$26)+(rate!B68%-dividend!B68%+0.5*(vol!G68%)^2)*(ttm!G68/365))/((vol!G68%)*SQRT(ttm!G68/365)),TRUE)*EXP(-dividend!B68%*ttm!G68/365)-Home!$F$26*_xlfn.NORM.S.DIST((LN(price!B68/Home!$F$26)+(rate!B68%-dividend!B68%-0.5*(vol!G68%)^2)*(ttm!G68/365))/((vol!G68%)*SQRT(ttm!G68/365)),TRUE)*EXP(-rate!B68%*ttm!G68/365)</f>
        <v>97.197454068368188</v>
      </c>
      <c r="G493" s="16">
        <f>_xlfn.NORM.S.DIST((LN(price!B68/Home!$F$26)+(rate!B68%-dividend!B68%+0.5*(vol!G68%)^2)*(ttm!G68/365))/((vol!G68%)*SQRT(ttm!G68/365)),TRUE)*EXP(-dividend!B68%*ttm!G68/365)</f>
        <v>0.34481177777710575</v>
      </c>
      <c r="H493" s="18">
        <f>mid!G68</f>
        <v>106.65</v>
      </c>
      <c r="I493" s="16">
        <f>delta!G68</f>
        <v>0.36399999999999999</v>
      </c>
      <c r="J493" s="16">
        <v>4.7555100000000001</v>
      </c>
      <c r="K493" s="20">
        <f>ttm!G68</f>
        <v>135</v>
      </c>
      <c r="L493" s="20">
        <f>moneyness!G68</f>
        <v>-270.96000000000004</v>
      </c>
      <c r="M493" s="16">
        <f t="shared" si="14"/>
        <v>0.33296433861573432</v>
      </c>
      <c r="N493" s="16">
        <f t="shared" si="15"/>
        <v>-1.1847439161371431E-2</v>
      </c>
    </row>
    <row r="494" spans="1:14">
      <c r="A494" s="17">
        <v>45603</v>
      </c>
      <c r="B494" s="16">
        <v>6</v>
      </c>
      <c r="C494" s="16">
        <v>1</v>
      </c>
      <c r="D494" s="18">
        <f>price!B69</f>
        <v>5973.1</v>
      </c>
      <c r="E494" s="16">
        <v>1.2938000000000001</v>
      </c>
      <c r="F494" s="16">
        <f>price!B69*_xlfn.NORM.S.DIST((LN(price!B69/Home!$F$26)+(rate!B69%-dividend!B69%+0.5*(vol!G69%)^2)*(ttm!G69/365))/((vol!G69%)*SQRT(ttm!G69/365)),TRUE)*EXP(-dividend!B69%*ttm!G69/365)-Home!$F$26*_xlfn.NORM.S.DIST((LN(price!B69/Home!$F$26)+(rate!B69%-dividend!B69%-0.5*(vol!G69%)^2)*(ttm!G69/365))/((vol!G69%)*SQRT(ttm!G69/365)),TRUE)*EXP(-rate!B69%*ttm!G69/365)</f>
        <v>112.22809052649154</v>
      </c>
      <c r="G494" s="16">
        <f>_xlfn.NORM.S.DIST((LN(price!B69/Home!$F$26)+(rate!B69%-dividend!B69%+0.5*(vol!G69%)^2)*(ttm!G69/365))/((vol!G69%)*SQRT(ttm!G69/365)),TRUE)*EXP(-dividend!B69%*ttm!G69/365)</f>
        <v>0.38104256303402911</v>
      </c>
      <c r="H494" s="18">
        <f>mid!G69</f>
        <v>121.25</v>
      </c>
      <c r="I494" s="16">
        <f>delta!G69</f>
        <v>0.4</v>
      </c>
      <c r="J494" s="16">
        <v>4.7456100000000001</v>
      </c>
      <c r="K494" s="20">
        <f>ttm!G69</f>
        <v>134</v>
      </c>
      <c r="L494" s="20">
        <f>moneyness!G69</f>
        <v>-226.89999999999964</v>
      </c>
      <c r="M494" s="16">
        <f t="shared" si="14"/>
        <v>0.34866746752376726</v>
      </c>
      <c r="N494" s="16">
        <f t="shared" si="15"/>
        <v>-3.2375095510261853E-2</v>
      </c>
    </row>
    <row r="495" spans="1:14">
      <c r="A495" s="17">
        <v>45604</v>
      </c>
      <c r="B495" s="16">
        <v>6</v>
      </c>
      <c r="C495" s="16">
        <v>3</v>
      </c>
      <c r="D495" s="18">
        <f>price!B70</f>
        <v>5995.54</v>
      </c>
      <c r="E495" s="16">
        <v>1.2887999999999999</v>
      </c>
      <c r="F495" s="16">
        <f>price!B70*_xlfn.NORM.S.DIST((LN(price!B70/Home!$F$26)+(rate!B70%-dividend!B70%+0.5*(vol!G70%)^2)*(ttm!G70/365))/((vol!G70%)*SQRT(ttm!G70/365)),TRUE)*EXP(-dividend!B70%*ttm!G70/365)-Home!$F$26*_xlfn.NORM.S.DIST((LN(price!B70/Home!$F$26)+(rate!B70%-dividend!B70%-0.5*(vol!G70%)^2)*(ttm!G70/365))/((vol!G70%)*SQRT(ttm!G70/365)),TRUE)*EXP(-rate!B70%*ttm!G70/365)</f>
        <v>122.46924552053224</v>
      </c>
      <c r="G495" s="16">
        <f>_xlfn.NORM.S.DIST((LN(price!B70/Home!$F$26)+(rate!B70%-dividend!B70%+0.5*(vol!G70%)^2)*(ttm!G70/365))/((vol!G70%)*SQRT(ttm!G70/365)),TRUE)*EXP(-dividend!B70%*ttm!G70/365)</f>
        <v>0.40162461233020447</v>
      </c>
      <c r="H495" s="18">
        <f>mid!G70</f>
        <v>129</v>
      </c>
      <c r="I495" s="16">
        <f>delta!G70</f>
        <v>0.42199999999999999</v>
      </c>
      <c r="J495" s="16">
        <v>4.7659500000000001</v>
      </c>
      <c r="K495" s="20">
        <f>ttm!G70</f>
        <v>133</v>
      </c>
      <c r="L495" s="20">
        <f>moneyness!G70</f>
        <v>-204.46000000000004</v>
      </c>
      <c r="M495" s="16">
        <f t="shared" si="14"/>
        <v>0.20292529127757047</v>
      </c>
      <c r="N495" s="16">
        <f t="shared" si="15"/>
        <v>-0.19869932105263399</v>
      </c>
    </row>
    <row r="496" spans="1:14">
      <c r="A496" s="17">
        <v>45607</v>
      </c>
      <c r="B496" s="16">
        <v>6</v>
      </c>
      <c r="C496" s="16">
        <v>1</v>
      </c>
      <c r="D496" s="18">
        <f>price!B71</f>
        <v>6001.35</v>
      </c>
      <c r="E496" s="16">
        <v>1.2884</v>
      </c>
      <c r="F496" s="16">
        <f>price!B71*_xlfn.NORM.S.DIST((LN(price!B71/Home!$F$26)+(rate!B71%-dividend!B71%+0.5*(vol!G71%)^2)*(ttm!G71/365))/((vol!G71%)*SQRT(ttm!G71/365)),TRUE)*EXP(-dividend!B71%*ttm!G71/365)-Home!$F$26*_xlfn.NORM.S.DIST((LN(price!B71/Home!$F$26)+(rate!B71%-dividend!B71%-0.5*(vol!G71%)^2)*(ttm!G71/365))/((vol!G71%)*SQRT(ttm!G71/365)),TRUE)*EXP(-rate!B71%*ttm!G71/365)</f>
        <v>121.66670058248383</v>
      </c>
      <c r="G496" s="16">
        <f>_xlfn.NORM.S.DIST((LN(price!B71/Home!$F$26)+(rate!B71%-dividend!B71%+0.5*(vol!G71%)^2)*(ttm!G71/365))/((vol!G71%)*SQRT(ttm!G71/365)),TRUE)*EXP(-dividend!B71%*ttm!G71/365)</f>
        <v>0.4034348405971997</v>
      </c>
      <c r="H496" s="18">
        <f>mid!G71</f>
        <v>130.05000000000001</v>
      </c>
      <c r="I496" s="16">
        <f>delta!G71</f>
        <v>0.42699999999999999</v>
      </c>
      <c r="J496" s="16">
        <v>4.7637099999999997</v>
      </c>
      <c r="K496" s="20">
        <f>ttm!G71</f>
        <v>130</v>
      </c>
      <c r="L496" s="20">
        <f>moneyness!G71</f>
        <v>-198.64999999999964</v>
      </c>
      <c r="M496" s="16">
        <f t="shared" si="14"/>
        <v>0.51504667832631845</v>
      </c>
      <c r="N496" s="16">
        <f t="shared" si="15"/>
        <v>0.11161183772911876</v>
      </c>
    </row>
    <row r="497" spans="1:14">
      <c r="A497" s="17">
        <v>45608</v>
      </c>
      <c r="B497" s="16">
        <v>6</v>
      </c>
      <c r="C497" s="16">
        <v>1</v>
      </c>
      <c r="D497" s="18">
        <f>price!B72</f>
        <v>5983.99</v>
      </c>
      <c r="E497" s="16">
        <v>1.2925</v>
      </c>
      <c r="F497" s="16">
        <f>price!B72*_xlfn.NORM.S.DIST((LN(price!B72/Home!$F$26)+(rate!B72%-dividend!B72%+0.5*(vol!G72%)^2)*(ttm!G72/365))/((vol!G72%)*SQRT(ttm!G72/365)),TRUE)*EXP(-dividend!B72%*ttm!G72/365)-Home!$F$26*_xlfn.NORM.S.DIST((LN(price!B72/Home!$F$26)+(rate!B72%-dividend!B72%-0.5*(vol!G72%)^2)*(ttm!G72/365))/((vol!G72%)*SQRT(ttm!G72/365)),TRUE)*EXP(-rate!B72%*ttm!G72/365)</f>
        <v>112.08878374608639</v>
      </c>
      <c r="G497" s="16">
        <f>_xlfn.NORM.S.DIST((LN(price!B72/Home!$F$26)+(rate!B72%-dividend!B72%+0.5*(vol!G72%)^2)*(ttm!G72/365))/((vol!G72%)*SQRT(ttm!G72/365)),TRUE)*EXP(-dividend!B72%*ttm!G72/365)</f>
        <v>0.38574799592900977</v>
      </c>
      <c r="H497" s="18">
        <f>mid!G72</f>
        <v>121</v>
      </c>
      <c r="I497" s="16">
        <f>delta!G72</f>
        <v>0.41199999999999998</v>
      </c>
      <c r="J497" s="16">
        <v>4.7735000000000003</v>
      </c>
      <c r="K497" s="20">
        <f>ttm!G72</f>
        <v>129</v>
      </c>
      <c r="L497" s="20">
        <f>moneyness!G72</f>
        <v>-216.01000000000022</v>
      </c>
      <c r="M497" s="16">
        <f t="shared" si="14"/>
        <v>-4.2442814619270325E-2</v>
      </c>
      <c r="N497" s="16">
        <f t="shared" si="15"/>
        <v>-0.42819081054828012</v>
      </c>
    </row>
    <row r="498" spans="1:14">
      <c r="A498" s="17">
        <v>45609</v>
      </c>
      <c r="B498" s="16">
        <v>6</v>
      </c>
      <c r="C498" s="16">
        <v>1</v>
      </c>
      <c r="D498" s="18">
        <f>price!B73</f>
        <v>5985.38</v>
      </c>
      <c r="E498" s="16">
        <v>1.2904</v>
      </c>
      <c r="F498" s="16">
        <f>price!B73*_xlfn.NORM.S.DIST((LN(price!B73/Home!$F$26)+(rate!B73%-dividend!B73%+0.5*(vol!G73%)^2)*(ttm!G73/365))/((vol!G73%)*SQRT(ttm!G73/365)),TRUE)*EXP(-dividend!B73%*ttm!G73/365)-Home!$F$26*_xlfn.NORM.S.DIST((LN(price!B73/Home!$F$26)+(rate!B73%-dividend!B73%-0.5*(vol!G73%)^2)*(ttm!G73/365))/((vol!G73%)*SQRT(ttm!G73/365)),TRUE)*EXP(-rate!B73%*ttm!G73/365)</f>
        <v>109.886596498784</v>
      </c>
      <c r="G498" s="16">
        <f>_xlfn.NORM.S.DIST((LN(price!B73/Home!$F$26)+(rate!B73%-dividend!B73%+0.5*(vol!G73%)^2)*(ttm!G73/365))/((vol!G73%)*SQRT(ttm!G73/365)),TRUE)*EXP(-dividend!B73%*ttm!G73/365)</f>
        <v>0.38390483357384281</v>
      </c>
      <c r="H498" s="18">
        <f>mid!G73</f>
        <v>120.95</v>
      </c>
      <c r="I498" s="16">
        <f>delta!G73</f>
        <v>0.41299999999999998</v>
      </c>
      <c r="J498" s="16">
        <v>4.7338300000000002</v>
      </c>
      <c r="K498" s="20">
        <f>ttm!G73</f>
        <v>128</v>
      </c>
      <c r="L498" s="20">
        <f>moneyness!G73</f>
        <v>-214.61999999999989</v>
      </c>
      <c r="M498" s="16">
        <f t="shared" si="14"/>
        <v>0.57110975700711575</v>
      </c>
      <c r="N498" s="16">
        <f t="shared" si="15"/>
        <v>0.18720492343327294</v>
      </c>
    </row>
    <row r="499" spans="1:14">
      <c r="A499" s="17">
        <v>45610</v>
      </c>
      <c r="B499" s="16">
        <v>6</v>
      </c>
      <c r="C499" s="16">
        <v>1</v>
      </c>
      <c r="D499" s="18">
        <f>price!B74</f>
        <v>5949.17</v>
      </c>
      <c r="E499" s="16">
        <v>1.2985</v>
      </c>
      <c r="F499" s="16">
        <f>price!B74*_xlfn.NORM.S.DIST((LN(price!B74/Home!$F$26)+(rate!B74%-dividend!B74%+0.5*(vol!G74%)^2)*(ttm!G74/365))/((vol!G74%)*SQRT(ttm!G74/365)),TRUE)*EXP(-dividend!B74%*ttm!G74/365)-Home!$F$26*_xlfn.NORM.S.DIST((LN(price!B74/Home!$F$26)+(rate!B74%-dividend!B74%-0.5*(vol!G74%)^2)*(ttm!G74/365))/((vol!G74%)*SQRT(ttm!G74/365)),TRUE)*EXP(-rate!B74%*ttm!G74/365)</f>
        <v>92.217115672885029</v>
      </c>
      <c r="G499" s="16">
        <f>_xlfn.NORM.S.DIST((LN(price!B74/Home!$F$26)+(rate!B74%-dividend!B74%+0.5*(vol!G74%)^2)*(ttm!G74/365))/((vol!G74%)*SQRT(ttm!G74/365)),TRUE)*EXP(-dividend!B74%*ttm!G74/365)</f>
        <v>0.34713577298701409</v>
      </c>
      <c r="H499" s="18">
        <f>mid!G74</f>
        <v>100.15</v>
      </c>
      <c r="I499" s="16">
        <f>delta!G74</f>
        <v>0.371</v>
      </c>
      <c r="J499" s="16">
        <v>4.7748699999999999</v>
      </c>
      <c r="K499" s="20">
        <f>ttm!G74</f>
        <v>127</v>
      </c>
      <c r="L499" s="20">
        <f>moneyness!G74</f>
        <v>-250.82999999999993</v>
      </c>
      <c r="M499" s="16">
        <f t="shared" si="14"/>
        <v>0.28504734710592222</v>
      </c>
      <c r="N499" s="16">
        <f t="shared" si="15"/>
        <v>-6.2088425881091869E-2</v>
      </c>
    </row>
    <row r="500" spans="1:14">
      <c r="A500" s="17">
        <v>45611</v>
      </c>
      <c r="B500" s="16">
        <v>6</v>
      </c>
      <c r="C500" s="16">
        <v>3</v>
      </c>
      <c r="D500" s="18">
        <f>price!B75</f>
        <v>5870.62</v>
      </c>
      <c r="E500" s="16">
        <v>1.3163</v>
      </c>
      <c r="F500" s="16">
        <f>price!B75*_xlfn.NORM.S.DIST((LN(price!B75/Home!$F$26)+(rate!B75%-dividend!B75%+0.5*(vol!G75%)^2)*(ttm!G75/365))/((vol!G75%)*SQRT(ttm!G75/365)),TRUE)*EXP(-dividend!B75%*ttm!G75/365)-Home!$F$26*_xlfn.NORM.S.DIST((LN(price!B75/Home!$F$26)+(rate!B75%-dividend!B75%-0.5*(vol!G75%)^2)*(ttm!G75/365))/((vol!G75%)*SQRT(ttm!G75/365)),TRUE)*EXP(-rate!B75%*ttm!G75/365)</f>
        <v>70.312181232345665</v>
      </c>
      <c r="G500" s="16">
        <f>_xlfn.NORM.S.DIST((LN(price!B75/Home!$F$26)+(rate!B75%-dividend!B75%+0.5*(vol!G75%)^2)*(ttm!G75/365))/((vol!G75%)*SQRT(ttm!G75/365)),TRUE)*EXP(-dividend!B75%*ttm!G75/365)</f>
        <v>0.28297997871675845</v>
      </c>
      <c r="H500" s="18">
        <f>mid!G75</f>
        <v>77.7</v>
      </c>
      <c r="I500" s="16">
        <f>delta!G75</f>
        <v>0.307</v>
      </c>
      <c r="J500" s="16">
        <v>4.7703899999999999</v>
      </c>
      <c r="K500" s="20">
        <f>ttm!G75</f>
        <v>126</v>
      </c>
      <c r="L500" s="20">
        <f>moneyness!G75</f>
        <v>-329.38000000000011</v>
      </c>
      <c r="M500" s="16">
        <f t="shared" si="14"/>
        <v>8.496401109963149E-2</v>
      </c>
      <c r="N500" s="16">
        <f t="shared" si="15"/>
        <v>-0.19801596761712698</v>
      </c>
    </row>
    <row r="501" spans="1:14">
      <c r="A501" s="17">
        <v>45614</v>
      </c>
      <c r="B501" s="16">
        <v>6</v>
      </c>
      <c r="C501" s="16">
        <v>1</v>
      </c>
      <c r="D501" s="18">
        <f>price!B76</f>
        <v>5893.62</v>
      </c>
      <c r="E501" s="16">
        <v>1.3109</v>
      </c>
      <c r="F501" s="16">
        <f>price!B76*_xlfn.NORM.S.DIST((LN(price!B76/Home!$F$26)+(rate!B76%-dividend!B76%+0.5*(vol!G76%)^2)*(ttm!G76/365))/((vol!G76%)*SQRT(ttm!G76/365)),TRUE)*EXP(-dividend!B76%*ttm!G76/365)-Home!$F$26*_xlfn.NORM.S.DIST((LN(price!B76/Home!$F$26)+(rate!B76%-dividend!B76%-0.5*(vol!G76%)^2)*(ttm!G76/365))/((vol!G76%)*SQRT(ttm!G76/365)),TRUE)*EXP(-rate!B76%*ttm!G76/365)</f>
        <v>72.499171178517145</v>
      </c>
      <c r="G501" s="16">
        <f>_xlfn.NORM.S.DIST((LN(price!B76/Home!$F$26)+(rate!B76%-dividend!B76%+0.5*(vol!G76%)^2)*(ttm!G76/365))/((vol!G76%)*SQRT(ttm!G76/365)),TRUE)*EXP(-dividend!B76%*ttm!G76/365)</f>
        <v>0.29473653408636774</v>
      </c>
      <c r="H501" s="18">
        <f>mid!G76</f>
        <v>79.599999999999994</v>
      </c>
      <c r="I501" s="16">
        <f>delta!G76</f>
        <v>0.31900000000000001</v>
      </c>
      <c r="J501" s="16">
        <v>4.7681199999999997</v>
      </c>
      <c r="K501" s="20">
        <f>ttm!G76</f>
        <v>123</v>
      </c>
      <c r="L501" s="20">
        <f>moneyness!G76</f>
        <v>-306.38000000000011</v>
      </c>
      <c r="M501" s="16">
        <f t="shared" si="14"/>
        <v>0.37153048191452548</v>
      </c>
      <c r="N501" s="16">
        <f t="shared" si="15"/>
        <v>7.6793947828157738E-2</v>
      </c>
    </row>
    <row r="502" spans="1:14">
      <c r="A502" s="17">
        <v>45615</v>
      </c>
      <c r="B502" s="16">
        <v>6</v>
      </c>
      <c r="C502" s="16">
        <v>1</v>
      </c>
      <c r="D502" s="18">
        <f>price!B77</f>
        <v>5916.98</v>
      </c>
      <c r="E502" s="16">
        <v>1.3053999999999999</v>
      </c>
      <c r="F502" s="16">
        <f>price!B77*_xlfn.NORM.S.DIST((LN(price!B77/Home!$F$26)+(rate!B77%-dividend!B77%+0.5*(vol!G77%)^2)*(ttm!G77/365))/((vol!G77%)*SQRT(ttm!G77/365)),TRUE)*EXP(-dividend!B77%*ttm!G77/365)-Home!$F$26*_xlfn.NORM.S.DIST((LN(price!B77/Home!$F$26)+(rate!B77%-dividend!B77%-0.5*(vol!G77%)^2)*(ttm!G77/365))/((vol!G77%)*SQRT(ttm!G77/365)),TRUE)*EXP(-rate!B77%*ttm!G77/365)</f>
        <v>82.324874259031503</v>
      </c>
      <c r="G502" s="16">
        <f>_xlfn.NORM.S.DIST((LN(price!B77/Home!$F$26)+(rate!B77%-dividend!B77%+0.5*(vol!G77%)^2)*(ttm!G77/365))/((vol!G77%)*SQRT(ttm!G77/365)),TRUE)*EXP(-dividend!B77%*ttm!G77/365)</f>
        <v>0.31830247960633573</v>
      </c>
      <c r="H502" s="18">
        <f>mid!G77</f>
        <v>88.2</v>
      </c>
      <c r="I502" s="16">
        <f>delta!G77</f>
        <v>0.34</v>
      </c>
      <c r="J502" s="16">
        <v>4.7679</v>
      </c>
      <c r="K502" s="20">
        <f>ttm!G77</f>
        <v>122</v>
      </c>
      <c r="L502" s="20">
        <f>moneyness!G77</f>
        <v>-283.02000000000044</v>
      </c>
      <c r="M502" s="16">
        <f t="shared" si="14"/>
        <v>-14.090027882776418</v>
      </c>
      <c r="N502" s="16">
        <f t="shared" si="15"/>
        <v>-14.408330362382754</v>
      </c>
    </row>
    <row r="503" spans="1:14">
      <c r="A503" s="17">
        <v>45616</v>
      </c>
      <c r="B503" s="16">
        <v>6</v>
      </c>
      <c r="C503" s="16">
        <v>1</v>
      </c>
      <c r="D503" s="18">
        <f>price!B78</f>
        <v>5917.11</v>
      </c>
      <c r="E503" s="16">
        <v>1.3050999999999999</v>
      </c>
      <c r="F503" s="16">
        <f>price!B78*_xlfn.NORM.S.DIST((LN(price!B78/Home!$F$26)+(rate!B78%-dividend!B78%+0.5*(vol!G78%)^2)*(ttm!G78/365))/((vol!G78%)*SQRT(ttm!G78/365)),TRUE)*EXP(-dividend!B78%*ttm!G78/365)-Home!$F$26*_xlfn.NORM.S.DIST((LN(price!B78/Home!$F$26)+(rate!B78%-dividend!B78%-0.5*(vol!G78%)^2)*(ttm!G78/365))/((vol!G78%)*SQRT(ttm!G78/365)),TRUE)*EXP(-rate!B78%*ttm!G78/365)</f>
        <v>84.821212239474335</v>
      </c>
      <c r="G503" s="16">
        <f>_xlfn.NORM.S.DIST((LN(price!B78/Home!$F$26)+(rate!B78%-dividend!B78%+0.5*(vol!G78%)^2)*(ttm!G78/365))/((vol!G78%)*SQRT(ttm!G78/365)),TRUE)*EXP(-dividend!B78%*ttm!G78/365)</f>
        <v>0.32136093301501162</v>
      </c>
      <c r="H503" s="18">
        <f>mid!G78</f>
        <v>89.35</v>
      </c>
      <c r="I503" s="16">
        <f>delta!G78</f>
        <v>0.34200000000000003</v>
      </c>
      <c r="J503" s="16">
        <v>4.7730899999999998</v>
      </c>
      <c r="K503" s="20">
        <f>ttm!G78</f>
        <v>121</v>
      </c>
      <c r="L503" s="20">
        <f>moneyness!G78</f>
        <v>-282.89000000000033</v>
      </c>
      <c r="M503" s="16">
        <f t="shared" si="14"/>
        <v>0.32497219436700819</v>
      </c>
      <c r="N503" s="16">
        <f t="shared" si="15"/>
        <v>3.6112613519965753E-3</v>
      </c>
    </row>
    <row r="504" spans="1:14">
      <c r="A504" s="17">
        <v>45617</v>
      </c>
      <c r="B504" s="16">
        <v>6</v>
      </c>
      <c r="C504" s="16">
        <v>1</v>
      </c>
      <c r="D504" s="18">
        <f>price!B79</f>
        <v>5948.71</v>
      </c>
      <c r="E504" s="16">
        <v>1.2982</v>
      </c>
      <c r="F504" s="16">
        <f>price!B79*_xlfn.NORM.S.DIST((LN(price!B79/Home!$F$26)+(rate!B79%-dividend!B79%+0.5*(vol!G79%)^2)*(ttm!G79/365))/((vol!G79%)*SQRT(ttm!G79/365)),TRUE)*EXP(-dividend!B79%*ttm!G79/365)-Home!$F$26*_xlfn.NORM.S.DIST((LN(price!B79/Home!$F$26)+(rate!B79%-dividend!B79%-0.5*(vol!G79%)^2)*(ttm!G79/365))/((vol!G79%)*SQRT(ttm!G79/365)),TRUE)*EXP(-rate!B79%*ttm!G79/365)</f>
        <v>94.445823347096621</v>
      </c>
      <c r="G504" s="16">
        <f>_xlfn.NORM.S.DIST((LN(price!B79/Home!$F$26)+(rate!B79%-dividend!B79%+0.5*(vol!G79%)^2)*(ttm!G79/365))/((vol!G79%)*SQRT(ttm!G79/365)),TRUE)*EXP(-dividend!B79%*ttm!G79/365)</f>
        <v>0.34734427683270253</v>
      </c>
      <c r="H504" s="18">
        <f>mid!G79</f>
        <v>99.55</v>
      </c>
      <c r="I504" s="16">
        <f>delta!G79</f>
        <v>0.36799999999999999</v>
      </c>
      <c r="J504" s="16">
        <v>4.7730300000000003</v>
      </c>
      <c r="K504" s="20">
        <f>ttm!G79</f>
        <v>120</v>
      </c>
      <c r="L504" s="20">
        <f>moneyness!G79</f>
        <v>-251.28999999999996</v>
      </c>
      <c r="M504" s="16">
        <f t="shared" si="14"/>
        <v>0.1395848299825854</v>
      </c>
      <c r="N504" s="16">
        <f t="shared" si="15"/>
        <v>-0.20775944685011713</v>
      </c>
    </row>
    <row r="505" spans="1:14">
      <c r="A505" s="17">
        <v>45618</v>
      </c>
      <c r="B505" s="16">
        <v>6</v>
      </c>
      <c r="C505" s="16">
        <v>3</v>
      </c>
      <c r="D505" s="18">
        <f>price!B80</f>
        <v>5969.34</v>
      </c>
      <c r="E505" s="16">
        <v>1.2948999999999999</v>
      </c>
      <c r="F505" s="16">
        <f>price!B80*_xlfn.NORM.S.DIST((LN(price!B80/Home!$F$26)+(rate!B80%-dividend!B80%+0.5*(vol!G80%)^2)*(ttm!G80/365))/((vol!G80%)*SQRT(ttm!G80/365)),TRUE)*EXP(-dividend!B80%*ttm!G80/365)-Home!$F$26*_xlfn.NORM.S.DIST((LN(price!B80/Home!$F$26)+(rate!B80%-dividend!B80%-0.5*(vol!G80%)^2)*(ttm!G80/365))/((vol!G80%)*SQRT(ttm!G80/365)),TRUE)*EXP(-rate!B80%*ttm!G80/365)</f>
        <v>96.211064341835936</v>
      </c>
      <c r="G505" s="16">
        <f>_xlfn.NORM.S.DIST((LN(price!B80/Home!$F$26)+(rate!B80%-dividend!B80%+0.5*(vol!G80%)^2)*(ttm!G80/365))/((vol!G80%)*SQRT(ttm!G80/365)),TRUE)*EXP(-dividend!B80%*ttm!G80/365)</f>
        <v>0.35974617719719948</v>
      </c>
      <c r="H505" s="18">
        <f>mid!G80</f>
        <v>102.4</v>
      </c>
      <c r="I505" s="16">
        <f>delta!G80</f>
        <v>0.378</v>
      </c>
      <c r="J505" s="16">
        <v>4.7799699999999996</v>
      </c>
      <c r="K505" s="20">
        <f>ttm!G80</f>
        <v>119</v>
      </c>
      <c r="L505" s="20">
        <f>moneyness!G80</f>
        <v>-230.65999999999985</v>
      </c>
      <c r="M505" s="16">
        <f t="shared" si="14"/>
        <v>0.20123272522586427</v>
      </c>
      <c r="N505" s="16">
        <f t="shared" si="15"/>
        <v>-0.15851345197133521</v>
      </c>
    </row>
    <row r="506" spans="1:14">
      <c r="A506" s="17">
        <v>45621</v>
      </c>
      <c r="B506" s="16">
        <v>6</v>
      </c>
      <c r="C506" s="16">
        <v>1</v>
      </c>
      <c r="D506" s="18">
        <f>price!B81</f>
        <v>5987.37</v>
      </c>
      <c r="E506" s="16">
        <v>1.2907</v>
      </c>
      <c r="F506" s="16">
        <f>price!B81*_xlfn.NORM.S.DIST((LN(price!B81/Home!$F$26)+(rate!B81%-dividend!B81%+0.5*(vol!G81%)^2)*(ttm!G81/365))/((vol!G81%)*SQRT(ttm!G81/365)),TRUE)*EXP(-dividend!B81%*ttm!G81/365)-Home!$F$26*_xlfn.NORM.S.DIST((LN(price!B81/Home!$F$26)+(rate!B81%-dividend!B81%-0.5*(vol!G81%)^2)*(ttm!G81/365))/((vol!G81%)*SQRT(ttm!G81/365)),TRUE)*EXP(-rate!B81%*ttm!G81/365)</f>
        <v>95.952007953106204</v>
      </c>
      <c r="G506" s="16">
        <f>_xlfn.NORM.S.DIST((LN(price!B81/Home!$F$26)+(rate!B81%-dividend!B81%+0.5*(vol!G81%)^2)*(ttm!G81/365))/((vol!G81%)*SQRT(ttm!G81/365)),TRUE)*EXP(-dividend!B81%*ttm!G81/365)</f>
        <v>0.36851328264575567</v>
      </c>
      <c r="H506" s="18">
        <f>mid!G81</f>
        <v>105.9</v>
      </c>
      <c r="I506" s="16">
        <f>delta!G81</f>
        <v>0.39100000000000001</v>
      </c>
      <c r="J506" s="16">
        <v>4.7609500000000002</v>
      </c>
      <c r="K506" s="20">
        <f>ttm!G81</f>
        <v>116</v>
      </c>
      <c r="L506" s="20">
        <f>moneyness!G81</f>
        <v>-212.63000000000011</v>
      </c>
      <c r="M506" s="16">
        <f t="shared" si="14"/>
        <v>0.32895636303709269</v>
      </c>
      <c r="N506" s="16">
        <f t="shared" si="15"/>
        <v>-3.9556919608662977E-2</v>
      </c>
    </row>
    <row r="507" spans="1:14">
      <c r="A507" s="17">
        <v>45622</v>
      </c>
      <c r="B507" s="16">
        <v>6</v>
      </c>
      <c r="C507" s="16">
        <v>1</v>
      </c>
      <c r="D507" s="18">
        <f>price!B82</f>
        <v>6021.63</v>
      </c>
      <c r="E507" s="16">
        <v>1.2827</v>
      </c>
      <c r="F507" s="16">
        <f>price!B82*_xlfn.NORM.S.DIST((LN(price!B82/Home!$F$26)+(rate!B82%-dividend!B82%+0.5*(vol!G82%)^2)*(ttm!G82/365))/((vol!G82%)*SQRT(ttm!G82/365)),TRUE)*EXP(-dividend!B82%*ttm!G82/365)-Home!$F$26*_xlfn.NORM.S.DIST((LN(price!B82/Home!$F$26)+(rate!B82%-dividend!B82%-0.5*(vol!G82%)^2)*(ttm!G82/365))/((vol!G82%)*SQRT(ttm!G82/365)),TRUE)*EXP(-rate!B82%*ttm!G82/365)</f>
        <v>108.24238207121471</v>
      </c>
      <c r="G507" s="16">
        <f>_xlfn.NORM.S.DIST((LN(price!B82/Home!$F$26)+(rate!B82%-dividend!B82%+0.5*(vol!G82%)^2)*(ttm!G82/365))/((vol!G82%)*SQRT(ttm!G82/365)),TRUE)*EXP(-dividend!B82%*ttm!G82/365)</f>
        <v>0.4004153390034727</v>
      </c>
      <c r="H507" s="18">
        <f>mid!G82</f>
        <v>117.1</v>
      </c>
      <c r="I507" s="16">
        <f>delta!G82</f>
        <v>0.42499999999999999</v>
      </c>
      <c r="J507" s="16">
        <v>4.7359099999999996</v>
      </c>
      <c r="K507" s="20">
        <f>ttm!G82</f>
        <v>115</v>
      </c>
      <c r="L507" s="20">
        <f>moneyness!G82</f>
        <v>-178.36999999999989</v>
      </c>
      <c r="M507" s="16">
        <f t="shared" si="14"/>
        <v>0.60603943899571455</v>
      </c>
      <c r="N507" s="16">
        <f t="shared" si="15"/>
        <v>0.20562409999224185</v>
      </c>
    </row>
    <row r="508" spans="1:14">
      <c r="A508" s="17">
        <v>45623</v>
      </c>
      <c r="B508" s="16">
        <v>6</v>
      </c>
      <c r="C508" s="16">
        <v>2</v>
      </c>
      <c r="D508" s="18">
        <f>price!B83</f>
        <v>5998.74</v>
      </c>
      <c r="E508" s="16">
        <v>1.2879</v>
      </c>
      <c r="F508" s="16">
        <f>price!B83*_xlfn.NORM.S.DIST((LN(price!B83/Home!$F$26)+(rate!B83%-dividend!B83%+0.5*(vol!G83%)^2)*(ttm!G83/365))/((vol!G83%)*SQRT(ttm!G83/365)),TRUE)*EXP(-dividend!B83%*ttm!G83/365)-Home!$F$26*_xlfn.NORM.S.DIST((LN(price!B83/Home!$F$26)+(rate!B83%-dividend!B83%-0.5*(vol!G83%)^2)*(ttm!G83/365))/((vol!G83%)*SQRT(ttm!G83/365)),TRUE)*EXP(-rate!B83%*ttm!G83/365)</f>
        <v>96.03706486416786</v>
      </c>
      <c r="G508" s="16">
        <f>_xlfn.NORM.S.DIST((LN(price!B83/Home!$F$26)+(rate!B83%-dividend!B83%+0.5*(vol!G83%)^2)*(ttm!G83/365))/((vol!G83%)*SQRT(ttm!G83/365)),TRUE)*EXP(-dividend!B83%*ttm!G83/365)</f>
        <v>0.37434946969037552</v>
      </c>
      <c r="H508" s="18">
        <f>mid!G83</f>
        <v>103.1</v>
      </c>
      <c r="I508" s="16">
        <f>delta!G83</f>
        <v>0.39800000000000002</v>
      </c>
      <c r="J508" s="16">
        <v>4.7243700000000004</v>
      </c>
      <c r="K508" s="20">
        <f>ttm!G83</f>
        <v>114</v>
      </c>
      <c r="L508" s="20">
        <f>moneyness!G83</f>
        <v>-201.26000000000022</v>
      </c>
      <c r="M508" s="16">
        <f t="shared" si="14"/>
        <v>0.42602118373967029</v>
      </c>
      <c r="N508" s="16">
        <f t="shared" si="15"/>
        <v>5.167171404929477E-2</v>
      </c>
    </row>
    <row r="509" spans="1:14">
      <c r="A509" s="17">
        <v>45625</v>
      </c>
      <c r="B509" s="16">
        <v>6</v>
      </c>
      <c r="C509" s="16">
        <v>3</v>
      </c>
      <c r="D509" s="18">
        <f>price!B84</f>
        <v>6032.38</v>
      </c>
      <c r="E509" s="16">
        <v>1.2808999999999999</v>
      </c>
      <c r="F509" s="16">
        <f>price!B84*_xlfn.NORM.S.DIST((LN(price!B84/Home!$F$26)+(rate!B84%-dividend!B84%+0.5*(vol!G84%)^2)*(ttm!G84/365))/((vol!G84%)*SQRT(ttm!G84/365)),TRUE)*EXP(-dividend!B84%*ttm!G84/365)-Home!$F$26*_xlfn.NORM.S.DIST((LN(price!B84/Home!$F$26)+(rate!B84%-dividend!B84%-0.5*(vol!G84%)^2)*(ttm!G84/365))/((vol!G84%)*SQRT(ttm!G84/365)),TRUE)*EXP(-rate!B84%*ttm!G84/365)</f>
        <v>107.34014982643157</v>
      </c>
      <c r="G509" s="16">
        <f>_xlfn.NORM.S.DIST((LN(price!B84/Home!$F$26)+(rate!B84%-dividend!B84%+0.5*(vol!G84%)^2)*(ttm!G84/365))/((vol!G84%)*SQRT(ttm!G84/365)),TRUE)*EXP(-dividend!B84%*ttm!G84/365)</f>
        <v>0.40671810797506069</v>
      </c>
      <c r="H509" s="18">
        <f>mid!G84</f>
        <v>117.25</v>
      </c>
      <c r="I509" s="16">
        <f>delta!G84</f>
        <v>0.436</v>
      </c>
      <c r="J509" s="16">
        <v>4.7997500000000004</v>
      </c>
      <c r="K509" s="20">
        <f>ttm!G84</f>
        <v>112</v>
      </c>
      <c r="L509" s="20">
        <f>moneyness!G84</f>
        <v>-167.61999999999989</v>
      </c>
      <c r="M509" s="16">
        <f t="shared" si="14"/>
        <v>0.31485716416520321</v>
      </c>
      <c r="N509" s="16">
        <f t="shared" si="15"/>
        <v>-9.1860943809857487E-2</v>
      </c>
    </row>
    <row r="510" spans="1:14">
      <c r="A510" s="17">
        <v>45628</v>
      </c>
      <c r="B510" s="16">
        <v>6</v>
      </c>
      <c r="C510" s="16">
        <v>1</v>
      </c>
      <c r="D510" s="18">
        <f>price!B85</f>
        <v>6047.15</v>
      </c>
      <c r="E510" s="16">
        <v>1.2774000000000001</v>
      </c>
      <c r="F510" s="16">
        <f>price!B85*_xlfn.NORM.S.DIST((LN(price!B85/Home!$F$26)+(rate!B85%-dividend!B85%+0.5*(vol!G85%)^2)*(ttm!G85/365))/((vol!G85%)*SQRT(ttm!G85/365)),TRUE)*EXP(-dividend!B85%*ttm!G85/365)-Home!$F$26*_xlfn.NORM.S.DIST((LN(price!B85/Home!$F$26)+(rate!B85%-dividend!B85%-0.5*(vol!G85%)^2)*(ttm!G85/365))/((vol!G85%)*SQRT(ttm!G85/365)),TRUE)*EXP(-rate!B85%*ttm!G85/365)</f>
        <v>111.6291026433928</v>
      </c>
      <c r="G510" s="16">
        <f>_xlfn.NORM.S.DIST((LN(price!B85/Home!$F$26)+(rate!B85%-dividend!B85%+0.5*(vol!G85%)^2)*(ttm!G85/365))/((vol!G85%)*SQRT(ttm!G85/365)),TRUE)*EXP(-dividend!B85%*ttm!G85/365)</f>
        <v>0.41909413675618223</v>
      </c>
      <c r="H510" s="18">
        <f>mid!G85</f>
        <v>121.7</v>
      </c>
      <c r="I510" s="16">
        <f>delta!G85</f>
        <v>0.44800000000000001</v>
      </c>
      <c r="J510" s="16">
        <v>4.7840400000000001</v>
      </c>
      <c r="K510" s="20">
        <f>ttm!G85</f>
        <v>109</v>
      </c>
      <c r="L510" s="20">
        <f>moneyness!G85</f>
        <v>-152.85000000000036</v>
      </c>
      <c r="M510" s="16">
        <f t="shared" si="14"/>
        <v>0.11912919039980253</v>
      </c>
      <c r="N510" s="16">
        <f t="shared" si="15"/>
        <v>-0.29996494635637971</v>
      </c>
    </row>
    <row r="511" spans="1:14">
      <c r="A511" s="17">
        <v>45629</v>
      </c>
      <c r="B511" s="16">
        <v>6</v>
      </c>
      <c r="C511" s="16">
        <v>1</v>
      </c>
      <c r="D511" s="18">
        <f>price!B86</f>
        <v>6049.88</v>
      </c>
      <c r="E511" s="16">
        <v>1.2765</v>
      </c>
      <c r="F511" s="16">
        <f>price!B86*_xlfn.NORM.S.DIST((LN(price!B86/Home!$F$26)+(rate!B86%-dividend!B86%+0.5*(vol!G86%)^2)*(ttm!G86/365))/((vol!G86%)*SQRT(ttm!G86/365)),TRUE)*EXP(-dividend!B86%*ttm!G86/365)-Home!$F$26*_xlfn.NORM.S.DIST((LN(price!B86/Home!$F$26)+(rate!B86%-dividend!B86%-0.5*(vol!G86%)^2)*(ttm!G86/365))/((vol!G86%)*SQRT(ttm!G86/365)),TRUE)*EXP(-rate!B86%*ttm!G86/365)</f>
        <v>111.05868695800882</v>
      </c>
      <c r="G511" s="16">
        <f>_xlfn.NORM.S.DIST((LN(price!B86/Home!$F$26)+(rate!B86%-dividend!B86%+0.5*(vol!G86%)^2)*(ttm!G86/365))/((vol!G86%)*SQRT(ttm!G86/365)),TRUE)*EXP(-dividend!B86%*ttm!G86/365)</f>
        <v>0.42025207012837767</v>
      </c>
      <c r="H511" s="18">
        <f>mid!G86</f>
        <v>122</v>
      </c>
      <c r="I511" s="16">
        <f>delta!G86</f>
        <v>0.44700000000000001</v>
      </c>
      <c r="J511" s="16">
        <v>4.7794400000000001</v>
      </c>
      <c r="K511" s="20">
        <f>ttm!G86</f>
        <v>108</v>
      </c>
      <c r="L511" s="20">
        <f>moneyness!G86</f>
        <v>-150.11999999999989</v>
      </c>
      <c r="M511" s="16">
        <f t="shared" si="14"/>
        <v>4.0579746159814856E-2</v>
      </c>
      <c r="N511" s="16" t="s">
        <v>69</v>
      </c>
    </row>
    <row r="512" spans="1:14">
      <c r="A512" s="17">
        <v>45509</v>
      </c>
      <c r="B512" s="16">
        <v>7</v>
      </c>
      <c r="C512" s="16">
        <v>1</v>
      </c>
      <c r="D512" s="18">
        <f>price!B2</f>
        <v>5186.33</v>
      </c>
      <c r="E512" s="16">
        <v>1.4816</v>
      </c>
      <c r="F512" s="16">
        <f>price!B2*_xlfn.NORM.S.DIST((LN(price!B2/Home!$F$27)+(rate!B2%-dividend!B2%+0.5*(vol!H2%)^2)*(ttm!H2/365))/((vol!H2%)*SQRT(ttm!H2/365)),TRUE)*EXP(-dividend!B2%*ttm!H2/365)-Home!$F$27*_xlfn.NORM.S.DIST((LN(price!B2/Home!$F$27)+(rate!B2%-dividend!B2%-0.5*(vol!H2%)^2)*(ttm!H2/365))/((vol!H2%)*SQRT(ttm!H2/365)),TRUE)*EXP(-rate!B2%*ttm!H2/365)</f>
        <v>72.601215089413699</v>
      </c>
      <c r="G512" s="16">
        <f>_xlfn.NORM.S.DIST((LN(price!B2/Home!$F$27)+(rate!B2%-dividend!B2%+0.5*(vol!H2%)^2)*(ttm!H2/365))/((vol!H2%)*SQRT(ttm!H2/365)),TRUE)*EXP(-dividend!B2%*ttm!H2/365)</f>
        <v>0.23640885248403212</v>
      </c>
      <c r="H512" s="18">
        <f>mid!H2</f>
        <v>86.95</v>
      </c>
      <c r="I512" s="16">
        <f>delta!H2</f>
        <v>0.26400000000000001</v>
      </c>
      <c r="J512" s="19">
        <v>4.9585299999999997</v>
      </c>
      <c r="K512" s="20">
        <f>ttm!H2</f>
        <v>137</v>
      </c>
      <c r="L512" s="20">
        <f>moneyness!H2</f>
        <v>-513.67000000000007</v>
      </c>
      <c r="M512" s="16">
        <f t="shared" si="14"/>
        <v>-0.40476896613959518</v>
      </c>
      <c r="N512" s="16">
        <f t="shared" si="15"/>
        <v>-0.64117781862362733</v>
      </c>
    </row>
    <row r="513" spans="1:14">
      <c r="A513" s="17">
        <v>45510</v>
      </c>
      <c r="B513" s="16">
        <v>7</v>
      </c>
      <c r="C513" s="16">
        <v>1</v>
      </c>
      <c r="D513" s="18">
        <f>price!B3</f>
        <v>5240.03</v>
      </c>
      <c r="E513" s="16">
        <v>1.4664999999999999</v>
      </c>
      <c r="F513" s="16">
        <f>price!B3*_xlfn.NORM.S.DIST((LN(price!B3/Home!$F$27)+(rate!B3%-dividend!B3%+0.5*(vol!H3%)^2)*(ttm!H3/365))/((vol!H3%)*SQRT(ttm!H3/365)),TRUE)*EXP(-dividend!B3%*ttm!H3/365)-Home!$F$27*_xlfn.NORM.S.DIST((LN(price!B3/Home!$F$27)+(rate!B3%-dividend!B3%-0.5*(vol!H3%)^2)*(ttm!H3/365))/((vol!H3%)*SQRT(ttm!H3/365)),TRUE)*EXP(-rate!B3%*ttm!H3/365)</f>
        <v>63.86534996033447</v>
      </c>
      <c r="G513" s="16">
        <f>_xlfn.NORM.S.DIST((LN(price!B3/Home!$F$27)+(rate!B3%-dividend!B3%+0.5*(vol!H3%)^2)*(ttm!H3/365))/((vol!H3%)*SQRT(ttm!H3/365)),TRUE)*EXP(-dividend!B3%*ttm!H3/365)</f>
        <v>0.23446360603028643</v>
      </c>
      <c r="H513" s="18">
        <f>mid!H3</f>
        <v>65.3</v>
      </c>
      <c r="I513" s="16">
        <f>delta!H3</f>
        <v>0.24399999999999999</v>
      </c>
      <c r="J513" s="19">
        <v>4.9520299999999997</v>
      </c>
      <c r="K513" s="20">
        <f>ttm!H3</f>
        <v>136</v>
      </c>
      <c r="L513" s="20">
        <f>moneyness!H3</f>
        <v>-459.97000000000025</v>
      </c>
      <c r="M513" s="16">
        <f t="shared" si="14"/>
        <v>0.20373646920152172</v>
      </c>
      <c r="N513" s="16">
        <f t="shared" si="15"/>
        <v>-3.0727136828764712E-2</v>
      </c>
    </row>
    <row r="514" spans="1:14">
      <c r="A514" s="17">
        <v>45511</v>
      </c>
      <c r="B514" s="16">
        <v>7</v>
      </c>
      <c r="C514" s="16">
        <v>1</v>
      </c>
      <c r="D514" s="18">
        <f>price!B4</f>
        <v>5199.5</v>
      </c>
      <c r="E514" s="16">
        <v>1.4785999999999999</v>
      </c>
      <c r="F514" s="16">
        <f>price!B4*_xlfn.NORM.S.DIST((LN(price!B4/Home!$F$27)+(rate!B4%-dividend!B4%+0.5*(vol!H4%)^2)*(ttm!H4/365))/((vol!H4%)*SQRT(ttm!H4/365)),TRUE)*EXP(-dividend!B4%*ttm!H4/365)-Home!$F$27*_xlfn.NORM.S.DIST((LN(price!B4/Home!$F$27)+(rate!B4%-dividend!B4%-0.5*(vol!H4%)^2)*(ttm!H4/365))/((vol!H4%)*SQRT(ttm!H4/365)),TRUE)*EXP(-rate!B4%*ttm!H4/365)</f>
        <v>54.868958081467099</v>
      </c>
      <c r="G514" s="16">
        <f>_xlfn.NORM.S.DIST((LN(price!B4/Home!$F$27)+(rate!B4%-dividend!B4%+0.5*(vol!H4%)^2)*(ttm!H4/365))/((vol!H4%)*SQRT(ttm!H4/365)),TRUE)*EXP(-dividend!B4%*ttm!H4/365)</f>
        <v>0.20907368022527664</v>
      </c>
      <c r="H514" s="18">
        <f>mid!H4</f>
        <v>57</v>
      </c>
      <c r="I514" s="16">
        <f>delta!H4</f>
        <v>0.22600000000000001</v>
      </c>
      <c r="J514" s="19">
        <v>4.8596199999999996</v>
      </c>
      <c r="K514" s="20">
        <f>ttm!H4</f>
        <v>135</v>
      </c>
      <c r="L514" s="20">
        <f>moneyness!H4</f>
        <v>-500.5</v>
      </c>
      <c r="M514" s="16">
        <f t="shared" si="14"/>
        <v>0.22910748503865278</v>
      </c>
      <c r="N514" s="16">
        <f t="shared" si="15"/>
        <v>2.0033804813376133E-2</v>
      </c>
    </row>
    <row r="515" spans="1:14">
      <c r="A515" s="17">
        <v>45512</v>
      </c>
      <c r="B515" s="16">
        <v>7</v>
      </c>
      <c r="C515" s="16">
        <v>1</v>
      </c>
      <c r="D515" s="18">
        <f>price!B5</f>
        <v>5319.31</v>
      </c>
      <c r="E515" s="16">
        <v>1.4450000000000001</v>
      </c>
      <c r="F515" s="16">
        <f>price!B5*_xlfn.NORM.S.DIST((LN(price!B5/Home!$F$27)+(rate!B5%-dividend!B5%+0.5*(vol!H5%)^2)*(ttm!H5/365))/((vol!H5%)*SQRT(ttm!H5/365)),TRUE)*EXP(-dividend!B5%*ttm!H5/365)-Home!$F$27*_xlfn.NORM.S.DIST((LN(price!B5/Home!$F$27)+(rate!B5%-dividend!B5%-0.5*(vol!H5%)^2)*(ttm!H5/365))/((vol!H5%)*SQRT(ttm!H5/365)),TRUE)*EXP(-rate!B5%*ttm!H5/365)</f>
        <v>76.749592933977056</v>
      </c>
      <c r="G515" s="16">
        <f>_xlfn.NORM.S.DIST((LN(price!B5/Home!$F$27)+(rate!B5%-dividend!B5%+0.5*(vol!H5%)^2)*(ttm!H5/365))/((vol!H5%)*SQRT(ttm!H5/365)),TRUE)*EXP(-dividend!B5%*ttm!H5/365)</f>
        <v>0.27589526413341298</v>
      </c>
      <c r="H515" s="18">
        <f>mid!H5</f>
        <v>84.4</v>
      </c>
      <c r="I515" s="16">
        <f>delta!H5</f>
        <v>0.29499999999999998</v>
      </c>
      <c r="J515" s="19">
        <v>4.9504000000000001</v>
      </c>
      <c r="K515" s="20">
        <f>ttm!H5</f>
        <v>134</v>
      </c>
      <c r="L515" s="20">
        <f>moneyness!H5</f>
        <v>-380.6899999999996</v>
      </c>
      <c r="M515" s="16">
        <f t="shared" ref="M515:M578" si="16">(H516-H515)/((D516*EXP(-E515%*(C515/365)))-D515)</f>
        <v>-0.3023731132649875</v>
      </c>
      <c r="N515" s="16">
        <f t="shared" ref="N515:N578" si="17">M515-G515</f>
        <v>-0.57826837739840053</v>
      </c>
    </row>
    <row r="516" spans="1:14">
      <c r="A516" s="17">
        <v>45513</v>
      </c>
      <c r="B516" s="16">
        <v>7</v>
      </c>
      <c r="C516" s="16">
        <v>3</v>
      </c>
      <c r="D516" s="18">
        <f>price!B6</f>
        <v>5344.16</v>
      </c>
      <c r="E516" s="16">
        <v>1.4382999999999999</v>
      </c>
      <c r="F516" s="16">
        <f>price!B6*_xlfn.NORM.S.DIST((LN(price!B6/Home!$F$27)+(rate!B6%-dividend!B6%+0.5*(vol!H6%)^2)*(ttm!H6/365))/((vol!H6%)*SQRT(ttm!H6/365)),TRUE)*EXP(-dividend!B6%*ttm!H6/365)-Home!$F$27*_xlfn.NORM.S.DIST((LN(price!B6/Home!$F$27)+(rate!B6%-dividend!B6%-0.5*(vol!H6%)^2)*(ttm!H6/365))/((vol!H6%)*SQRT(ttm!H6/365)),TRUE)*EXP(-rate!B6%*ttm!H6/365)</f>
        <v>72.581347529167942</v>
      </c>
      <c r="G516" s="16">
        <f>_xlfn.NORM.S.DIST((LN(price!B6/Home!$F$27)+(rate!B6%-dividend!B6%+0.5*(vol!H6%)^2)*(ttm!H6/365))/((vol!H6%)*SQRT(ttm!H6/365)),TRUE)*EXP(-dividend!B6%*ttm!H6/365)</f>
        <v>0.27780606148720771</v>
      </c>
      <c r="H516" s="18">
        <f>mid!H6</f>
        <v>76.95</v>
      </c>
      <c r="I516" s="16">
        <f>delta!H6</f>
        <v>0.28999999999999998</v>
      </c>
      <c r="J516" s="19">
        <v>4.9727600000000001</v>
      </c>
      <c r="K516" s="20">
        <f>ttm!H6</f>
        <v>133</v>
      </c>
      <c r="L516" s="20">
        <f>moneyness!H6</f>
        <v>-355.84000000000015</v>
      </c>
      <c r="M516" s="16">
        <f t="shared" si="16"/>
        <v>3.8580495801327253</v>
      </c>
      <c r="N516" s="16">
        <f t="shared" si="17"/>
        <v>3.5802435186455175</v>
      </c>
    </row>
    <row r="517" spans="1:14">
      <c r="A517" s="17">
        <v>45516</v>
      </c>
      <c r="B517" s="16">
        <v>7</v>
      </c>
      <c r="C517" s="16">
        <v>1</v>
      </c>
      <c r="D517" s="18">
        <f>price!B7</f>
        <v>5344.39</v>
      </c>
      <c r="E517" s="16">
        <v>1.4375</v>
      </c>
      <c r="F517" s="16">
        <f>price!B7*_xlfn.NORM.S.DIST((LN(price!B7/Home!$F$27)+(rate!B7%-dividend!B7%+0.5*(vol!H7%)^2)*(ttm!H7/365))/((vol!H7%)*SQRT(ttm!H7/365)),TRUE)*EXP(-dividend!B7%*ttm!H7/365)-Home!$F$27*_xlfn.NORM.S.DIST((LN(price!B7/Home!$F$27)+(rate!B7%-dividend!B7%-0.5*(vol!H7%)^2)*(ttm!H7/365))/((vol!H7%)*SQRT(ttm!H7/365)),TRUE)*EXP(-rate!B7%*ttm!H7/365)</f>
        <v>69.493782046433807</v>
      </c>
      <c r="G517" s="16">
        <f>_xlfn.NORM.S.DIST((LN(price!B7/Home!$F$27)+(rate!B7%-dividend!B7%+0.5*(vol!H7%)^2)*(ttm!H7/365))/((vol!H7%)*SQRT(ttm!H7/365)),TRUE)*EXP(-dividend!B7%*ttm!H7/365)</f>
        <v>0.27251792378050688</v>
      </c>
      <c r="H517" s="18">
        <f>mid!H7</f>
        <v>75.400000000000006</v>
      </c>
      <c r="I517" s="16">
        <f>delta!H7</f>
        <v>0.29099999999999998</v>
      </c>
      <c r="J517" s="19">
        <v>4.9640300000000002</v>
      </c>
      <c r="K517" s="20">
        <f>ttm!H7</f>
        <v>130</v>
      </c>
      <c r="L517" s="20">
        <f>moneyness!H7</f>
        <v>-355.60999999999967</v>
      </c>
      <c r="M517" s="16">
        <f t="shared" si="16"/>
        <v>0.26440013002602514</v>
      </c>
      <c r="N517" s="16">
        <f t="shared" si="17"/>
        <v>-8.1177937544817391E-3</v>
      </c>
    </row>
    <row r="518" spans="1:14">
      <c r="A518" s="17">
        <v>45517</v>
      </c>
      <c r="B518" s="16">
        <v>7</v>
      </c>
      <c r="C518" s="16">
        <v>1</v>
      </c>
      <c r="D518" s="18">
        <f>price!B8</f>
        <v>5434.43</v>
      </c>
      <c r="E518" s="16">
        <v>1.4134</v>
      </c>
      <c r="F518" s="16">
        <f>price!B8*_xlfn.NORM.S.DIST((LN(price!B8/Home!$F$27)+(rate!B8%-dividend!B8%+0.5*(vol!H8%)^2)*(ttm!H8/365))/((vol!H8%)*SQRT(ttm!H8/365)),TRUE)*EXP(-dividend!B8%*ttm!H8/365)-Home!$F$27*_xlfn.NORM.S.DIST((LN(price!B8/Home!$F$27)+(rate!B8%-dividend!B8%-0.5*(vol!H8%)^2)*(ttm!H8/365))/((vol!H8%)*SQRT(ttm!H8/365)),TRUE)*EXP(-rate!B8%*ttm!H8/365)</f>
        <v>92.424659637736113</v>
      </c>
      <c r="G518" s="16">
        <f>_xlfn.NORM.S.DIST((LN(price!B8/Home!$F$27)+(rate!B8%-dividend!B8%+0.5*(vol!H8%)^2)*(ttm!H8/365))/((vol!H8%)*SQRT(ttm!H8/365)),TRUE)*EXP(-dividend!B8%*ttm!H8/365)</f>
        <v>0.33925799546705548</v>
      </c>
      <c r="H518" s="18">
        <f>mid!H8</f>
        <v>99.15</v>
      </c>
      <c r="I518" s="16">
        <f>delta!H8</f>
        <v>0.35599999999999998</v>
      </c>
      <c r="J518" s="19">
        <v>4.9351500000000001</v>
      </c>
      <c r="K518" s="20">
        <f>ttm!H8</f>
        <v>129</v>
      </c>
      <c r="L518" s="20">
        <f>moneyness!H8</f>
        <v>-265.56999999999971</v>
      </c>
      <c r="M518" s="16">
        <f t="shared" si="16"/>
        <v>8.9942221207275727E-2</v>
      </c>
      <c r="N518" s="16">
        <f t="shared" si="17"/>
        <v>-0.24931577425977974</v>
      </c>
    </row>
    <row r="519" spans="1:14">
      <c r="A519" s="17">
        <v>45518</v>
      </c>
      <c r="B519" s="16">
        <v>7</v>
      </c>
      <c r="C519" s="16">
        <v>1</v>
      </c>
      <c r="D519" s="18">
        <f>price!B9</f>
        <v>5455.21</v>
      </c>
      <c r="E519" s="16">
        <v>1.4079999999999999</v>
      </c>
      <c r="F519" s="16">
        <f>price!B9*_xlfn.NORM.S.DIST((LN(price!B9/Home!$F$27)+(rate!B9%-dividend!B9%+0.5*(vol!H9%)^2)*(ttm!H9/365))/((vol!H9%)*SQRT(ttm!H9/365)),TRUE)*EXP(-dividend!B9%*ttm!H9/365)-Home!$F$27*_xlfn.NORM.S.DIST((LN(price!B9/Home!$F$27)+(rate!B9%-dividend!B9%-0.5*(vol!H9%)^2)*(ttm!H9/365))/((vol!H9%)*SQRT(ttm!H9/365)),TRUE)*EXP(-rate!B9%*ttm!H9/365)</f>
        <v>92.828589841235043</v>
      </c>
      <c r="G519" s="16">
        <f>_xlfn.NORM.S.DIST((LN(price!B9/Home!$F$27)+(rate!B9%-dividend!B9%+0.5*(vol!H9%)^2)*(ttm!H9/365))/((vol!H9%)*SQRT(ttm!H9/365)),TRUE)*EXP(-dividend!B9%*ttm!H9/365)</f>
        <v>0.34979389354214446</v>
      </c>
      <c r="H519" s="18">
        <f>mid!H9</f>
        <v>101</v>
      </c>
      <c r="I519" s="16">
        <f>delta!H9</f>
        <v>0.372</v>
      </c>
      <c r="J519" s="19">
        <v>4.9485799999999998</v>
      </c>
      <c r="K519" s="20">
        <f>ttm!H9</f>
        <v>128</v>
      </c>
      <c r="L519" s="20">
        <f>moneyness!H9</f>
        <v>-244.78999999999996</v>
      </c>
      <c r="M519" s="16">
        <f t="shared" si="16"/>
        <v>0.41174915676502566</v>
      </c>
      <c r="N519" s="16">
        <f t="shared" si="17"/>
        <v>6.1955263222881196E-2</v>
      </c>
    </row>
    <row r="520" spans="1:14">
      <c r="A520" s="17">
        <v>45519</v>
      </c>
      <c r="B520" s="16">
        <v>7</v>
      </c>
      <c r="C520" s="16">
        <v>1</v>
      </c>
      <c r="D520" s="18">
        <f>price!B10</f>
        <v>5543.22</v>
      </c>
      <c r="E520" s="16">
        <v>1.3857999999999999</v>
      </c>
      <c r="F520" s="16">
        <f>price!B10*_xlfn.NORM.S.DIST((LN(price!B10/Home!$F$27)+(rate!B10%-dividend!B10%+0.5*(vol!H10%)^2)*(ttm!H10/365))/((vol!H10%)*SQRT(ttm!H10/365)),TRUE)*EXP(-dividend!B10%*ttm!H10/365)-Home!$F$27*_xlfn.NORM.S.DIST((LN(price!B10/Home!$F$27)+(rate!B10%-dividend!B10%-0.5*(vol!H10%)^2)*(ttm!H10/365))/((vol!H10%)*SQRT(ttm!H10/365)),TRUE)*EXP(-rate!B10%*ttm!H10/365)</f>
        <v>129.3879329299416</v>
      </c>
      <c r="G520" s="16">
        <f>_xlfn.NORM.S.DIST((LN(price!B10/Home!$F$27)+(rate!B10%-dividend!B10%+0.5*(vol!H10%)^2)*(ttm!H10/365))/((vol!H10%)*SQRT(ttm!H10/365)),TRUE)*EXP(-dividend!B10%*ttm!H10/365)</f>
        <v>0.43301202161352143</v>
      </c>
      <c r="H520" s="18">
        <f>mid!H10</f>
        <v>137.15</v>
      </c>
      <c r="I520" s="16">
        <f>delta!H10</f>
        <v>0.45</v>
      </c>
      <c r="J520" s="19">
        <v>5.0019799999999996</v>
      </c>
      <c r="K520" s="20">
        <f>ttm!H10</f>
        <v>127</v>
      </c>
      <c r="L520" s="20">
        <f>moneyness!H10</f>
        <v>-156.77999999999975</v>
      </c>
      <c r="M520" s="16">
        <f t="shared" si="16"/>
        <v>0.64700240820732735</v>
      </c>
      <c r="N520" s="16">
        <f t="shared" si="17"/>
        <v>0.21399038659380593</v>
      </c>
    </row>
    <row r="521" spans="1:14">
      <c r="A521" s="17">
        <v>45520</v>
      </c>
      <c r="B521" s="16">
        <v>7</v>
      </c>
      <c r="C521" s="16">
        <v>3</v>
      </c>
      <c r="D521" s="18">
        <f>price!B11</f>
        <v>5554.25</v>
      </c>
      <c r="E521" s="16">
        <v>1.3829</v>
      </c>
      <c r="F521" s="16">
        <f>price!B11*_xlfn.NORM.S.DIST((LN(price!B11/Home!$F$27)+(rate!B11%-dividend!B11%+0.5*(vol!H11%)^2)*(ttm!H11/365))/((vol!H11%)*SQRT(ttm!H11/365)),TRUE)*EXP(-dividend!B11%*ttm!H11/365)-Home!$F$27*_xlfn.NORM.S.DIST((LN(price!B11/Home!$F$27)+(rate!B11%-dividend!B11%-0.5*(vol!H11%)^2)*(ttm!H11/365))/((vol!H11%)*SQRT(ttm!H11/365)),TRUE)*EXP(-rate!B11%*ttm!H11/365)</f>
        <v>134.48844733412579</v>
      </c>
      <c r="G521" s="16">
        <f>_xlfn.NORM.S.DIST((LN(price!B11/Home!$F$27)+(rate!B11%-dividend!B11%+0.5*(vol!H11%)^2)*(ttm!H11/365))/((vol!H11%)*SQRT(ttm!H11/365)),TRUE)*EXP(-dividend!B11%*ttm!H11/365)</f>
        <v>0.4429781338989392</v>
      </c>
      <c r="H521" s="18">
        <f>mid!H11</f>
        <v>144.15</v>
      </c>
      <c r="I521" s="16">
        <f>delta!H11</f>
        <v>0.46300000000000002</v>
      </c>
      <c r="J521" s="19">
        <v>4.9948600000000001</v>
      </c>
      <c r="K521" s="20">
        <f>ttm!H11</f>
        <v>126</v>
      </c>
      <c r="L521" s="20">
        <f>moneyness!H11</f>
        <v>-145.75</v>
      </c>
      <c r="M521" s="16">
        <f t="shared" si="16"/>
        <v>0.39540812633341754</v>
      </c>
      <c r="N521" s="16">
        <f t="shared" si="17"/>
        <v>-4.7570007565521655E-2</v>
      </c>
    </row>
    <row r="522" spans="1:14">
      <c r="A522" s="17">
        <v>45523</v>
      </c>
      <c r="B522" s="16">
        <v>7</v>
      </c>
      <c r="C522" s="16">
        <v>1</v>
      </c>
      <c r="D522" s="18">
        <f>price!B12</f>
        <v>5608.25</v>
      </c>
      <c r="E522" s="16">
        <v>1.3697999999999999</v>
      </c>
      <c r="F522" s="16">
        <f>price!B12*_xlfn.NORM.S.DIST((LN(price!B12/Home!$F$27)+(rate!B12%-dividend!B12%+0.5*(vol!H12%)^2)*(ttm!H12/365))/((vol!H12%)*SQRT(ttm!H12/365)),TRUE)*EXP(-dividend!B12%*ttm!H12/365)-Home!$F$27*_xlfn.NORM.S.DIST((LN(price!B12/Home!$F$27)+(rate!B12%-dividend!B12%-0.5*(vol!H12%)^2)*(ttm!H12/365))/((vol!H12%)*SQRT(ttm!H12/365)),TRUE)*EXP(-rate!B12%*ttm!H12/365)</f>
        <v>157.0294119212208</v>
      </c>
      <c r="G522" s="16">
        <f>_xlfn.NORM.S.DIST((LN(price!B12/Home!$F$27)+(rate!B12%-dividend!B12%+0.5*(vol!H12%)^2)*(ttm!H12/365))/((vol!H12%)*SQRT(ttm!H12/365)),TRUE)*EXP(-dividend!B12%*ttm!H12/365)</f>
        <v>0.49181674343970372</v>
      </c>
      <c r="H522" s="18">
        <f>mid!H12</f>
        <v>165.25</v>
      </c>
      <c r="I522" s="16">
        <f>delta!H12</f>
        <v>0.50800000000000001</v>
      </c>
      <c r="J522" s="19">
        <v>5.0149900000000001</v>
      </c>
      <c r="K522" s="20">
        <f>ttm!H12</f>
        <v>123</v>
      </c>
      <c r="L522" s="20">
        <f>moneyness!H12</f>
        <v>-91.75</v>
      </c>
      <c r="M522" s="16">
        <f t="shared" si="16"/>
        <v>-5.2909823953404496E-2</v>
      </c>
      <c r="N522" s="16">
        <f t="shared" si="17"/>
        <v>-0.54472656739310821</v>
      </c>
    </row>
    <row r="523" spans="1:14">
      <c r="A523" s="17">
        <v>45524</v>
      </c>
      <c r="B523" s="16">
        <v>7</v>
      </c>
      <c r="C523" s="16">
        <v>1</v>
      </c>
      <c r="D523" s="18">
        <f>price!B13</f>
        <v>5597.12</v>
      </c>
      <c r="E523" s="16">
        <v>1.3721000000000001</v>
      </c>
      <c r="F523" s="16">
        <f>price!B13*_xlfn.NORM.S.DIST((LN(price!B13/Home!$F$27)+(rate!B13%-dividend!B13%+0.5*(vol!H13%)^2)*(ttm!H13/365))/((vol!H13%)*SQRT(ttm!H13/365)),TRUE)*EXP(-dividend!B13%*ttm!H13/365)-Home!$F$27*_xlfn.NORM.S.DIST((LN(price!B13/Home!$F$27)+(rate!B13%-dividend!B13%-0.5*(vol!H13%)^2)*(ttm!H13/365))/((vol!H13%)*SQRT(ttm!H13/365)),TRUE)*EXP(-rate!B13%*ttm!H13/365)</f>
        <v>154.68317210373471</v>
      </c>
      <c r="G523" s="16">
        <f>_xlfn.NORM.S.DIST((LN(price!B13/Home!$F$27)+(rate!B13%-dividend!B13%+0.5*(vol!H13%)^2)*(ttm!H13/365))/((vol!H13%)*SQRT(ttm!H13/365)),TRUE)*EXP(-dividend!B13%*ttm!H13/365)</f>
        <v>0.48118400622674284</v>
      </c>
      <c r="H523" s="18">
        <f>mid!H13</f>
        <v>165.85</v>
      </c>
      <c r="I523" s="16">
        <f>delta!H13</f>
        <v>0.504</v>
      </c>
      <c r="J523" s="19">
        <v>4.9802</v>
      </c>
      <c r="K523" s="20">
        <f>ttm!H13</f>
        <v>122</v>
      </c>
      <c r="L523" s="20">
        <f>moneyness!H13</f>
        <v>-102.88000000000011</v>
      </c>
      <c r="M523" s="16">
        <f t="shared" si="16"/>
        <v>0.51023214851724041</v>
      </c>
      <c r="N523" s="16">
        <f t="shared" si="17"/>
        <v>2.9048142290497569E-2</v>
      </c>
    </row>
    <row r="524" spans="1:14">
      <c r="A524" s="17">
        <v>45525</v>
      </c>
      <c r="B524" s="16">
        <v>7</v>
      </c>
      <c r="C524" s="16">
        <v>1</v>
      </c>
      <c r="D524" s="18">
        <f>price!B14</f>
        <v>5620.85</v>
      </c>
      <c r="E524" s="16">
        <v>1.3666</v>
      </c>
      <c r="F524" s="16">
        <f>price!B14*_xlfn.NORM.S.DIST((LN(price!B14/Home!$F$27)+(rate!B14%-dividend!B14%+0.5*(vol!H14%)^2)*(ttm!H14/365))/((vol!H14%)*SQRT(ttm!H14/365)),TRUE)*EXP(-dividend!B14%*ttm!H14/365)-Home!$F$27*_xlfn.NORM.S.DIST((LN(price!B14/Home!$F$27)+(rate!B14%-dividend!B14%-0.5*(vol!H14%)^2)*(ttm!H14/365))/((vol!H14%)*SQRT(ttm!H14/365)),TRUE)*EXP(-rate!B14%*ttm!H14/365)</f>
        <v>167.75099854784412</v>
      </c>
      <c r="G524" s="16">
        <f>_xlfn.NORM.S.DIST((LN(price!B14/Home!$F$27)+(rate!B14%-dividend!B14%+0.5*(vol!H14%)^2)*(ttm!H14/365))/((vol!H14%)*SQRT(ttm!H14/365)),TRUE)*EXP(-dividend!B14%*ttm!H14/365)</f>
        <v>0.50226880481670377</v>
      </c>
      <c r="H524" s="18">
        <f>mid!H14</f>
        <v>177.85</v>
      </c>
      <c r="I524" s="16">
        <f>delta!H14</f>
        <v>0.51900000000000002</v>
      </c>
      <c r="J524" s="19">
        <v>4.9407199999999998</v>
      </c>
      <c r="K524" s="20">
        <f>ttm!H14</f>
        <v>121</v>
      </c>
      <c r="L524" s="20">
        <f>moneyness!H14</f>
        <v>-79.149999999999636</v>
      </c>
      <c r="M524" s="16">
        <f t="shared" si="16"/>
        <v>0.39866265963468134</v>
      </c>
      <c r="N524" s="16">
        <f t="shared" si="17"/>
        <v>-0.10360614518202244</v>
      </c>
    </row>
    <row r="525" spans="1:14">
      <c r="A525" s="17">
        <v>45526</v>
      </c>
      <c r="B525" s="16">
        <v>7</v>
      </c>
      <c r="C525" s="16">
        <v>1</v>
      </c>
      <c r="D525" s="18">
        <f>price!B15</f>
        <v>5570.64</v>
      </c>
      <c r="E525" s="16">
        <v>1.3792</v>
      </c>
      <c r="F525" s="16">
        <f>price!B15*_xlfn.NORM.S.DIST((LN(price!B15/Home!$F$27)+(rate!B15%-dividend!B15%+0.5*(vol!H15%)^2)*(ttm!H15/365))/((vol!H15%)*SQRT(ttm!H15/365)),TRUE)*EXP(-dividend!B15%*ttm!H15/365)-Home!$F$27*_xlfn.NORM.S.DIST((LN(price!B15/Home!$F$27)+(rate!B15%-dividend!B15%-0.5*(vol!H15%)^2)*(ttm!H15/365))/((vol!H15%)*SQRT(ttm!H15/365)),TRUE)*EXP(-rate!B15%*ttm!H15/365)</f>
        <v>144.72688182810225</v>
      </c>
      <c r="G525" s="16">
        <f>_xlfn.NORM.S.DIST((LN(price!B15/Home!$F$27)+(rate!B15%-dividend!B15%+0.5*(vol!H15%)^2)*(ttm!H15/365))/((vol!H15%)*SQRT(ttm!H15/365)),TRUE)*EXP(-dividend!B15%*ttm!H15/365)</f>
        <v>0.45681153954509479</v>
      </c>
      <c r="H525" s="18">
        <f>mid!H15</f>
        <v>157.75</v>
      </c>
      <c r="I525" s="16">
        <f>delta!H15</f>
        <v>0.48099999999999998</v>
      </c>
      <c r="J525" s="19">
        <v>4.9737099999999996</v>
      </c>
      <c r="K525" s="20">
        <f>ttm!H15</f>
        <v>120</v>
      </c>
      <c r="L525" s="20">
        <f>moneyness!H15</f>
        <v>-129.35999999999967</v>
      </c>
      <c r="M525" s="16">
        <f t="shared" si="16"/>
        <v>0.34662810013943041</v>
      </c>
      <c r="N525" s="16">
        <f t="shared" si="17"/>
        <v>-0.11018343940566439</v>
      </c>
    </row>
    <row r="526" spans="1:14">
      <c r="A526" s="17">
        <v>45527</v>
      </c>
      <c r="B526" s="16">
        <v>7</v>
      </c>
      <c r="C526" s="16">
        <v>3</v>
      </c>
      <c r="D526" s="18">
        <f>price!B16</f>
        <v>5634.61</v>
      </c>
      <c r="E526" s="16">
        <v>1.3636999999999999</v>
      </c>
      <c r="F526" s="16">
        <f>price!B16*_xlfn.NORM.S.DIST((LN(price!B16/Home!$F$27)+(rate!B16%-dividend!B16%+0.5*(vol!H16%)^2)*(ttm!H16/365))/((vol!H16%)*SQRT(ttm!H16/365)),TRUE)*EXP(-dividend!B16%*ttm!H16/365)-Home!$F$27*_xlfn.NORM.S.DIST((LN(price!B16/Home!$F$27)+(rate!B16%-dividend!B16%-0.5*(vol!H16%)^2)*(ttm!H16/365))/((vol!H16%)*SQRT(ttm!H16/365)),TRUE)*EXP(-rate!B16%*ttm!H16/365)</f>
        <v>171.61975932990254</v>
      </c>
      <c r="G526" s="16">
        <f>_xlfn.NORM.S.DIST((LN(price!B16/Home!$F$27)+(rate!B16%-dividend!B16%+0.5*(vol!H16%)^2)*(ttm!H16/365))/((vol!H16%)*SQRT(ttm!H16/365)),TRUE)*EXP(-dividend!B16%*ttm!H16/365)</f>
        <v>0.51345033910627047</v>
      </c>
      <c r="H526" s="18">
        <f>mid!H16</f>
        <v>179.85</v>
      </c>
      <c r="I526" s="16">
        <f>delta!H16</f>
        <v>0.52700000000000002</v>
      </c>
      <c r="J526" s="19">
        <v>4.9300199999999998</v>
      </c>
      <c r="K526" s="20">
        <f>ttm!H16</f>
        <v>119</v>
      </c>
      <c r="L526" s="20">
        <f>moneyness!H16</f>
        <v>-65.390000000000327</v>
      </c>
      <c r="M526" s="16">
        <f t="shared" si="16"/>
        <v>0.76632401212786594</v>
      </c>
      <c r="N526" s="16">
        <f t="shared" si="17"/>
        <v>0.25287367302159547</v>
      </c>
    </row>
    <row r="527" spans="1:14">
      <c r="A527" s="17">
        <v>45530</v>
      </c>
      <c r="B527" s="16">
        <v>7</v>
      </c>
      <c r="C527" s="16">
        <v>1</v>
      </c>
      <c r="D527" s="18">
        <f>price!B17</f>
        <v>5616.84</v>
      </c>
      <c r="E527" s="16">
        <v>1.3683000000000001</v>
      </c>
      <c r="F527" s="16">
        <f>price!B17*_xlfn.NORM.S.DIST((LN(price!B17/Home!$F$27)+(rate!B17%-dividend!B17%+0.5*(vol!H17%)^2)*(ttm!H17/365))/((vol!H17%)*SQRT(ttm!H17/365)),TRUE)*EXP(-dividend!B17%*ttm!H17/365)-Home!$F$27*_xlfn.NORM.S.DIST((LN(price!B17/Home!$F$27)+(rate!B17%-dividend!B17%-0.5*(vol!H17%)^2)*(ttm!H17/365))/((vol!H17%)*SQRT(ttm!H17/365)),TRUE)*EXP(-rate!B17%*ttm!H17/365)</f>
        <v>157.2004574010889</v>
      </c>
      <c r="G527" s="16">
        <f>_xlfn.NORM.S.DIST((LN(price!B17/Home!$F$27)+(rate!B17%-dividend!B17%+0.5*(vol!H17%)^2)*(ttm!H17/365))/((vol!H17%)*SQRT(ttm!H17/365)),TRUE)*EXP(-dividend!B17%*ttm!H17/365)</f>
        <v>0.49475825701453652</v>
      </c>
      <c r="H527" s="18">
        <f>mid!H17</f>
        <v>165.75</v>
      </c>
      <c r="I527" s="16">
        <f>delta!H17</f>
        <v>0.51</v>
      </c>
      <c r="J527" s="19">
        <v>4.93872</v>
      </c>
      <c r="K527" s="20">
        <f>ttm!H17</f>
        <v>116</v>
      </c>
      <c r="L527" s="20">
        <f>moneyness!H17</f>
        <v>-83.159999999999854</v>
      </c>
      <c r="M527" s="16">
        <f t="shared" si="16"/>
        <v>0.53148288520326081</v>
      </c>
      <c r="N527" s="16">
        <f t="shared" si="17"/>
        <v>3.6724628188724295E-2</v>
      </c>
    </row>
    <row r="528" spans="1:14">
      <c r="A528" s="17">
        <v>45531</v>
      </c>
      <c r="B528" s="16">
        <v>7</v>
      </c>
      <c r="C528" s="16">
        <v>1</v>
      </c>
      <c r="D528" s="18">
        <f>price!B18</f>
        <v>5625.8</v>
      </c>
      <c r="E528" s="16">
        <v>1.3662000000000001</v>
      </c>
      <c r="F528" s="16">
        <f>price!B18*_xlfn.NORM.S.DIST((LN(price!B18/Home!$F$27)+(rate!B18%-dividend!B18%+0.5*(vol!H18%)^2)*(ttm!H18/365))/((vol!H18%)*SQRT(ttm!H18/365)),TRUE)*EXP(-dividend!B18%*ttm!H18/365)-Home!$F$27*_xlfn.NORM.S.DIST((LN(price!B18/Home!$F$27)+(rate!B18%-dividend!B18%-0.5*(vol!H18%)^2)*(ttm!H18/365))/((vol!H18%)*SQRT(ttm!H18/365)),TRUE)*EXP(-rate!B18%*ttm!H18/365)</f>
        <v>159.55745562712173</v>
      </c>
      <c r="G528" s="16">
        <f>_xlfn.NORM.S.DIST((LN(price!B18/Home!$F$27)+(rate!B18%-dividend!B18%+0.5*(vol!H18%)^2)*(ttm!H18/365))/((vol!H18%)*SQRT(ttm!H18/365)),TRUE)*EXP(-dividend!B18%*ttm!H18/365)</f>
        <v>0.50222396066369801</v>
      </c>
      <c r="H528" s="18">
        <f>mid!H18</f>
        <v>170.4</v>
      </c>
      <c r="I528" s="16">
        <f>delta!H18</f>
        <v>0.52300000000000002</v>
      </c>
      <c r="J528" s="19">
        <v>4.92021</v>
      </c>
      <c r="K528" s="20">
        <f>ttm!H18</f>
        <v>115</v>
      </c>
      <c r="L528" s="20">
        <f>moneyness!H18</f>
        <v>-74.199999999999818</v>
      </c>
      <c r="M528" s="16">
        <f t="shared" si="16"/>
        <v>0.67840575359203714</v>
      </c>
      <c r="N528" s="16">
        <f t="shared" si="17"/>
        <v>0.17618179292833913</v>
      </c>
    </row>
    <row r="529" spans="1:14">
      <c r="A529" s="17">
        <v>45532</v>
      </c>
      <c r="B529" s="16">
        <v>7</v>
      </c>
      <c r="C529" s="16">
        <v>1</v>
      </c>
      <c r="D529" s="18">
        <f>price!B19</f>
        <v>5592.18</v>
      </c>
      <c r="E529" s="16">
        <v>1.3749</v>
      </c>
      <c r="F529" s="16">
        <f>price!B19*_xlfn.NORM.S.DIST((LN(price!B19/Home!$F$27)+(rate!B19%-dividend!B19%+0.5*(vol!H19%)^2)*(ttm!H19/365))/((vol!H19%)*SQRT(ttm!H19/365)),TRUE)*EXP(-dividend!B19%*ttm!H19/365)-Home!$F$27*_xlfn.NORM.S.DIST((LN(price!B19/Home!$F$27)+(rate!B19%-dividend!B19%-0.5*(vol!H19%)^2)*(ttm!H19/365))/((vol!H19%)*SQRT(ttm!H19/365)),TRUE)*EXP(-rate!B19%*ttm!H19/365)</f>
        <v>145.54109941475872</v>
      </c>
      <c r="G529" s="16">
        <f>_xlfn.NORM.S.DIST((LN(price!B19/Home!$F$27)+(rate!B19%-dividend!B19%+0.5*(vol!H19%)^2)*(ttm!H19/365))/((vol!H19%)*SQRT(ttm!H19/365)),TRUE)*EXP(-dividend!B19%*ttm!H19/365)</f>
        <v>0.46998378410681046</v>
      </c>
      <c r="H529" s="18">
        <f>mid!H19</f>
        <v>147.44999999999999</v>
      </c>
      <c r="I529" s="16">
        <f>delta!H19</f>
        <v>0.48499999999999999</v>
      </c>
      <c r="J529" s="19">
        <v>4.9045100000000001</v>
      </c>
      <c r="K529" s="20">
        <f>ttm!H19</f>
        <v>114</v>
      </c>
      <c r="L529" s="20">
        <f>moneyness!H19</f>
        <v>-107.81999999999971</v>
      </c>
      <c r="M529" s="16">
        <f t="shared" si="16"/>
        <v>-16.487213803719836</v>
      </c>
      <c r="N529" s="16">
        <f t="shared" si="17"/>
        <v>-16.957197587826645</v>
      </c>
    </row>
    <row r="530" spans="1:14">
      <c r="A530" s="17">
        <v>45533</v>
      </c>
      <c r="B530" s="16">
        <v>7</v>
      </c>
      <c r="C530" s="16">
        <v>1</v>
      </c>
      <c r="D530" s="18">
        <f>price!B20</f>
        <v>5591.96</v>
      </c>
      <c r="E530" s="16">
        <v>1.3743000000000001</v>
      </c>
      <c r="F530" s="16">
        <f>price!B20*_xlfn.NORM.S.DIST((LN(price!B20/Home!$F$27)+(rate!B20%-dividend!B20%+0.5*(vol!H20%)^2)*(ttm!H20/365))/((vol!H20%)*SQRT(ttm!H20/365)),TRUE)*EXP(-dividend!B20%*ttm!H20/365)-Home!$F$27*_xlfn.NORM.S.DIST((LN(price!B20/Home!$F$27)+(rate!B20%-dividend!B20%-0.5*(vol!H20%)^2)*(ttm!H20/365))/((vol!H20%)*SQRT(ttm!H20/365)),TRUE)*EXP(-rate!B20%*ttm!H20/365)</f>
        <v>139.97293937134418</v>
      </c>
      <c r="G530" s="16">
        <f>_xlfn.NORM.S.DIST((LN(price!B20/Home!$F$27)+(rate!B20%-dividend!B20%+0.5*(vol!H20%)^2)*(ttm!H20/365))/((vol!H20%)*SQRT(ttm!H20/365)),TRUE)*EXP(-dividend!B20%*ttm!H20/365)</f>
        <v>0.46862731904248978</v>
      </c>
      <c r="H530" s="18">
        <f>mid!H20</f>
        <v>154.55000000000001</v>
      </c>
      <c r="I530" s="16">
        <f>delta!H20</f>
        <v>0.5</v>
      </c>
      <c r="J530" s="19">
        <v>4.9904500000000001</v>
      </c>
      <c r="K530" s="20">
        <f>ttm!H20</f>
        <v>113</v>
      </c>
      <c r="L530" s="20">
        <f>moneyness!H20</f>
        <v>-108.03999999999996</v>
      </c>
      <c r="M530" s="16">
        <f t="shared" si="16"/>
        <v>0.33346772742301667</v>
      </c>
      <c r="N530" s="16">
        <f t="shared" si="17"/>
        <v>-0.13515959161947311</v>
      </c>
    </row>
    <row r="531" spans="1:14">
      <c r="A531" s="17">
        <v>45534</v>
      </c>
      <c r="B531" s="16">
        <v>7</v>
      </c>
      <c r="C531" s="16">
        <v>3</v>
      </c>
      <c r="D531" s="18">
        <f>price!B21</f>
        <v>5648.4</v>
      </c>
      <c r="E531" s="16">
        <v>1.3606</v>
      </c>
      <c r="F531" s="16">
        <f>price!B21*_xlfn.NORM.S.DIST((LN(price!B21/Home!$F$27)+(rate!B21%-dividend!B21%+0.5*(vol!H21%)^2)*(ttm!H21/365))/((vol!H21%)*SQRT(ttm!H21/365)),TRUE)*EXP(-dividend!B21%*ttm!H21/365)-Home!$F$27*_xlfn.NORM.S.DIST((LN(price!B21/Home!$F$27)+(rate!B21%-dividend!B21%-0.5*(vol!H21%)^2)*(ttm!H21/365))/((vol!H21%)*SQRT(ttm!H21/365)),TRUE)*EXP(-rate!B21%*ttm!H21/365)</f>
        <v>167.29897448914153</v>
      </c>
      <c r="G531" s="16">
        <f>_xlfn.NORM.S.DIST((LN(price!B21/Home!$F$27)+(rate!B21%-dividend!B21%+0.5*(vol!H21%)^2)*(ttm!H21/365))/((vol!H21%)*SQRT(ttm!H21/365)),TRUE)*EXP(-dividend!B21%*ttm!H21/365)</f>
        <v>0.52313654308718893</v>
      </c>
      <c r="H531" s="18">
        <f>mid!H21</f>
        <v>173.3</v>
      </c>
      <c r="I531" s="16">
        <f>delta!H21</f>
        <v>0.53200000000000003</v>
      </c>
      <c r="J531" s="19">
        <v>4.9696699999999998</v>
      </c>
      <c r="K531" s="20">
        <f>ttm!H21</f>
        <v>112</v>
      </c>
      <c r="L531" s="20">
        <f>moneyness!H21</f>
        <v>-51.600000000000364</v>
      </c>
      <c r="M531" s="16">
        <f t="shared" si="16"/>
        <v>0.38221885755533708</v>
      </c>
      <c r="N531" s="16">
        <f t="shared" si="17"/>
        <v>-0.14091768553185186</v>
      </c>
    </row>
    <row r="532" spans="1:14">
      <c r="A532" s="17">
        <v>45538</v>
      </c>
      <c r="B532" s="16">
        <v>7</v>
      </c>
      <c r="C532" s="16">
        <v>1</v>
      </c>
      <c r="D532" s="18">
        <f>price!B22</f>
        <v>5528.93</v>
      </c>
      <c r="E532" s="16">
        <v>1.3905000000000001</v>
      </c>
      <c r="F532" s="16">
        <f>price!B22*_xlfn.NORM.S.DIST((LN(price!B22/Home!$F$27)+(rate!B22%-dividend!B22%+0.5*(vol!H22%)^2)*(ttm!H22/365))/((vol!H22%)*SQRT(ttm!H22/365)),TRUE)*EXP(-dividend!B22%*ttm!H22/365)-Home!$F$27*_xlfn.NORM.S.DIST((LN(price!B22/Home!$F$27)+(rate!B22%-dividend!B22%-0.5*(vol!H22%)^2)*(ttm!H22/365))/((vol!H22%)*SQRT(ttm!H22/365)),TRUE)*EXP(-rate!B22%*ttm!H22/365)</f>
        <v>118.75532997940581</v>
      </c>
      <c r="G532" s="16">
        <f>_xlfn.NORM.S.DIST((LN(price!B22/Home!$F$27)+(rate!B22%-dividend!B22%+0.5*(vol!H22%)^2)*(ttm!H22/365))/((vol!H22%)*SQRT(ttm!H22/365)),TRUE)*EXP(-dividend!B22%*ttm!H22/365)</f>
        <v>0.40947332694624905</v>
      </c>
      <c r="H532" s="18">
        <f>mid!H22</f>
        <v>127.4</v>
      </c>
      <c r="I532" s="16">
        <f>delta!H22</f>
        <v>0.43</v>
      </c>
      <c r="J532" s="19">
        <v>4.9531099999999997</v>
      </c>
      <c r="K532" s="20">
        <f>ttm!H22</f>
        <v>108</v>
      </c>
      <c r="L532" s="20">
        <f>moneyness!H22</f>
        <v>-171.06999999999971</v>
      </c>
      <c r="M532" s="16">
        <f t="shared" si="16"/>
        <v>0.11576258689414529</v>
      </c>
      <c r="N532" s="16">
        <f t="shared" si="17"/>
        <v>-0.29371074005210374</v>
      </c>
    </row>
    <row r="533" spans="1:14">
      <c r="A533" s="17">
        <v>45539</v>
      </c>
      <c r="B533" s="16">
        <v>7</v>
      </c>
      <c r="C533" s="16">
        <v>1</v>
      </c>
      <c r="D533" s="18">
        <f>price!B23</f>
        <v>5520.07</v>
      </c>
      <c r="E533" s="16">
        <v>1.3929</v>
      </c>
      <c r="F533" s="16">
        <f>price!B23*_xlfn.NORM.S.DIST((LN(price!B23/Home!$F$27)+(rate!B23%-dividend!B23%+0.5*(vol!H23%)^2)*(ttm!H23/365))/((vol!H23%)*SQRT(ttm!H23/365)),TRUE)*EXP(-dividend!B23%*ttm!H23/365)-Home!$F$27*_xlfn.NORM.S.DIST((LN(price!B23/Home!$F$27)+(rate!B23%-dividend!B23%-0.5*(vol!H23%)^2)*(ttm!H23/365))/((vol!H23%)*SQRT(ttm!H23/365)),TRUE)*EXP(-rate!B23%*ttm!H23/365)</f>
        <v>118.49395881555711</v>
      </c>
      <c r="G533" s="16">
        <f>_xlfn.NORM.S.DIST((LN(price!B23/Home!$F$27)+(rate!B23%-dividend!B23%+0.5*(vol!H23%)^2)*(ttm!H23/365))/((vol!H23%)*SQRT(ttm!H23/365)),TRUE)*EXP(-dividend!B23%*ttm!H23/365)</f>
        <v>0.40285181696380051</v>
      </c>
      <c r="H533" s="18">
        <f>mid!H23</f>
        <v>126.35</v>
      </c>
      <c r="I533" s="16">
        <f>delta!H23</f>
        <v>0.41499999999999998</v>
      </c>
      <c r="J533" s="19">
        <v>4.8909399999999996</v>
      </c>
      <c r="K533" s="20">
        <f>ttm!H23</f>
        <v>107</v>
      </c>
      <c r="L533" s="20">
        <f>moneyness!H23</f>
        <v>-179.93000000000029</v>
      </c>
      <c r="M533" s="16">
        <f t="shared" si="16"/>
        <v>0.64908062576665193</v>
      </c>
      <c r="N533" s="16">
        <f t="shared" si="17"/>
        <v>0.24622880880285142</v>
      </c>
    </row>
    <row r="534" spans="1:14">
      <c r="A534" s="17">
        <v>45540</v>
      </c>
      <c r="B534" s="16">
        <v>7</v>
      </c>
      <c r="C534" s="16">
        <v>1</v>
      </c>
      <c r="D534" s="18">
        <f>price!B24</f>
        <v>5503.41</v>
      </c>
      <c r="E534" s="16">
        <v>1.3960999999999999</v>
      </c>
      <c r="F534" s="16">
        <f>price!B24*_xlfn.NORM.S.DIST((LN(price!B24/Home!$F$27)+(rate!B24%-dividend!B24%+0.5*(vol!H24%)^2)*(ttm!H24/365))/((vol!H24%)*SQRT(ttm!H24/365)),TRUE)*EXP(-dividend!B24%*ttm!H24/365)-Home!$F$27*_xlfn.NORM.S.DIST((LN(price!B24/Home!$F$27)+(rate!B24%-dividend!B24%-0.5*(vol!H24%)^2)*(ttm!H24/365))/((vol!H24%)*SQRT(ttm!H24/365)),TRUE)*EXP(-rate!B24%*ttm!H24/365)</f>
        <v>107.25747567632106</v>
      </c>
      <c r="G534" s="16">
        <f>_xlfn.NORM.S.DIST((LN(price!B24/Home!$F$27)+(rate!B24%-dividend!B24%+0.5*(vol!H24%)^2)*(ttm!H24/365))/((vol!H24%)*SQRT(ttm!H24/365)),TRUE)*EXP(-dividend!B24%*ttm!H24/365)</f>
        <v>0.38350478909287949</v>
      </c>
      <c r="H534" s="18">
        <f>mid!H24</f>
        <v>115.4</v>
      </c>
      <c r="I534" s="16">
        <f>delta!H24</f>
        <v>0.40500000000000003</v>
      </c>
      <c r="J534" s="19">
        <v>4.8811600000000004</v>
      </c>
      <c r="K534" s="20">
        <f>ttm!H24</f>
        <v>106</v>
      </c>
      <c r="L534" s="20">
        <f>moneyness!H24</f>
        <v>-196.59000000000015</v>
      </c>
      <c r="M534" s="16">
        <f t="shared" si="16"/>
        <v>0.34927620996805581</v>
      </c>
      <c r="N534" s="16">
        <f t="shared" si="17"/>
        <v>-3.4228579124823688E-2</v>
      </c>
    </row>
    <row r="535" spans="1:14">
      <c r="A535" s="17">
        <v>45541</v>
      </c>
      <c r="B535" s="16">
        <v>7</v>
      </c>
      <c r="C535" s="16">
        <v>1</v>
      </c>
      <c r="D535" s="18">
        <f>price!B25</f>
        <v>5408.42</v>
      </c>
      <c r="E535" s="16">
        <v>1.4211</v>
      </c>
      <c r="F535" s="16">
        <f>price!B25*_xlfn.NORM.S.DIST((LN(price!B25/Home!$F$27)+(rate!B25%-dividend!B25%+0.5*(vol!H25%)^2)*(ttm!H25/365))/((vol!H25%)*SQRT(ttm!H25/365)),TRUE)*EXP(-dividend!B25%*ttm!H25/365)-Home!$F$27*_xlfn.NORM.S.DIST((LN(price!B25/Home!$F$27)+(rate!B25%-dividend!B25%-0.5*(vol!H25%)^2)*(ttm!H25/365))/((vol!H25%)*SQRT(ttm!H25/365)),TRUE)*EXP(-rate!B25%*ttm!H25/365)</f>
        <v>79.044397751645647</v>
      </c>
      <c r="G535" s="16">
        <f>_xlfn.NORM.S.DIST((LN(price!B25/Home!$F$27)+(rate!B25%-dividend!B25%+0.5*(vol!H25%)^2)*(ttm!H25/365))/((vol!H25%)*SQRT(ttm!H25/365)),TRUE)*EXP(-dividend!B25%*ttm!H25/365)</f>
        <v>0.30482106452856073</v>
      </c>
      <c r="H535" s="18">
        <f>mid!H25</f>
        <v>82.15</v>
      </c>
      <c r="I535" s="16">
        <f>delta!H25</f>
        <v>0.318</v>
      </c>
      <c r="J535" s="19">
        <v>4.8439300000000003</v>
      </c>
      <c r="K535" s="20">
        <f>ttm!H25</f>
        <v>105</v>
      </c>
      <c r="L535" s="20">
        <f>moneyness!H25</f>
        <v>-291.57999999999993</v>
      </c>
      <c r="M535" s="16">
        <f t="shared" si="16"/>
        <v>0.34205428674802035</v>
      </c>
      <c r="N535" s="16">
        <f t="shared" si="17"/>
        <v>3.7233222219459627E-2</v>
      </c>
    </row>
    <row r="536" spans="1:14">
      <c r="A536" s="17">
        <v>45544</v>
      </c>
      <c r="B536" s="16">
        <v>7</v>
      </c>
      <c r="C536" s="16">
        <v>3</v>
      </c>
      <c r="D536" s="18">
        <f>price!B26</f>
        <v>5471.05</v>
      </c>
      <c r="E536" s="16">
        <v>1.4044000000000001</v>
      </c>
      <c r="F536" s="16">
        <f>price!B26*_xlfn.NORM.S.DIST((LN(price!B26/Home!$F$27)+(rate!B26%-dividend!B26%+0.5*(vol!H26%)^2)*(ttm!H26/365))/((vol!H26%)*SQRT(ttm!H26/365)),TRUE)*EXP(-dividend!B26%*ttm!H26/365)-Home!$F$27*_xlfn.NORM.S.DIST((LN(price!B26/Home!$F$27)+(rate!B26%-dividend!B26%-0.5*(vol!H26%)^2)*(ttm!H26/365))/((vol!H26%)*SQRT(ttm!H26/365)),TRUE)*EXP(-rate!B26%*ttm!H26/365)</f>
        <v>92.043074755270027</v>
      </c>
      <c r="G536" s="16">
        <f>_xlfn.NORM.S.DIST((LN(price!B26/Home!$F$27)+(rate!B26%-dividend!B26%+0.5*(vol!H26%)^2)*(ttm!H26/365))/((vol!H26%)*SQRT(ttm!H26/365)),TRUE)*EXP(-dividend!B26%*ttm!H26/365)</f>
        <v>0.34921198309373835</v>
      </c>
      <c r="H536" s="18">
        <f>mid!H26</f>
        <v>103.5</v>
      </c>
      <c r="I536" s="16">
        <f>delta!H26</f>
        <v>0.37</v>
      </c>
      <c r="J536" s="19">
        <v>4.8527800000000001</v>
      </c>
      <c r="K536" s="20">
        <f>ttm!H26</f>
        <v>102</v>
      </c>
      <c r="L536" s="20">
        <f>moneyness!H26</f>
        <v>-228.94999999999982</v>
      </c>
      <c r="M536" s="16">
        <f t="shared" si="16"/>
        <v>0.16781558823654877</v>
      </c>
      <c r="N536" s="16">
        <f t="shared" si="17"/>
        <v>-0.18139639485718959</v>
      </c>
    </row>
    <row r="537" spans="1:14">
      <c r="A537" s="17">
        <v>45545</v>
      </c>
      <c r="B537" s="16">
        <v>7</v>
      </c>
      <c r="C537" s="16">
        <v>1</v>
      </c>
      <c r="D537" s="18">
        <f>price!B27</f>
        <v>5495.52</v>
      </c>
      <c r="E537" s="16">
        <v>1.3980999999999999</v>
      </c>
      <c r="F537" s="16">
        <f>price!B27*_xlfn.NORM.S.DIST((LN(price!B27/Home!$F$27)+(rate!B27%-dividend!B27%+0.5*(vol!H27%)^2)*(ttm!H27/365))/((vol!H27%)*SQRT(ttm!H27/365)),TRUE)*EXP(-dividend!B27%*ttm!H27/365)-Home!$F$27*_xlfn.NORM.S.DIST((LN(price!B27/Home!$F$27)+(rate!B27%-dividend!B27%-0.5*(vol!H27%)^2)*(ttm!H27/365))/((vol!H27%)*SQRT(ttm!H27/365)),TRUE)*EXP(-rate!B27%*ttm!H27/365)</f>
        <v>100.08878446935478</v>
      </c>
      <c r="G537" s="16">
        <f>_xlfn.NORM.S.DIST((LN(price!B27/Home!$F$27)+(rate!B27%-dividend!B27%+0.5*(vol!H27%)^2)*(ttm!H27/365))/((vol!H27%)*SQRT(ttm!H27/365)),TRUE)*EXP(-dividend!B27%*ttm!H27/365)</f>
        <v>0.37042475479126385</v>
      </c>
      <c r="H537" s="18">
        <f>mid!H27</f>
        <v>107.5</v>
      </c>
      <c r="I537" s="16">
        <f>delta!H27</f>
        <v>0.38800000000000001</v>
      </c>
      <c r="J537" s="19">
        <v>4.8342799999999997</v>
      </c>
      <c r="K537" s="20">
        <f>ttm!H27</f>
        <v>101</v>
      </c>
      <c r="L537" s="20">
        <f>moneyness!H27</f>
        <v>-204.47999999999956</v>
      </c>
      <c r="M537" s="16">
        <f t="shared" si="16"/>
        <v>0.3715927890635668</v>
      </c>
      <c r="N537" s="16">
        <f t="shared" si="17"/>
        <v>1.1680342723029424E-3</v>
      </c>
    </row>
    <row r="538" spans="1:14">
      <c r="A538" s="17">
        <v>45546</v>
      </c>
      <c r="B538" s="16">
        <v>7</v>
      </c>
      <c r="C538" s="16">
        <v>1</v>
      </c>
      <c r="D538" s="18">
        <f>price!B28</f>
        <v>5554.13</v>
      </c>
      <c r="E538" s="16">
        <v>1.3846000000000001</v>
      </c>
      <c r="F538" s="16">
        <f>price!B28*_xlfn.NORM.S.DIST((LN(price!B28/Home!$F$27)+(rate!B28%-dividend!B28%+0.5*(vol!H28%)^2)*(ttm!H28/365))/((vol!H28%)*SQRT(ttm!H28/365)),TRUE)*EXP(-dividend!B28%*ttm!H28/365)-Home!$F$27*_xlfn.NORM.S.DIST((LN(price!B28/Home!$F$27)+(rate!B28%-dividend!B28%-0.5*(vol!H28%)^2)*(ttm!H28/365))/((vol!H28%)*SQRT(ttm!H28/365)),TRUE)*EXP(-rate!B28%*ttm!H28/365)</f>
        <v>121.77790454434489</v>
      </c>
      <c r="G538" s="16">
        <f>_xlfn.NORM.S.DIST((LN(price!B28/Home!$F$27)+(rate!B28%-dividend!B28%+0.5*(vol!H28%)^2)*(ttm!H28/365))/((vol!H28%)*SQRT(ttm!H28/365)),TRUE)*EXP(-dividend!B28%*ttm!H28/365)</f>
        <v>0.4244592442770434</v>
      </c>
      <c r="H538" s="18">
        <f>mid!H28</f>
        <v>129.19999999999999</v>
      </c>
      <c r="I538" s="16">
        <f>delta!H28</f>
        <v>0.441</v>
      </c>
      <c r="J538" s="19">
        <v>4.8654599999999997</v>
      </c>
      <c r="K538" s="20">
        <f>ttm!H28</f>
        <v>100</v>
      </c>
      <c r="L538" s="20">
        <f>moneyness!H28</f>
        <v>-145.86999999999989</v>
      </c>
      <c r="M538" s="16">
        <f t="shared" si="16"/>
        <v>0.44183972989975756</v>
      </c>
      <c r="N538" s="16">
        <f t="shared" si="17"/>
        <v>1.7380485622714159E-2</v>
      </c>
    </row>
    <row r="539" spans="1:14">
      <c r="A539" s="17">
        <v>45547</v>
      </c>
      <c r="B539" s="16">
        <v>7</v>
      </c>
      <c r="C539" s="16">
        <v>1</v>
      </c>
      <c r="D539" s="18">
        <f>price!B29</f>
        <v>5595.76</v>
      </c>
      <c r="E539" s="16">
        <v>1.3735999999999999</v>
      </c>
      <c r="F539" s="16">
        <f>price!B29*_xlfn.NORM.S.DIST((LN(price!B29/Home!$F$27)+(rate!B29%-dividend!B29%+0.5*(vol!H29%)^2)*(ttm!H29/365))/((vol!H29%)*SQRT(ttm!H29/365)),TRUE)*EXP(-dividend!B29%*ttm!H29/365)-Home!$F$27*_xlfn.NORM.S.DIST((LN(price!B29/Home!$F$27)+(rate!B29%-dividend!B29%-0.5*(vol!H29%)^2)*(ttm!H29/365))/((vol!H29%)*SQRT(ttm!H29/365)),TRUE)*EXP(-rate!B29%*ttm!H29/365)</f>
        <v>139.44492831212392</v>
      </c>
      <c r="G539" s="16">
        <f>_xlfn.NORM.S.DIST((LN(price!B29/Home!$F$27)+(rate!B29%-dividend!B29%+0.5*(vol!H29%)^2)*(ttm!H29/365))/((vol!H29%)*SQRT(ttm!H29/365)),TRUE)*EXP(-dividend!B29%*ttm!H29/365)</f>
        <v>0.46360615778689912</v>
      </c>
      <c r="H539" s="18">
        <f>mid!H29</f>
        <v>147.5</v>
      </c>
      <c r="I539" s="16">
        <f>delta!H29</f>
        <v>0.47699999999999998</v>
      </c>
      <c r="J539" s="19">
        <v>4.8419800000000004</v>
      </c>
      <c r="K539" s="20">
        <f>ttm!H29</f>
        <v>99</v>
      </c>
      <c r="L539" s="20">
        <f>moneyness!H29</f>
        <v>-104.23999999999978</v>
      </c>
      <c r="M539" s="16">
        <f t="shared" si="16"/>
        <v>0.51250852488946319</v>
      </c>
      <c r="N539" s="16">
        <f t="shared" si="17"/>
        <v>4.890236710256407E-2</v>
      </c>
    </row>
    <row r="540" spans="1:14">
      <c r="A540" s="17">
        <v>45548</v>
      </c>
      <c r="B540" s="16">
        <v>7</v>
      </c>
      <c r="C540" s="16">
        <v>1</v>
      </c>
      <c r="D540" s="18">
        <f>price!B30</f>
        <v>5626.02</v>
      </c>
      <c r="E540" s="16">
        <v>1.3662000000000001</v>
      </c>
      <c r="F540" s="16">
        <f>price!B30*_xlfn.NORM.S.DIST((LN(price!B30/Home!$F$27)+(rate!B30%-dividend!B30%+0.5*(vol!H30%)^2)*(ttm!H30/365))/((vol!H30%)*SQRT(ttm!H30/365)),TRUE)*EXP(-dividend!B30%*ttm!H30/365)-Home!$F$27*_xlfn.NORM.S.DIST((LN(price!B30/Home!$F$27)+(rate!B30%-dividend!B30%-0.5*(vol!H30%)^2)*(ttm!H30/365))/((vol!H30%)*SQRT(ttm!H30/365)),TRUE)*EXP(-rate!B30%*ttm!H30/365)</f>
        <v>154.26692204944402</v>
      </c>
      <c r="G540" s="16">
        <f>_xlfn.NORM.S.DIST((LN(price!B30/Home!$F$27)+(rate!B30%-dividend!B30%+0.5*(vol!H30%)^2)*(ttm!H30/365))/((vol!H30%)*SQRT(ttm!H30/365)),TRUE)*EXP(-dividend!B30%*ttm!H30/365)</f>
        <v>0.49248991065226305</v>
      </c>
      <c r="H540" s="18">
        <f>mid!H30</f>
        <v>162.9</v>
      </c>
      <c r="I540" s="16">
        <f>delta!H30</f>
        <v>0.50700000000000001</v>
      </c>
      <c r="J540" s="19">
        <v>4.8354499999999998</v>
      </c>
      <c r="K540" s="20">
        <f>ttm!H30</f>
        <v>98</v>
      </c>
      <c r="L540" s="20">
        <f>moneyness!H30</f>
        <v>-73.979999999999563</v>
      </c>
      <c r="M540" s="16">
        <f t="shared" si="16"/>
        <v>0.65605733360201901</v>
      </c>
      <c r="N540" s="16">
        <f t="shared" si="17"/>
        <v>0.16356742294975596</v>
      </c>
    </row>
    <row r="541" spans="1:14">
      <c r="A541" s="17">
        <v>45551</v>
      </c>
      <c r="B541" s="16">
        <v>7</v>
      </c>
      <c r="C541" s="16">
        <v>3</v>
      </c>
      <c r="D541" s="18">
        <f>price!B31</f>
        <v>5633.09</v>
      </c>
      <c r="E541" s="16">
        <v>1.3646</v>
      </c>
      <c r="F541" s="16">
        <f>price!B31*_xlfn.NORM.S.DIST((LN(price!B31/Home!$F$27)+(rate!B31%-dividend!B31%+0.5*(vol!H31%)^2)*(ttm!H31/365))/((vol!H31%)*SQRT(ttm!H31/365)),TRUE)*EXP(-dividend!B31%*ttm!H31/365)-Home!$F$27*_xlfn.NORM.S.DIST((LN(price!B31/Home!$F$27)+(rate!B31%-dividend!B31%-0.5*(vol!H31%)^2)*(ttm!H31/365))/((vol!H31%)*SQRT(ttm!H31/365)),TRUE)*EXP(-rate!B31%*ttm!H31/365)</f>
        <v>156.47372110305378</v>
      </c>
      <c r="G541" s="16">
        <f>_xlfn.NORM.S.DIST((LN(price!B31/Home!$F$27)+(rate!B31%-dividend!B31%+0.5*(vol!H31%)^2)*(ttm!H31/365))/((vol!H31%)*SQRT(ttm!H31/365)),TRUE)*EXP(-dividend!B31%*ttm!H31/365)</f>
        <v>0.49680219826458555</v>
      </c>
      <c r="H541" s="18">
        <f>mid!H31</f>
        <v>167.4</v>
      </c>
      <c r="I541" s="16">
        <f>delta!H31</f>
        <v>0.51500000000000001</v>
      </c>
      <c r="J541" s="19">
        <v>4.7641400000000003</v>
      </c>
      <c r="K541" s="20">
        <f>ttm!H31</f>
        <v>95</v>
      </c>
      <c r="L541" s="20">
        <f>moneyness!H31</f>
        <v>-66.909999999999854</v>
      </c>
      <c r="M541" s="16">
        <f t="shared" si="16"/>
        <v>3.4379594872430479</v>
      </c>
      <c r="N541" s="16">
        <f t="shared" si="17"/>
        <v>2.9411572889784625</v>
      </c>
    </row>
    <row r="542" spans="1:14">
      <c r="A542" s="17">
        <v>45552</v>
      </c>
      <c r="B542" s="16">
        <v>7</v>
      </c>
      <c r="C542" s="16">
        <v>1</v>
      </c>
      <c r="D542" s="18">
        <f>price!B32</f>
        <v>5634.58</v>
      </c>
      <c r="E542" s="16">
        <v>1.3645</v>
      </c>
      <c r="F542" s="16">
        <f>price!B32*_xlfn.NORM.S.DIST((LN(price!B32/Home!$F$27)+(rate!B32%-dividend!B32%+0.5*(vol!H32%)^2)*(ttm!H32/365))/((vol!H32%)*SQRT(ttm!H32/365)),TRUE)*EXP(-dividend!B32%*ttm!H32/365)-Home!$F$27*_xlfn.NORM.S.DIST((LN(price!B32/Home!$F$27)+(rate!B32%-dividend!B32%-0.5*(vol!H32%)^2)*(ttm!H32/365))/((vol!H32%)*SQRT(ttm!H32/365)),TRUE)*EXP(-rate!B32%*ttm!H32/365)</f>
        <v>157.30658124955471</v>
      </c>
      <c r="G542" s="16">
        <f>_xlfn.NORM.S.DIST((LN(price!B32/Home!$F$27)+(rate!B32%-dividend!B32%+0.5*(vol!H32%)^2)*(ttm!H32/365))/((vol!H32%)*SQRT(ttm!H32/365)),TRUE)*EXP(-dividend!B32%*ttm!H32/365)</f>
        <v>0.49779993353142393</v>
      </c>
      <c r="H542" s="18">
        <f>mid!H32</f>
        <v>170.35</v>
      </c>
      <c r="I542" s="16">
        <f>delta!H32</f>
        <v>0.52100000000000002</v>
      </c>
      <c r="J542" s="19">
        <v>4.7633799999999997</v>
      </c>
      <c r="K542" s="20">
        <f>ttm!H32</f>
        <v>94</v>
      </c>
      <c r="L542" s="20">
        <f>moneyness!H32</f>
        <v>-65.420000000000073</v>
      </c>
      <c r="M542" s="16">
        <f t="shared" si="16"/>
        <v>0.42649659024484027</v>
      </c>
      <c r="N542" s="16">
        <f t="shared" si="17"/>
        <v>-7.1303343286583665E-2</v>
      </c>
    </row>
    <row r="543" spans="1:14">
      <c r="A543" s="17">
        <v>45553</v>
      </c>
      <c r="B543" s="16">
        <v>7</v>
      </c>
      <c r="C543" s="16">
        <v>1</v>
      </c>
      <c r="D543" s="18">
        <f>price!B33</f>
        <v>5618.26</v>
      </c>
      <c r="E543" s="16">
        <v>1.3686</v>
      </c>
      <c r="F543" s="16">
        <f>price!B33*_xlfn.NORM.S.DIST((LN(price!B33/Home!$F$27)+(rate!B33%-dividend!B33%+0.5*(vol!H33%)^2)*(ttm!H33/365))/((vol!H33%)*SQRT(ttm!H33/365)),TRUE)*EXP(-dividend!B33%*ttm!H33/365)-Home!$F$27*_xlfn.NORM.S.DIST((LN(price!B33/Home!$F$27)+(rate!B33%-dividend!B33%-0.5*(vol!H33%)^2)*(ttm!H33/365))/((vol!H33%)*SQRT(ttm!H33/365)),TRUE)*EXP(-rate!B33%*ttm!H33/365)</f>
        <v>147.2247049649618</v>
      </c>
      <c r="G543" s="16">
        <f>_xlfn.NORM.S.DIST((LN(price!B33/Home!$F$27)+(rate!B33%-dividend!B33%+0.5*(vol!H33%)^2)*(ttm!H33/365))/((vol!H33%)*SQRT(ttm!H33/365)),TRUE)*EXP(-dividend!B33%*ttm!H33/365)</f>
        <v>0.48077824312824363</v>
      </c>
      <c r="H543" s="18">
        <f>mid!H33</f>
        <v>163.30000000000001</v>
      </c>
      <c r="I543" s="16">
        <f>delta!H33</f>
        <v>0.50600000000000001</v>
      </c>
      <c r="J543" s="19">
        <v>4.7387499999999996</v>
      </c>
      <c r="K543" s="20">
        <f>ttm!H33</f>
        <v>93</v>
      </c>
      <c r="L543" s="20">
        <f>moneyness!H33</f>
        <v>-81.739999999999782</v>
      </c>
      <c r="M543" s="16">
        <f t="shared" si="16"/>
        <v>0.44238597313707989</v>
      </c>
      <c r="N543" s="16">
        <f t="shared" si="17"/>
        <v>-3.8392269991163741E-2</v>
      </c>
    </row>
    <row r="544" spans="1:14">
      <c r="A544" s="17">
        <v>45554</v>
      </c>
      <c r="B544" s="16">
        <v>7</v>
      </c>
      <c r="C544" s="16">
        <v>1</v>
      </c>
      <c r="D544" s="18">
        <f>price!B34</f>
        <v>5713.64</v>
      </c>
      <c r="E544" s="16">
        <v>1.3462000000000001</v>
      </c>
      <c r="F544" s="16">
        <f>price!B34*_xlfn.NORM.S.DIST((LN(price!B34/Home!$F$27)+(rate!B34%-dividend!B34%+0.5*(vol!H34%)^2)*(ttm!H34/365))/((vol!H34%)*SQRT(ttm!H34/365)),TRUE)*EXP(-dividend!B34%*ttm!H34/365)-Home!$F$27*_xlfn.NORM.S.DIST((LN(price!B34/Home!$F$27)+(rate!B34%-dividend!B34%-0.5*(vol!H34%)^2)*(ttm!H34/365))/((vol!H34%)*SQRT(ttm!H34/365)),TRUE)*EXP(-rate!B34%*ttm!H34/365)</f>
        <v>194.72281504187777</v>
      </c>
      <c r="G544" s="16">
        <f>_xlfn.NORM.S.DIST((LN(price!B34/Home!$F$27)+(rate!B34%-dividend!B34%+0.5*(vol!H34%)^2)*(ttm!H34/365))/((vol!H34%)*SQRT(ttm!H34/365)),TRUE)*EXP(-dividend!B34%*ttm!H34/365)</f>
        <v>0.57232527781736431</v>
      </c>
      <c r="H544" s="18">
        <f>mid!H34</f>
        <v>205.4</v>
      </c>
      <c r="I544" s="16">
        <f>delta!H34</f>
        <v>0.58899999999999997</v>
      </c>
      <c r="J544" s="19">
        <v>4.7077999999999998</v>
      </c>
      <c r="K544" s="20">
        <f>ttm!H34</f>
        <v>92</v>
      </c>
      <c r="L544" s="20">
        <f>moneyness!H34</f>
        <v>13.640000000000327</v>
      </c>
      <c r="M544" s="16">
        <f t="shared" si="16"/>
        <v>1.0132457623752729</v>
      </c>
      <c r="N544" s="16">
        <f t="shared" si="17"/>
        <v>0.44092048455790855</v>
      </c>
    </row>
    <row r="545" spans="1:14">
      <c r="A545" s="17">
        <v>45555</v>
      </c>
      <c r="B545" s="16">
        <v>7</v>
      </c>
      <c r="C545" s="16">
        <v>1</v>
      </c>
      <c r="D545" s="18">
        <f>price!B35</f>
        <v>5702.55</v>
      </c>
      <c r="E545" s="16">
        <v>1.3484</v>
      </c>
      <c r="F545" s="16">
        <f>price!B35*_xlfn.NORM.S.DIST((LN(price!B35/Home!$F$27)+(rate!B35%-dividend!B35%+0.5*(vol!H35%)^2)*(ttm!H35/365))/((vol!H35%)*SQRT(ttm!H35/365)),TRUE)*EXP(-dividend!B35%*ttm!H35/365)-Home!$F$27*_xlfn.NORM.S.DIST((LN(price!B35/Home!$F$27)+(rate!B35%-dividend!B35%-0.5*(vol!H35%)^2)*(ttm!H35/365))/((vol!H35%)*SQRT(ttm!H35/365)),TRUE)*EXP(-rate!B35%*ttm!H35/365)</f>
        <v>186.19253389849291</v>
      </c>
      <c r="G545" s="16">
        <f>_xlfn.NORM.S.DIST((LN(price!B35/Home!$F$27)+(rate!B35%-dividend!B35%+0.5*(vol!H35%)^2)*(ttm!H35/365))/((vol!H35%)*SQRT(ttm!H35/365)),TRUE)*EXP(-dividend!B35%*ttm!H35/365)</f>
        <v>0.56104511804913137</v>
      </c>
      <c r="H545" s="18">
        <f>mid!H35</f>
        <v>193.95</v>
      </c>
      <c r="I545" s="16">
        <f>delta!H35</f>
        <v>0.57599999999999996</v>
      </c>
      <c r="J545" s="19">
        <v>4.6699400000000004</v>
      </c>
      <c r="K545" s="20">
        <f>ttm!H35</f>
        <v>91</v>
      </c>
      <c r="L545" s="20">
        <f>moneyness!H35</f>
        <v>2.5500000000001819</v>
      </c>
      <c r="M545" s="16">
        <f t="shared" si="16"/>
        <v>0.46176971155437779</v>
      </c>
      <c r="N545" s="16">
        <f t="shared" si="17"/>
        <v>-9.9275406494753582E-2</v>
      </c>
    </row>
    <row r="546" spans="1:14">
      <c r="A546" s="17">
        <v>45558</v>
      </c>
      <c r="B546" s="16">
        <v>7</v>
      </c>
      <c r="C546" s="16">
        <v>3</v>
      </c>
      <c r="D546" s="18">
        <f>price!B36</f>
        <v>5718.57</v>
      </c>
      <c r="E546" s="16">
        <v>1.3396999999999999</v>
      </c>
      <c r="F546" s="16">
        <f>price!B36*_xlfn.NORM.S.DIST((LN(price!B36/Home!$F$27)+(rate!B36%-dividend!B36%+0.5*(vol!H36%)^2)*(ttm!H36/365))/((vol!H36%)*SQRT(ttm!H36/365)),TRUE)*EXP(-dividend!B36%*ttm!H36/365)-Home!$F$27*_xlfn.NORM.S.DIST((LN(price!B36/Home!$F$27)+(rate!B36%-dividend!B36%-0.5*(vol!H36%)^2)*(ttm!H36/365))/((vol!H36%)*SQRT(ttm!H36/365)),TRUE)*EXP(-rate!B36%*ttm!H36/365)</f>
        <v>190.93489243948534</v>
      </c>
      <c r="G546" s="16">
        <f>_xlfn.NORM.S.DIST((LN(price!B36/Home!$F$27)+(rate!B36%-dividend!B36%+0.5*(vol!H36%)^2)*(ttm!H36/365))/((vol!H36%)*SQRT(ttm!H36/365)),TRUE)*EXP(-dividend!B36%*ttm!H36/365)</f>
        <v>0.57589220322431067</v>
      </c>
      <c r="H546" s="18">
        <f>mid!H36</f>
        <v>201.25</v>
      </c>
      <c r="I546" s="16">
        <f>delta!H36</f>
        <v>0.59099999999999997</v>
      </c>
      <c r="J546" s="19">
        <v>4.64276</v>
      </c>
      <c r="K546" s="20">
        <f>ttm!H36</f>
        <v>88</v>
      </c>
      <c r="L546" s="20">
        <f>moneyness!H36</f>
        <v>18.569999999999709</v>
      </c>
      <c r="M546" s="16">
        <f t="shared" si="16"/>
        <v>0.7648173260867418</v>
      </c>
      <c r="N546" s="16">
        <f t="shared" si="17"/>
        <v>0.18892512286243113</v>
      </c>
    </row>
    <row r="547" spans="1:14">
      <c r="A547" s="17">
        <v>45559</v>
      </c>
      <c r="B547" s="16">
        <v>7</v>
      </c>
      <c r="C547" s="16">
        <v>1</v>
      </c>
      <c r="D547" s="18">
        <f>price!B37</f>
        <v>5732.93</v>
      </c>
      <c r="E547" s="16">
        <v>1.3360000000000001</v>
      </c>
      <c r="F547" s="16">
        <f>price!B37*_xlfn.NORM.S.DIST((LN(price!B37/Home!$F$27)+(rate!B37%-dividend!B37%+0.5*(vol!H37%)^2)*(ttm!H37/365))/((vol!H37%)*SQRT(ttm!H37/365)),TRUE)*EXP(-dividend!B37%*ttm!H37/365)-Home!$F$27*_xlfn.NORM.S.DIST((LN(price!B37/Home!$F$27)+(rate!B37%-dividend!B37%-0.5*(vol!H37%)^2)*(ttm!H37/365))/((vol!H37%)*SQRT(ttm!H37/365)),TRUE)*EXP(-rate!B37%*ttm!H37/365)</f>
        <v>198.97428840800103</v>
      </c>
      <c r="G547" s="16">
        <f>_xlfn.NORM.S.DIST((LN(price!B37/Home!$F$27)+(rate!B37%-dividend!B37%+0.5*(vol!H37%)^2)*(ttm!H37/365))/((vol!H37%)*SQRT(ttm!H37/365)),TRUE)*EXP(-dividend!B37%*ttm!H37/365)</f>
        <v>0.58914087965644291</v>
      </c>
      <c r="H547" s="18">
        <f>mid!H37</f>
        <v>211.75</v>
      </c>
      <c r="I547" s="16">
        <f>delta!H37</f>
        <v>0.60299999999999998</v>
      </c>
      <c r="J547" s="19">
        <v>4.6194100000000002</v>
      </c>
      <c r="K547" s="20">
        <f>ttm!H37</f>
        <v>87</v>
      </c>
      <c r="L547" s="20">
        <f>moneyness!H37</f>
        <v>32.930000000000291</v>
      </c>
      <c r="M547" s="16">
        <f t="shared" si="16"/>
        <v>0.40443233721826538</v>
      </c>
      <c r="N547" s="16">
        <f t="shared" si="17"/>
        <v>-0.18470854243817753</v>
      </c>
    </row>
    <row r="548" spans="1:14">
      <c r="A548" s="17">
        <v>45560</v>
      </c>
      <c r="B548" s="16">
        <v>7</v>
      </c>
      <c r="C548" s="16">
        <v>1</v>
      </c>
      <c r="D548" s="18">
        <f>price!B38</f>
        <v>5722.26</v>
      </c>
      <c r="E548" s="16">
        <v>1.3381000000000001</v>
      </c>
      <c r="F548" s="16">
        <f>price!B38*_xlfn.NORM.S.DIST((LN(price!B38/Home!$F$27)+(rate!B38%-dividend!B38%+0.5*(vol!H38%)^2)*(ttm!H38/365))/((vol!H38%)*SQRT(ttm!H38/365)),TRUE)*EXP(-dividend!B38%*ttm!H38/365)-Home!$F$27*_xlfn.NORM.S.DIST((LN(price!B38/Home!$F$27)+(rate!B38%-dividend!B38%-0.5*(vol!H38%)^2)*(ttm!H38/365))/((vol!H38%)*SQRT(ttm!H38/365)),TRUE)*EXP(-rate!B38%*ttm!H38/365)</f>
        <v>193.5932128145696</v>
      </c>
      <c r="G548" s="16">
        <f>_xlfn.NORM.S.DIST((LN(price!B38/Home!$F$27)+(rate!B38%-dividend!B38%+0.5*(vol!H38%)^2)*(ttm!H38/365))/((vol!H38%)*SQRT(ttm!H38/365)),TRUE)*EXP(-dividend!B38%*ttm!H38/365)</f>
        <v>0.57774921204699403</v>
      </c>
      <c r="H548" s="18">
        <f>mid!H38</f>
        <v>207.35</v>
      </c>
      <c r="I548" s="16">
        <f>delta!H38</f>
        <v>0.59699999999999998</v>
      </c>
      <c r="J548" s="19">
        <v>4.6132499999999999</v>
      </c>
      <c r="K548" s="20">
        <f>ttm!H38</f>
        <v>86</v>
      </c>
      <c r="L548" s="20">
        <f>moneyness!H38</f>
        <v>22.260000000000218</v>
      </c>
      <c r="M548" s="16">
        <f t="shared" si="16"/>
        <v>0.59390261956205059</v>
      </c>
      <c r="N548" s="16">
        <f t="shared" si="17"/>
        <v>1.6153407515056561E-2</v>
      </c>
    </row>
    <row r="549" spans="1:14">
      <c r="A549" s="17">
        <v>45561</v>
      </c>
      <c r="B549" s="16">
        <v>7</v>
      </c>
      <c r="C549" s="16">
        <v>1</v>
      </c>
      <c r="D549" s="18">
        <f>price!B39</f>
        <v>5745.37</v>
      </c>
      <c r="E549" s="16">
        <v>1.3329</v>
      </c>
      <c r="F549" s="16">
        <f>price!B39*_xlfn.NORM.S.DIST((LN(price!B39/Home!$F$27)+(rate!B39%-dividend!B39%+0.5*(vol!H39%)^2)*(ttm!H39/365))/((vol!H39%)*SQRT(ttm!H39/365)),TRUE)*EXP(-dividend!B39%*ttm!H39/365)-Home!$F$27*_xlfn.NORM.S.DIST((LN(price!B39/Home!$F$27)+(rate!B39%-dividend!B39%-0.5*(vol!H39%)^2)*(ttm!H39/365))/((vol!H39%)*SQRT(ttm!H39/365)),TRUE)*EXP(-rate!B39%*ttm!H39/365)</f>
        <v>209.8458044249478</v>
      </c>
      <c r="G549" s="16">
        <f>_xlfn.NORM.S.DIST((LN(price!B39/Home!$F$27)+(rate!B39%-dividend!B39%+0.5*(vol!H39%)^2)*(ttm!H39/365))/((vol!H39%)*SQRT(ttm!H39/365)),TRUE)*EXP(-dividend!B39%*ttm!H39/365)</f>
        <v>0.59833998604676608</v>
      </c>
      <c r="H549" s="18">
        <f>mid!H39</f>
        <v>220.95</v>
      </c>
      <c r="I549" s="16">
        <f>delta!H39</f>
        <v>0.61399999999999999</v>
      </c>
      <c r="J549" s="19">
        <v>4.6144999999999996</v>
      </c>
      <c r="K549" s="20">
        <f>ttm!H39</f>
        <v>85</v>
      </c>
      <c r="L549" s="20">
        <f>moneyness!H39</f>
        <v>45.369999999999891</v>
      </c>
      <c r="M549" s="16">
        <f t="shared" si="16"/>
        <v>0.53309640887316723</v>
      </c>
      <c r="N549" s="16">
        <f t="shared" si="17"/>
        <v>-6.5243577173598855E-2</v>
      </c>
    </row>
    <row r="550" spans="1:14">
      <c r="A550" s="17">
        <v>45562</v>
      </c>
      <c r="B550" s="16">
        <v>7</v>
      </c>
      <c r="C550" s="16">
        <v>1</v>
      </c>
      <c r="D550" s="18">
        <f>price!B40</f>
        <v>5738.17</v>
      </c>
      <c r="E550" s="16">
        <v>1.335</v>
      </c>
      <c r="F550" s="16">
        <f>price!B40*_xlfn.NORM.S.DIST((LN(price!B40/Home!$F$27)+(rate!B40%-dividend!B40%+0.5*(vol!H40%)^2)*(ttm!H40/365))/((vol!H40%)*SQRT(ttm!H40/365)),TRUE)*EXP(-dividend!B40%*ttm!H40/365)-Home!$F$27*_xlfn.NORM.S.DIST((LN(price!B40/Home!$F$27)+(rate!B40%-dividend!B40%-0.5*(vol!H40%)^2)*(ttm!H40/365))/((vol!H40%)*SQRT(ttm!H40/365)),TRUE)*EXP(-rate!B40%*ttm!H40/365)</f>
        <v>210.7334529861314</v>
      </c>
      <c r="G550" s="16">
        <f>_xlfn.NORM.S.DIST((LN(price!B40/Home!$F$27)+(rate!B40%-dividend!B40%+0.5*(vol!H40%)^2)*(ttm!H40/365))/((vol!H40%)*SQRT(ttm!H40/365)),TRUE)*EXP(-dividend!B40%*ttm!H40/365)</f>
        <v>0.58861767803204867</v>
      </c>
      <c r="H550" s="18">
        <f>mid!H40</f>
        <v>217</v>
      </c>
      <c r="I550" s="16">
        <f>delta!H40</f>
        <v>0.59899999999999998</v>
      </c>
      <c r="J550" s="19">
        <v>4.5907200000000001</v>
      </c>
      <c r="K550" s="20">
        <f>ttm!H40</f>
        <v>84</v>
      </c>
      <c r="L550" s="20">
        <f>moneyness!H40</f>
        <v>38.170000000000073</v>
      </c>
      <c r="M550" s="16">
        <f t="shared" si="16"/>
        <v>0.3713810189212593</v>
      </c>
      <c r="N550" s="16">
        <f t="shared" si="17"/>
        <v>-0.21723665911078938</v>
      </c>
    </row>
    <row r="551" spans="1:14">
      <c r="A551" s="17">
        <v>45565</v>
      </c>
      <c r="B551" s="16">
        <v>7</v>
      </c>
      <c r="C551" s="16">
        <v>3</v>
      </c>
      <c r="D551" s="18">
        <f>price!B41</f>
        <v>5762.48</v>
      </c>
      <c r="E551" s="16">
        <v>1.3305</v>
      </c>
      <c r="F551" s="16">
        <f>price!B41*_xlfn.NORM.S.DIST((LN(price!B41/Home!$F$27)+(rate!B41%-dividend!B41%+0.5*(vol!H41%)^2)*(ttm!H41/365))/((vol!H41%)*SQRT(ttm!H41/365)),TRUE)*EXP(-dividend!B41%*ttm!H41/365)-Home!$F$27*_xlfn.NORM.S.DIST((LN(price!B41/Home!$F$27)+(rate!B41%-dividend!B41%-0.5*(vol!H41%)^2)*(ttm!H41/365))/((vol!H41%)*SQRT(ttm!H41/365)),TRUE)*EXP(-rate!B41%*ttm!H41/365)</f>
        <v>221.05026851078583</v>
      </c>
      <c r="G551" s="16">
        <f>_xlfn.NORM.S.DIST((LN(price!B41/Home!$F$27)+(rate!B41%-dividend!B41%+0.5*(vol!H41%)^2)*(ttm!H41/365))/((vol!H41%)*SQRT(ttm!H41/365)),TRUE)*EXP(-dividend!B41%*ttm!H41/365)</f>
        <v>0.61168442761169006</v>
      </c>
      <c r="H551" s="18">
        <f>mid!H41</f>
        <v>225.95</v>
      </c>
      <c r="I551" s="16">
        <f>delta!H41</f>
        <v>0.61699999999999999</v>
      </c>
      <c r="J551" s="19">
        <v>4.6287700000000003</v>
      </c>
      <c r="K551" s="20">
        <f>ttm!H41</f>
        <v>81</v>
      </c>
      <c r="L551" s="20">
        <f>moneyness!H41</f>
        <v>62.479999999999563</v>
      </c>
      <c r="M551" s="16">
        <f t="shared" si="16"/>
        <v>0.42039028766916692</v>
      </c>
      <c r="N551" s="16">
        <f t="shared" si="17"/>
        <v>-0.19129413994252314</v>
      </c>
    </row>
    <row r="552" spans="1:14">
      <c r="A552" s="17">
        <v>45566</v>
      </c>
      <c r="B552" s="16">
        <v>7</v>
      </c>
      <c r="C552" s="16">
        <v>1</v>
      </c>
      <c r="D552" s="18">
        <f>price!B42</f>
        <v>5708.75</v>
      </c>
      <c r="E552" s="16">
        <v>1.3432999999999999</v>
      </c>
      <c r="F552" s="16">
        <f>price!B42*_xlfn.NORM.S.DIST((LN(price!B42/Home!$F$27)+(rate!B42%-dividend!B42%+0.5*(vol!H42%)^2)*(ttm!H42/365))/((vol!H42%)*SQRT(ttm!H42/365)),TRUE)*EXP(-dividend!B42%*ttm!H42/365)-Home!$F$27*_xlfn.NORM.S.DIST((LN(price!B42/Home!$F$27)+(rate!B42%-dividend!B42%-0.5*(vol!H42%)^2)*(ttm!H42/365))/((vol!H42%)*SQRT(ttm!H42/365)),TRUE)*EXP(-rate!B42%*ttm!H42/365)</f>
        <v>194.00722055962478</v>
      </c>
      <c r="G552" s="16">
        <f>_xlfn.NORM.S.DIST((LN(price!B42/Home!$F$27)+(rate!B42%-dividend!B42%+0.5*(vol!H42%)^2)*(ttm!H42/365))/((vol!H42%)*SQRT(ttm!H42/365)),TRUE)*EXP(-dividend!B42%*ttm!H42/365)</f>
        <v>0.55944731716487717</v>
      </c>
      <c r="H552" s="18">
        <f>mid!H42</f>
        <v>203.1</v>
      </c>
      <c r="I552" s="16">
        <f>delta!H42</f>
        <v>0.57499999999999996</v>
      </c>
      <c r="J552" s="19">
        <v>4.6014900000000001</v>
      </c>
      <c r="K552" s="20">
        <f>ttm!H42</f>
        <v>80</v>
      </c>
      <c r="L552" s="20">
        <f>moneyness!H42</f>
        <v>8.75</v>
      </c>
      <c r="M552" s="16">
        <f t="shared" si="16"/>
        <v>6.2944366534048095</v>
      </c>
      <c r="N552" s="16">
        <f t="shared" si="17"/>
        <v>5.7349893362399325</v>
      </c>
    </row>
    <row r="553" spans="1:14">
      <c r="A553" s="17">
        <v>45567</v>
      </c>
      <c r="B553" s="16">
        <v>7</v>
      </c>
      <c r="C553" s="16">
        <v>1</v>
      </c>
      <c r="D553" s="18">
        <f>price!B43</f>
        <v>5709.54</v>
      </c>
      <c r="E553" s="16">
        <v>1.3454999999999999</v>
      </c>
      <c r="F553" s="16">
        <f>price!B43*_xlfn.NORM.S.DIST((LN(price!B43/Home!$F$27)+(rate!B43%-dividend!B43%+0.5*(vol!H43%)^2)*(ttm!H43/365))/((vol!H43%)*SQRT(ttm!H43/365)),TRUE)*EXP(-dividend!B43%*ttm!H43/365)-Home!$F$27*_xlfn.NORM.S.DIST((LN(price!B43/Home!$F$27)+(rate!B43%-dividend!B43%-0.5*(vol!H43%)^2)*(ttm!H43/365))/((vol!H43%)*SQRT(ttm!H43/365)),TRUE)*EXP(-rate!B43%*ttm!H43/365)</f>
        <v>192.57185257345873</v>
      </c>
      <c r="G553" s="16">
        <f>_xlfn.NORM.S.DIST((LN(price!B43/Home!$F$27)+(rate!B43%-dividend!B43%+0.5*(vol!H43%)^2)*(ttm!H43/365))/((vol!H43%)*SQRT(ttm!H43/365)),TRUE)*EXP(-dividend!B43%*ttm!H43/365)</f>
        <v>0.55992118494674215</v>
      </c>
      <c r="H553" s="18">
        <f>mid!H43</f>
        <v>206.75</v>
      </c>
      <c r="I553" s="16">
        <f>delta!H43</f>
        <v>0.57399999999999995</v>
      </c>
      <c r="J553" s="19">
        <v>4.5949600000000004</v>
      </c>
      <c r="K553" s="20">
        <f>ttm!H43</f>
        <v>79</v>
      </c>
      <c r="L553" s="20">
        <f>moneyness!H43</f>
        <v>9.5399999999999636</v>
      </c>
      <c r="M553" s="16">
        <f t="shared" si="16"/>
        <v>1.1416789891374923</v>
      </c>
      <c r="N553" s="16">
        <f t="shared" si="17"/>
        <v>0.58175780419075018</v>
      </c>
    </row>
    <row r="554" spans="1:14">
      <c r="A554" s="17">
        <v>45568</v>
      </c>
      <c r="B554" s="16">
        <v>7</v>
      </c>
      <c r="C554" s="16">
        <v>1</v>
      </c>
      <c r="D554" s="18">
        <f>price!B44</f>
        <v>5699.94</v>
      </c>
      <c r="E554" s="16">
        <v>1.3475999999999999</v>
      </c>
      <c r="F554" s="16">
        <f>price!B44*_xlfn.NORM.S.DIST((LN(price!B44/Home!$F$27)+(rate!B44%-dividend!B44%+0.5*(vol!H44%)^2)*(ttm!H44/365))/((vol!H44%)*SQRT(ttm!H44/365)),TRUE)*EXP(-dividend!B44%*ttm!H44/365)-Home!$F$27*_xlfn.NORM.S.DIST((LN(price!B44/Home!$F$27)+(rate!B44%-dividend!B44%-0.5*(vol!H44%)^2)*(ttm!H44/365))/((vol!H44%)*SQRT(ttm!H44/365)),TRUE)*EXP(-rate!B44%*ttm!H44/365)</f>
        <v>190.16180857113977</v>
      </c>
      <c r="G554" s="16">
        <f>_xlfn.NORM.S.DIST((LN(price!B44/Home!$F$27)+(rate!B44%-dividend!B44%+0.5*(vol!H44%)^2)*(ttm!H44/365))/((vol!H44%)*SQRT(ttm!H44/365)),TRUE)*EXP(-dividend!B44%*ttm!H44/365)</f>
        <v>0.55026310165941206</v>
      </c>
      <c r="H554" s="18">
        <f>mid!H44</f>
        <v>195.55</v>
      </c>
      <c r="I554" s="16">
        <f>delta!H44</f>
        <v>0.56299999999999994</v>
      </c>
      <c r="J554" s="19">
        <v>4.6138399999999997</v>
      </c>
      <c r="K554" s="20">
        <f>ttm!H44</f>
        <v>78</v>
      </c>
      <c r="L554" s="20">
        <f>moneyness!H44</f>
        <v>-6.0000000000400178E-2</v>
      </c>
      <c r="M554" s="16">
        <f t="shared" si="16"/>
        <v>0.54008754362345701</v>
      </c>
      <c r="N554" s="16">
        <f t="shared" si="17"/>
        <v>-1.0175558035955046E-2</v>
      </c>
    </row>
    <row r="555" spans="1:14">
      <c r="A555" s="17">
        <v>45569</v>
      </c>
      <c r="B555" s="16">
        <v>7</v>
      </c>
      <c r="C555" s="16">
        <v>1</v>
      </c>
      <c r="D555" s="18">
        <f>price!B45</f>
        <v>5751.07</v>
      </c>
      <c r="E555" s="16">
        <v>1.3361000000000001</v>
      </c>
      <c r="F555" s="16">
        <f>price!B45*_xlfn.NORM.S.DIST((LN(price!B45/Home!$F$27)+(rate!B45%-dividend!B45%+0.5*(vol!H45%)^2)*(ttm!H45/365))/((vol!H45%)*SQRT(ttm!H45/365)),TRUE)*EXP(-dividend!B45%*ttm!H45/365)-Home!$F$27*_xlfn.NORM.S.DIST((LN(price!B45/Home!$F$27)+(rate!B45%-dividend!B45%-0.5*(vol!H45%)^2)*(ttm!H45/365))/((vol!H45%)*SQRT(ttm!H45/365)),TRUE)*EXP(-rate!B45%*ttm!H45/365)</f>
        <v>217.09290438508742</v>
      </c>
      <c r="G555" s="16">
        <f>_xlfn.NORM.S.DIST((LN(price!B45/Home!$F$27)+(rate!B45%-dividend!B45%+0.5*(vol!H45%)^2)*(ttm!H45/365))/((vol!H45%)*SQRT(ttm!H45/365)),TRUE)*EXP(-dividend!B45%*ttm!H45/365)</f>
        <v>0.59921352138781347</v>
      </c>
      <c r="H555" s="18">
        <f>mid!H45</f>
        <v>223.05</v>
      </c>
      <c r="I555" s="16">
        <f>delta!H45</f>
        <v>0.60599999999999998</v>
      </c>
      <c r="J555" s="19">
        <v>4.7532100000000002</v>
      </c>
      <c r="K555" s="20">
        <f>ttm!H45</f>
        <v>77</v>
      </c>
      <c r="L555" s="20">
        <f>moneyness!H45</f>
        <v>51.069999999999709</v>
      </c>
      <c r="M555" s="16">
        <f t="shared" si="16"/>
        <v>0.44453681494994901</v>
      </c>
      <c r="N555" s="16">
        <f t="shared" si="17"/>
        <v>-0.15467670643786446</v>
      </c>
    </row>
    <row r="556" spans="1:14">
      <c r="A556" s="17">
        <v>45572</v>
      </c>
      <c r="B556" s="16">
        <v>7</v>
      </c>
      <c r="C556" s="16">
        <v>3</v>
      </c>
      <c r="D556" s="18">
        <f>price!B46</f>
        <v>5695.94</v>
      </c>
      <c r="E556" s="16">
        <v>1.3483000000000001</v>
      </c>
      <c r="F556" s="16">
        <f>price!B46*_xlfn.NORM.S.DIST((LN(price!B46/Home!$F$27)+(rate!B46%-dividend!B46%+0.5*(vol!H46%)^2)*(ttm!H46/365))/((vol!H46%)*SQRT(ttm!H46/365)),TRUE)*EXP(-dividend!B46%*ttm!H46/365)-Home!$F$27*_xlfn.NORM.S.DIST((LN(price!B46/Home!$F$27)+(rate!B46%-dividend!B46%-0.5*(vol!H46%)^2)*(ttm!H46/365))/((vol!H46%)*SQRT(ttm!H46/365)),TRUE)*EXP(-rate!B46%*ttm!H46/365)</f>
        <v>186.91332998109192</v>
      </c>
      <c r="G556" s="16">
        <f>_xlfn.NORM.S.DIST((LN(price!B46/Home!$F$27)+(rate!B46%-dividend!B46%+0.5*(vol!H46%)^2)*(ttm!H46/365))/((vol!H46%)*SQRT(ttm!H46/365)),TRUE)*EXP(-dividend!B46%*ttm!H46/365)</f>
        <v>0.54697736400128905</v>
      </c>
      <c r="H556" s="18">
        <f>mid!H46</f>
        <v>198.45</v>
      </c>
      <c r="I556" s="16">
        <f>delta!H46</f>
        <v>0.56000000000000005</v>
      </c>
      <c r="J556" s="19">
        <v>4.8091100000000004</v>
      </c>
      <c r="K556" s="20">
        <f>ttm!H46</f>
        <v>74</v>
      </c>
      <c r="L556" s="20">
        <f>moneyness!H46</f>
        <v>-4.0600000000004002</v>
      </c>
      <c r="M556" s="16">
        <f t="shared" si="16"/>
        <v>0.44910701182042212</v>
      </c>
      <c r="N556" s="16">
        <f t="shared" si="17"/>
        <v>-9.7870352180866926E-2</v>
      </c>
    </row>
    <row r="557" spans="1:14">
      <c r="A557" s="17">
        <v>45573</v>
      </c>
      <c r="B557" s="16">
        <v>7</v>
      </c>
      <c r="C557" s="16">
        <v>1</v>
      </c>
      <c r="D557" s="18">
        <f>price!B47</f>
        <v>5751.13</v>
      </c>
      <c r="E557" s="16">
        <v>1.3351</v>
      </c>
      <c r="F557" s="16">
        <f>price!B47*_xlfn.NORM.S.DIST((LN(price!B47/Home!$F$27)+(rate!B47%-dividend!B47%+0.5*(vol!H47%)^2)*(ttm!H47/365))/((vol!H47%)*SQRT(ttm!H47/365)),TRUE)*EXP(-dividend!B47%*ttm!H47/365)-Home!$F$27*_xlfn.NORM.S.DIST((LN(price!B47/Home!$F$27)+(rate!B47%-dividend!B47%-0.5*(vol!H47%)^2)*(ttm!H47/365))/((vol!H47%)*SQRT(ttm!H47/365)),TRUE)*EXP(-rate!B47%*ttm!H47/365)</f>
        <v>215.42629183441477</v>
      </c>
      <c r="G557" s="16">
        <f>_xlfn.NORM.S.DIST((LN(price!B47/Home!$F$27)+(rate!B47%-dividend!B47%+0.5*(vol!H47%)^2)*(ttm!H47/365))/((vol!H47%)*SQRT(ttm!H47/365)),TRUE)*EXP(-dividend!B47%*ttm!H47/365)</f>
        <v>0.59793723157138479</v>
      </c>
      <c r="H557" s="18">
        <f>mid!H47</f>
        <v>222.95</v>
      </c>
      <c r="I557" s="16">
        <f>delta!H47</f>
        <v>0.60399999999999998</v>
      </c>
      <c r="J557" s="19">
        <v>4.7761899999999997</v>
      </c>
      <c r="K557" s="20">
        <f>ttm!H47</f>
        <v>73</v>
      </c>
      <c r="L557" s="20">
        <f>moneyness!H47</f>
        <v>51.130000000000109</v>
      </c>
      <c r="M557" s="16">
        <f t="shared" si="16"/>
        <v>0.57005059123004809</v>
      </c>
      <c r="N557" s="16">
        <f t="shared" si="17"/>
        <v>-2.7886640341336699E-2</v>
      </c>
    </row>
    <row r="558" spans="1:14">
      <c r="A558" s="17">
        <v>45574</v>
      </c>
      <c r="B558" s="16">
        <v>7</v>
      </c>
      <c r="C558" s="16">
        <v>1</v>
      </c>
      <c r="D558" s="18">
        <f>price!B48</f>
        <v>5792.04</v>
      </c>
      <c r="E558" s="16">
        <v>1.3254999999999999</v>
      </c>
      <c r="F558" s="16">
        <f>price!B48*_xlfn.NORM.S.DIST((LN(price!B48/Home!$F$27)+(rate!B48%-dividend!B48%+0.5*(vol!H48%)^2)*(ttm!H48/365))/((vol!H48%)*SQRT(ttm!H48/365)),TRUE)*EXP(-dividend!B48%*ttm!H48/365)-Home!$F$27*_xlfn.NORM.S.DIST((LN(price!B48/Home!$F$27)+(rate!B48%-dividend!B48%-0.5*(vol!H48%)^2)*(ttm!H48/365))/((vol!H48%)*SQRT(ttm!H48/365)),TRUE)*EXP(-rate!B48%*ttm!H48/365)</f>
        <v>240.59172243975627</v>
      </c>
      <c r="G558" s="16">
        <f>_xlfn.NORM.S.DIST((LN(price!B48/Home!$F$27)+(rate!B48%-dividend!B48%+0.5*(vol!H48%)^2)*(ttm!H48/365))/((vol!H48%)*SQRT(ttm!H48/365)),TRUE)*EXP(-dividend!B48%*ttm!H48/365)</f>
        <v>0.63435940997414764</v>
      </c>
      <c r="H558" s="18">
        <f>mid!H48</f>
        <v>246.15</v>
      </c>
      <c r="I558" s="16">
        <f>delta!H48</f>
        <v>0.63800000000000001</v>
      </c>
      <c r="J558" s="19">
        <v>4.7885200000000001</v>
      </c>
      <c r="K558" s="20">
        <f>ttm!H48</f>
        <v>72</v>
      </c>
      <c r="L558" s="20">
        <f>moneyness!H48</f>
        <v>92.039999999999964</v>
      </c>
      <c r="M558" s="16">
        <f t="shared" si="16"/>
        <v>0.43852821699465122</v>
      </c>
      <c r="N558" s="16">
        <f t="shared" si="17"/>
        <v>-0.19583119297949642</v>
      </c>
    </row>
    <row r="559" spans="1:14">
      <c r="A559" s="17">
        <v>45575</v>
      </c>
      <c r="B559" s="16">
        <v>7</v>
      </c>
      <c r="C559" s="16">
        <v>1</v>
      </c>
      <c r="D559" s="18">
        <f>price!B49</f>
        <v>5780.05</v>
      </c>
      <c r="E559" s="16">
        <v>1.3278000000000001</v>
      </c>
      <c r="F559" s="16">
        <f>price!B49*_xlfn.NORM.S.DIST((LN(price!B49/Home!$F$27)+(rate!B49%-dividend!B49%+0.5*(vol!H49%)^2)*(ttm!H49/365))/((vol!H49%)*SQRT(ttm!H49/365)),TRUE)*EXP(-dividend!B49%*ttm!H49/365)-Home!$F$27*_xlfn.NORM.S.DIST((LN(price!B49/Home!$F$27)+(rate!B49%-dividend!B49%-0.5*(vol!H49%)^2)*(ttm!H49/365))/((vol!H49%)*SQRT(ttm!H49/365)),TRUE)*EXP(-rate!B49%*ttm!H49/365)</f>
        <v>230.13682072005895</v>
      </c>
      <c r="G559" s="16">
        <f>_xlfn.NORM.S.DIST((LN(price!B49/Home!$F$27)+(rate!B49%-dividend!B49%+0.5*(vol!H49%)^2)*(ttm!H49/365))/((vol!H49%)*SQRT(ttm!H49/365)),TRUE)*EXP(-dividend!B49%*ttm!H49/365)</f>
        <v>0.6247226865972203</v>
      </c>
      <c r="H559" s="18">
        <f>mid!H49</f>
        <v>240.8</v>
      </c>
      <c r="I559" s="16">
        <f>delta!H49</f>
        <v>0.63500000000000001</v>
      </c>
      <c r="J559" s="19">
        <v>4.7853000000000003</v>
      </c>
      <c r="K559" s="20">
        <f>ttm!H49</f>
        <v>71</v>
      </c>
      <c r="L559" s="20">
        <f>moneyness!H49</f>
        <v>80.050000000000182</v>
      </c>
      <c r="M559" s="16">
        <f t="shared" si="16"/>
        <v>0.42135884726463635</v>
      </c>
      <c r="N559" s="16">
        <f t="shared" si="17"/>
        <v>-0.20336383933258395</v>
      </c>
    </row>
    <row r="560" spans="1:14">
      <c r="A560" s="17">
        <v>45576</v>
      </c>
      <c r="B560" s="16">
        <v>7</v>
      </c>
      <c r="C560" s="16">
        <v>3</v>
      </c>
      <c r="D560" s="18">
        <f>price!B50</f>
        <v>5815.03</v>
      </c>
      <c r="E560" s="16">
        <v>1.3204</v>
      </c>
      <c r="F560" s="16">
        <f>price!B50*_xlfn.NORM.S.DIST((LN(price!B50/Home!$F$27)+(rate!B50%-dividend!B50%+0.5*(vol!H50%)^2)*(ttm!H50/365))/((vol!H50%)*SQRT(ttm!H50/365)),TRUE)*EXP(-dividend!B50%*ttm!H50/365)-Home!$F$27*_xlfn.NORM.S.DIST((LN(price!B50/Home!$F$27)+(rate!B50%-dividend!B50%-0.5*(vol!H50%)^2)*(ttm!H50/365))/((vol!H50%)*SQRT(ttm!H50/365)),TRUE)*EXP(-rate!B50%*ttm!H50/365)</f>
        <v>254.2199954607363</v>
      </c>
      <c r="G560" s="16">
        <f>_xlfn.NORM.S.DIST((LN(price!B50/Home!$F$27)+(rate!B50%-dividend!B50%+0.5*(vol!H50%)^2)*(ttm!H50/365))/((vol!H50%)*SQRT(ttm!H50/365)),TRUE)*EXP(-dividend!B50%*ttm!H50/365)</f>
        <v>0.65384598214266632</v>
      </c>
      <c r="H560" s="18">
        <f>mid!H50</f>
        <v>255.45</v>
      </c>
      <c r="I560" s="16">
        <f>delta!H50</f>
        <v>0.65900000000000003</v>
      </c>
      <c r="J560" s="19">
        <v>4.7812799999999998</v>
      </c>
      <c r="K560" s="20">
        <f>ttm!H50</f>
        <v>70</v>
      </c>
      <c r="L560" s="20">
        <f>moneyness!H50</f>
        <v>115.02999999999975</v>
      </c>
      <c r="M560" s="16">
        <f t="shared" si="16"/>
        <v>0.86795951903736679</v>
      </c>
      <c r="N560" s="16">
        <f t="shared" si="17"/>
        <v>0.21411353689470047</v>
      </c>
    </row>
    <row r="561" spans="1:14">
      <c r="A561" s="17">
        <v>45579</v>
      </c>
      <c r="B561" s="16">
        <v>7</v>
      </c>
      <c r="C561" s="16">
        <v>1</v>
      </c>
      <c r="D561" s="18">
        <f>price!B51</f>
        <v>5859.85</v>
      </c>
      <c r="E561" s="16">
        <v>1.3103</v>
      </c>
      <c r="F561" s="16">
        <f>price!B51*_xlfn.NORM.S.DIST((LN(price!B51/Home!$F$27)+(rate!B51%-dividend!B51%+0.5*(vol!H51%)^2)*(ttm!H51/365))/((vol!H51%)*SQRT(ttm!H51/365)),TRUE)*EXP(-dividend!B51%*ttm!H51/365)-Home!$F$27*_xlfn.NORM.S.DIST((LN(price!B51/Home!$F$27)+(rate!B51%-dividend!B51%-0.5*(vol!H51%)^2)*(ttm!H51/365))/((vol!H51%)*SQRT(ttm!H51/365)),TRUE)*EXP(-rate!B51%*ttm!H51/365)</f>
        <v>278.59652734653901</v>
      </c>
      <c r="G561" s="16">
        <f>_xlfn.NORM.S.DIST((LN(price!B51/Home!$F$27)+(rate!B51%-dividend!B51%+0.5*(vol!H51%)^2)*(ttm!H51/365))/((vol!H51%)*SQRT(ttm!H51/365)),TRUE)*EXP(-dividend!B51%*ttm!H51/365)</f>
        <v>0.69537818078035241</v>
      </c>
      <c r="H561" s="18">
        <f>mid!H51</f>
        <v>293.8</v>
      </c>
      <c r="I561" s="16">
        <f>delta!H51</f>
        <v>0.70399999999999996</v>
      </c>
      <c r="J561" s="19">
        <v>4.7858499999999999</v>
      </c>
      <c r="K561" s="20">
        <f>ttm!H51</f>
        <v>67</v>
      </c>
      <c r="L561" s="20">
        <f>moneyness!H51</f>
        <v>159.85000000000036</v>
      </c>
      <c r="M561" s="16">
        <f t="shared" si="16"/>
        <v>0.81363866223609527</v>
      </c>
      <c r="N561" s="16">
        <f t="shared" si="17"/>
        <v>0.11826048145574286</v>
      </c>
    </row>
    <row r="562" spans="1:14">
      <c r="A562" s="17">
        <v>45580</v>
      </c>
      <c r="B562" s="16">
        <v>7</v>
      </c>
      <c r="C562" s="16">
        <v>1</v>
      </c>
      <c r="D562" s="18">
        <f>price!B52</f>
        <v>5815.26</v>
      </c>
      <c r="E562" s="16">
        <v>1.3209</v>
      </c>
      <c r="F562" s="16">
        <f>price!B52*_xlfn.NORM.S.DIST((LN(price!B52/Home!$F$27)+(rate!B52%-dividend!B52%+0.5*(vol!H52%)^2)*(ttm!H52/365))/((vol!H52%)*SQRT(ttm!H52/365)),TRUE)*EXP(-dividend!B52%*ttm!H52/365)-Home!$F$27*_xlfn.NORM.S.DIST((LN(price!B52/Home!$F$27)+(rate!B52%-dividend!B52%-0.5*(vol!H52%)^2)*(ttm!H52/365))/((vol!H52%)*SQRT(ttm!H52/365)),TRUE)*EXP(-rate!B52%*ttm!H52/365)</f>
        <v>248.16094215790599</v>
      </c>
      <c r="G562" s="16">
        <f>_xlfn.NORM.S.DIST((LN(price!B52/Home!$F$27)+(rate!B52%-dividend!B52%+0.5*(vol!H52%)^2)*(ttm!H52/365))/((vol!H52%)*SQRT(ttm!H52/365)),TRUE)*EXP(-dividend!B52%*ttm!H52/365)</f>
        <v>0.65590253905835671</v>
      </c>
      <c r="H562" s="18">
        <f>mid!H52</f>
        <v>257.35000000000002</v>
      </c>
      <c r="I562" s="16">
        <f>delta!H52</f>
        <v>0.66500000000000004</v>
      </c>
      <c r="J562" s="19">
        <v>4.7696500000000004</v>
      </c>
      <c r="K562" s="20">
        <f>ttm!H52</f>
        <v>66</v>
      </c>
      <c r="L562" s="20">
        <f>moneyness!H52</f>
        <v>115.26000000000022</v>
      </c>
      <c r="M562" s="16">
        <f t="shared" si="16"/>
        <v>0.48706282541159829</v>
      </c>
      <c r="N562" s="16">
        <f t="shared" si="17"/>
        <v>-0.16883971364675843</v>
      </c>
    </row>
    <row r="563" spans="1:14">
      <c r="A563" s="17">
        <v>45581</v>
      </c>
      <c r="B563" s="16">
        <v>7</v>
      </c>
      <c r="C563" s="16">
        <v>1</v>
      </c>
      <c r="D563" s="18">
        <f>price!B53</f>
        <v>5842.47</v>
      </c>
      <c r="E563" s="16">
        <v>1.3144</v>
      </c>
      <c r="F563" s="16">
        <f>price!B53*_xlfn.NORM.S.DIST((LN(price!B53/Home!$F$27)+(rate!B53%-dividend!B53%+0.5*(vol!H53%)^2)*(ttm!H53/365))/((vol!H53%)*SQRT(ttm!H53/365)),TRUE)*EXP(-dividend!B53%*ttm!H53/365)-Home!$F$27*_xlfn.NORM.S.DIST((LN(price!B53/Home!$F$27)+(rate!B53%-dividend!B53%-0.5*(vol!H53%)^2)*(ttm!H53/365))/((vol!H53%)*SQRT(ttm!H53/365)),TRUE)*EXP(-rate!B53%*ttm!H53/365)</f>
        <v>265.33468601584946</v>
      </c>
      <c r="G563" s="16">
        <f>_xlfn.NORM.S.DIST((LN(price!B53/Home!$F$27)+(rate!B53%-dividend!B53%+0.5*(vol!H53%)^2)*(ttm!H53/365))/((vol!H53%)*SQRT(ttm!H53/365)),TRUE)*EXP(-dividend!B53%*ttm!H53/365)</f>
        <v>0.67997838539331634</v>
      </c>
      <c r="H563" s="18">
        <f>mid!H53</f>
        <v>270.5</v>
      </c>
      <c r="I563" s="16">
        <f>delta!H53</f>
        <v>0.68700000000000006</v>
      </c>
      <c r="J563" s="19">
        <v>4.7691600000000003</v>
      </c>
      <c r="K563" s="20">
        <f>ttm!H53</f>
        <v>65</v>
      </c>
      <c r="L563" s="20">
        <f>moneyness!H53</f>
        <v>142.47000000000025</v>
      </c>
      <c r="M563" s="16">
        <f t="shared" si="16"/>
        <v>1.9415820934250516</v>
      </c>
      <c r="N563" s="16">
        <f t="shared" si="17"/>
        <v>1.2616037080317353</v>
      </c>
    </row>
    <row r="564" spans="1:14">
      <c r="A564" s="17">
        <v>45582</v>
      </c>
      <c r="B564" s="16">
        <v>7</v>
      </c>
      <c r="C564" s="16">
        <v>1</v>
      </c>
      <c r="D564" s="18">
        <f>price!B54</f>
        <v>5841.47</v>
      </c>
      <c r="E564" s="16">
        <v>1.3139000000000001</v>
      </c>
      <c r="F564" s="16">
        <f>price!B54*_xlfn.NORM.S.DIST((LN(price!B54/Home!$F$27)+(rate!B54%-dividend!B54%+0.5*(vol!H54%)^2)*(ttm!H54/365))/((vol!H54%)*SQRT(ttm!H54/365)),TRUE)*EXP(-dividend!B54%*ttm!H54/365)-Home!$F$27*_xlfn.NORM.S.DIST((LN(price!B54/Home!$F$27)+(rate!B54%-dividend!B54%-0.5*(vol!H54%)^2)*(ttm!H54/365))/((vol!H54%)*SQRT(ttm!H54/365)),TRUE)*EXP(-rate!B54%*ttm!H54/365)</f>
        <v>259.61336639247565</v>
      </c>
      <c r="G564" s="16">
        <f>_xlfn.NORM.S.DIST((LN(price!B54/Home!$F$27)+(rate!B54%-dividend!B54%+0.5*(vol!H54%)^2)*(ttm!H54/365))/((vol!H54%)*SQRT(ttm!H54/365)),TRUE)*EXP(-dividend!B54%*ttm!H54/365)</f>
        <v>0.68377297059852771</v>
      </c>
      <c r="H564" s="18">
        <f>mid!H54</f>
        <v>268.14999999999998</v>
      </c>
      <c r="I564" s="16">
        <f>delta!H54</f>
        <v>0.69499999999999995</v>
      </c>
      <c r="J564" s="19">
        <v>4.79474</v>
      </c>
      <c r="K564" s="20">
        <f>ttm!H54</f>
        <v>64</v>
      </c>
      <c r="L564" s="20">
        <f>moneyness!H54</f>
        <v>141.47000000000025</v>
      </c>
      <c r="M564" s="16">
        <f t="shared" si="16"/>
        <v>0.4958916734797974</v>
      </c>
      <c r="N564" s="16">
        <f t="shared" si="17"/>
        <v>-0.18788129711873031</v>
      </c>
    </row>
    <row r="565" spans="1:14">
      <c r="A565" s="17">
        <v>45583</v>
      </c>
      <c r="B565" s="16">
        <v>7</v>
      </c>
      <c r="C565" s="16">
        <v>3</v>
      </c>
      <c r="D565" s="18">
        <f>price!B55</f>
        <v>5864.67</v>
      </c>
      <c r="E565" s="16">
        <v>1.3086</v>
      </c>
      <c r="F565" s="16">
        <f>price!B55*_xlfn.NORM.S.DIST((LN(price!B55/Home!$F$27)+(rate!B55%-dividend!B55%+0.5*(vol!H55%)^2)*(ttm!H55/365))/((vol!H55%)*SQRT(ttm!H55/365)),TRUE)*EXP(-dividend!B55%*ttm!H55/365)-Home!$F$27*_xlfn.NORM.S.DIST((LN(price!B55/Home!$F$27)+(rate!B55%-dividend!B55%-0.5*(vol!H55%)^2)*(ttm!H55/365))/((vol!H55%)*SQRT(ttm!H55/365)),TRUE)*EXP(-rate!B55%*ttm!H55/365)</f>
        <v>273.25735634390639</v>
      </c>
      <c r="G565" s="16">
        <f>_xlfn.NORM.S.DIST((LN(price!B55/Home!$F$27)+(rate!B55%-dividend!B55%+0.5*(vol!H55%)^2)*(ttm!H55/365))/((vol!H55%)*SQRT(ttm!H55/365)),TRUE)*EXP(-dividend!B55%*ttm!H55/365)</f>
        <v>0.70598096076805683</v>
      </c>
      <c r="H565" s="18">
        <f>mid!H55</f>
        <v>279.55</v>
      </c>
      <c r="I565" s="16">
        <f>delta!H55</f>
        <v>0.71399999999999997</v>
      </c>
      <c r="J565" s="19">
        <v>4.7816799999999997</v>
      </c>
      <c r="K565" s="20">
        <f>ttm!H55</f>
        <v>63</v>
      </c>
      <c r="L565" s="20">
        <f>moneyness!H55</f>
        <v>164.67000000000007</v>
      </c>
      <c r="M565" s="16">
        <f t="shared" si="16"/>
        <v>0.66256771206964649</v>
      </c>
      <c r="N565" s="16">
        <f t="shared" si="17"/>
        <v>-4.3413248698410345E-2</v>
      </c>
    </row>
    <row r="566" spans="1:14">
      <c r="A566" s="17">
        <v>45586</v>
      </c>
      <c r="B566" s="16">
        <v>7</v>
      </c>
      <c r="C566" s="16">
        <v>1</v>
      </c>
      <c r="D566" s="18">
        <f>price!B56</f>
        <v>5853.98</v>
      </c>
      <c r="E566" s="16">
        <v>1.3109999999999999</v>
      </c>
      <c r="F566" s="16">
        <f>price!B56*_xlfn.NORM.S.DIST((LN(price!B56/Home!$F$27)+(rate!B56%-dividend!B56%+0.5*(vol!H56%)^2)*(ttm!H56/365))/((vol!H56%)*SQRT(ttm!H56/365)),TRUE)*EXP(-dividend!B56%*ttm!H56/365)-Home!$F$27*_xlfn.NORM.S.DIST((LN(price!B56/Home!$F$27)+(rate!B56%-dividend!B56%-0.5*(vol!H56%)^2)*(ttm!H56/365))/((vol!H56%)*SQRT(ttm!H56/365)),TRUE)*EXP(-rate!B56%*ttm!H56/365)</f>
        <v>261.39042769584103</v>
      </c>
      <c r="G566" s="16">
        <f>_xlfn.NORM.S.DIST((LN(price!B56/Home!$F$27)+(rate!B56%-dividend!B56%+0.5*(vol!H56%)^2)*(ttm!H56/365))/((vol!H56%)*SQRT(ttm!H56/365)),TRUE)*EXP(-dividend!B56%*ttm!H56/365)</f>
        <v>0.69931341014944315</v>
      </c>
      <c r="H566" s="18">
        <f>mid!H56</f>
        <v>272.05</v>
      </c>
      <c r="I566" s="16">
        <f>delta!H56</f>
        <v>0.70699999999999996</v>
      </c>
      <c r="J566" s="19">
        <v>4.7991299999999999</v>
      </c>
      <c r="K566" s="20">
        <f>ttm!H56</f>
        <v>60</v>
      </c>
      <c r="L566" s="20">
        <f>moneyness!H56</f>
        <v>153.97999999999956</v>
      </c>
      <c r="M566" s="16">
        <f t="shared" si="16"/>
        <v>3.2105321451232465</v>
      </c>
      <c r="N566" s="16">
        <f t="shared" si="17"/>
        <v>2.5112187349738031</v>
      </c>
    </row>
    <row r="567" spans="1:14">
      <c r="A567" s="17">
        <v>45587</v>
      </c>
      <c r="B567" s="16">
        <v>7</v>
      </c>
      <c r="C567" s="16">
        <v>1</v>
      </c>
      <c r="D567" s="18">
        <f>price!B57</f>
        <v>5851.2</v>
      </c>
      <c r="E567" s="16">
        <v>1.3109</v>
      </c>
      <c r="F567" s="16">
        <f>price!B57*_xlfn.NORM.S.DIST((LN(price!B57/Home!$F$27)+(rate!B57%-dividend!B57%+0.5*(vol!H57%)^2)*(ttm!H57/365))/((vol!H57%)*SQRT(ttm!H57/365)),TRUE)*EXP(-dividend!B57%*ttm!H57/365)-Home!$F$27*_xlfn.NORM.S.DIST((LN(price!B57/Home!$F$27)+(rate!B57%-dividend!B57%-0.5*(vol!H57%)^2)*(ttm!H57/365))/((vol!H57%)*SQRT(ttm!H57/365)),TRUE)*EXP(-rate!B57%*ttm!H57/365)</f>
        <v>258.37128568657317</v>
      </c>
      <c r="G567" s="16">
        <f>_xlfn.NORM.S.DIST((LN(price!B57/Home!$F$27)+(rate!B57%-dividend!B57%+0.5*(vol!H57%)^2)*(ttm!H57/365))/((vol!H57%)*SQRT(ttm!H57/365)),TRUE)*EXP(-dividend!B57%*ttm!H57/365)</f>
        <v>0.6971130353291537</v>
      </c>
      <c r="H567" s="18">
        <f>mid!H57</f>
        <v>262.45</v>
      </c>
      <c r="I567" s="16">
        <f>delta!H57</f>
        <v>0.70399999999999996</v>
      </c>
      <c r="J567" s="19">
        <v>4.7952000000000004</v>
      </c>
      <c r="K567" s="20">
        <f>ttm!H57</f>
        <v>59</v>
      </c>
      <c r="L567" s="20">
        <f>moneyness!H57</f>
        <v>151.19999999999982</v>
      </c>
      <c r="M567" s="16">
        <f t="shared" si="16"/>
        <v>0.52604076844415182</v>
      </c>
      <c r="N567" s="16">
        <f t="shared" si="17"/>
        <v>-0.17107226688500188</v>
      </c>
    </row>
    <row r="568" spans="1:14">
      <c r="A568" s="17">
        <v>45588</v>
      </c>
      <c r="B568" s="16">
        <v>7</v>
      </c>
      <c r="C568" s="16">
        <v>1</v>
      </c>
      <c r="D568" s="18">
        <f>price!B58</f>
        <v>5797.42</v>
      </c>
      <c r="E568" s="16">
        <v>1.3226</v>
      </c>
      <c r="F568" s="16">
        <f>price!B58*_xlfn.NORM.S.DIST((LN(price!B58/Home!$F$27)+(rate!B58%-dividend!B58%+0.5*(vol!H58%)^2)*(ttm!H58/365))/((vol!H58%)*SQRT(ttm!H58/365)),TRUE)*EXP(-dividend!B58%*ttm!H58/365)-Home!$F$27*_xlfn.NORM.S.DIST((LN(price!B58/Home!$F$27)+(rate!B58%-dividend!B58%-0.5*(vol!H58%)^2)*(ttm!H58/365))/((vol!H58%)*SQRT(ttm!H58/365)),TRUE)*EXP(-rate!B58%*ttm!H58/365)</f>
        <v>223.04210106958317</v>
      </c>
      <c r="G568" s="16">
        <f>_xlfn.NORM.S.DIST((LN(price!B58/Home!$F$27)+(rate!B58%-dividend!B58%+0.5*(vol!H58%)^2)*(ttm!H58/365))/((vol!H58%)*SQRT(ttm!H58/365)),TRUE)*EXP(-dividend!B58%*ttm!H58/365)</f>
        <v>0.64460460792239205</v>
      </c>
      <c r="H568" s="18">
        <f>mid!H58</f>
        <v>234.05</v>
      </c>
      <c r="I568" s="16">
        <f>delta!H58</f>
        <v>0.65700000000000003</v>
      </c>
      <c r="J568" s="19">
        <v>4.7968299999999999</v>
      </c>
      <c r="K568" s="20">
        <f>ttm!H58</f>
        <v>58</v>
      </c>
      <c r="L568" s="20">
        <f>moneyness!H58</f>
        <v>97.420000000000073</v>
      </c>
      <c r="M568" s="16">
        <f t="shared" si="16"/>
        <v>0.53559104914894096</v>
      </c>
      <c r="N568" s="16">
        <f t="shared" si="17"/>
        <v>-0.10901355877345109</v>
      </c>
    </row>
    <row r="569" spans="1:14">
      <c r="A569" s="17">
        <v>45589</v>
      </c>
      <c r="B569" s="16">
        <v>7</v>
      </c>
      <c r="C569" s="16">
        <v>1</v>
      </c>
      <c r="D569" s="18">
        <f>price!B59</f>
        <v>5809.86</v>
      </c>
      <c r="E569" s="16">
        <v>1.3192999999999999</v>
      </c>
      <c r="F569" s="16">
        <f>price!B59*_xlfn.NORM.S.DIST((LN(price!B59/Home!$F$27)+(rate!B59%-dividend!B59%+0.5*(vol!H59%)^2)*(ttm!H59/365))/((vol!H59%)*SQRT(ttm!H59/365)),TRUE)*EXP(-dividend!B59%*ttm!H59/365)-Home!$F$27*_xlfn.NORM.S.DIST((LN(price!B59/Home!$F$27)+(rate!B59%-dividend!B59%-0.5*(vol!H59%)^2)*(ttm!H59/365))/((vol!H59%)*SQRT(ttm!H59/365)),TRUE)*EXP(-rate!B59%*ttm!H59/365)</f>
        <v>231.46737863822682</v>
      </c>
      <c r="G569" s="16">
        <f>_xlfn.NORM.S.DIST((LN(price!B59/Home!$F$27)+(rate!B59%-dividend!B59%+0.5*(vol!H59%)^2)*(ttm!H59/365))/((vol!H59%)*SQRT(ttm!H59/365)),TRUE)*EXP(-dividend!B59%*ttm!H59/365)</f>
        <v>0.65534573741146451</v>
      </c>
      <c r="H569" s="18">
        <f>mid!H59</f>
        <v>240.6</v>
      </c>
      <c r="I569" s="16">
        <f>delta!H59</f>
        <v>0.66800000000000004</v>
      </c>
      <c r="J569" s="19">
        <v>4.7797099999999997</v>
      </c>
      <c r="K569" s="20">
        <f>ttm!H59</f>
        <v>57</v>
      </c>
      <c r="L569" s="20">
        <f>moneyness!H59</f>
        <v>109.85999999999967</v>
      </c>
      <c r="M569" s="16">
        <f t="shared" si="16"/>
        <v>2.2052052212861351</v>
      </c>
      <c r="N569" s="16">
        <f t="shared" si="17"/>
        <v>1.5498594838746707</v>
      </c>
    </row>
    <row r="570" spans="1:14">
      <c r="A570" s="17">
        <v>45590</v>
      </c>
      <c r="B570" s="16">
        <v>7</v>
      </c>
      <c r="C570" s="16">
        <v>3</v>
      </c>
      <c r="D570" s="18">
        <f>price!B60</f>
        <v>5808.12</v>
      </c>
      <c r="E570" s="16">
        <v>1.3187</v>
      </c>
      <c r="F570" s="16">
        <f>price!B60*_xlfn.NORM.S.DIST((LN(price!B60/Home!$F$27)+(rate!B60%-dividend!B60%+0.5*(vol!H60%)^2)*(ttm!H60/365))/((vol!H60%)*SQRT(ttm!H60/365)),TRUE)*EXP(-dividend!B60%*ttm!H60/365)-Home!$F$27*_xlfn.NORM.S.DIST((LN(price!B60/Home!$F$27)+(rate!B60%-dividend!B60%-0.5*(vol!H60%)^2)*(ttm!H60/365))/((vol!H60%)*SQRT(ttm!H60/365)),TRUE)*EXP(-rate!B60%*ttm!H60/365)</f>
        <v>234.82504818840425</v>
      </c>
      <c r="G570" s="16">
        <f>_xlfn.NORM.S.DIST((LN(price!B60/Home!$F$27)+(rate!B60%-dividend!B60%+0.5*(vol!H60%)^2)*(ttm!H60/365))/((vol!H60%)*SQRT(ttm!H60/365)),TRUE)*EXP(-dividend!B60%*ttm!H60/365)</f>
        <v>0.64912913156129037</v>
      </c>
      <c r="H570" s="18">
        <f>mid!H60</f>
        <v>236.3</v>
      </c>
      <c r="I570" s="16">
        <f>delta!H60</f>
        <v>0.65300000000000002</v>
      </c>
      <c r="J570" s="19">
        <v>4.7761800000000001</v>
      </c>
      <c r="K570" s="20">
        <f>ttm!H60</f>
        <v>56</v>
      </c>
      <c r="L570" s="20">
        <f>moneyness!H60</f>
        <v>108.11999999999989</v>
      </c>
      <c r="M570" s="16">
        <f t="shared" si="16"/>
        <v>0.76173867682483809</v>
      </c>
      <c r="N570" s="16">
        <f t="shared" si="17"/>
        <v>0.11260954526354772</v>
      </c>
    </row>
    <row r="571" spans="1:14">
      <c r="A571" s="17">
        <v>45593</v>
      </c>
      <c r="B571" s="16">
        <v>7</v>
      </c>
      <c r="C571" s="16">
        <v>1</v>
      </c>
      <c r="D571" s="18">
        <f>price!B61</f>
        <v>5823.52</v>
      </c>
      <c r="E571" s="16">
        <v>1.3150999999999999</v>
      </c>
      <c r="F571" s="16">
        <f>price!B61*_xlfn.NORM.S.DIST((LN(price!B61/Home!$F$27)+(rate!B61%-dividend!B61%+0.5*(vol!H61%)^2)*(ttm!H61/365))/((vol!H61%)*SQRT(ttm!H61/365)),TRUE)*EXP(-dividend!B61%*ttm!H61/365)-Home!$F$27*_xlfn.NORM.S.DIST((LN(price!B61/Home!$F$27)+(rate!B61%-dividend!B61%-0.5*(vol!H61%)^2)*(ttm!H61/365))/((vol!H61%)*SQRT(ttm!H61/365)),TRUE)*EXP(-rate!B61%*ttm!H61/365)</f>
        <v>237.24048091896702</v>
      </c>
      <c r="G571" s="16">
        <f>_xlfn.NORM.S.DIST((LN(price!B61/Home!$F$27)+(rate!B61%-dividend!B61%+0.5*(vol!H61%)^2)*(ttm!H61/365))/((vol!H61%)*SQRT(ttm!H61/365)),TRUE)*EXP(-dividend!B61%*ttm!H61/365)</f>
        <v>0.66814536009710979</v>
      </c>
      <c r="H571" s="18">
        <f>mid!H61</f>
        <v>247.55</v>
      </c>
      <c r="I571" s="16">
        <f>delta!H61</f>
        <v>0.67800000000000005</v>
      </c>
      <c r="J571" s="19">
        <v>4.7738899999999997</v>
      </c>
      <c r="K571" s="20">
        <f>ttm!H61</f>
        <v>53</v>
      </c>
      <c r="L571" s="20">
        <f>moneyness!H61</f>
        <v>123.52000000000044</v>
      </c>
      <c r="M571" s="16">
        <f t="shared" si="16"/>
        <v>0.97934209736999078</v>
      </c>
      <c r="N571" s="16">
        <f t="shared" si="17"/>
        <v>0.311196737272881</v>
      </c>
    </row>
    <row r="572" spans="1:14">
      <c r="A572" s="17">
        <v>45594</v>
      </c>
      <c r="B572" s="16">
        <v>7</v>
      </c>
      <c r="C572" s="16">
        <v>1</v>
      </c>
      <c r="D572" s="18">
        <f>price!B62</f>
        <v>5832.92</v>
      </c>
      <c r="E572" s="16">
        <v>1.3130999999999999</v>
      </c>
      <c r="F572" s="16">
        <f>price!B62*_xlfn.NORM.S.DIST((LN(price!B62/Home!$F$27)+(rate!B62%-dividend!B62%+0.5*(vol!H62%)^2)*(ttm!H62/365))/((vol!H62%)*SQRT(ttm!H62/365)),TRUE)*EXP(-dividend!B62%*ttm!H62/365)-Home!$F$27*_xlfn.NORM.S.DIST((LN(price!B62/Home!$F$27)+(rate!B62%-dividend!B62%-0.5*(vol!H62%)^2)*(ttm!H62/365))/((vol!H62%)*SQRT(ttm!H62/365)),TRUE)*EXP(-rate!B62%*ttm!H62/365)</f>
        <v>242.11832361449115</v>
      </c>
      <c r="G572" s="16">
        <f>_xlfn.NORM.S.DIST((LN(price!B62/Home!$F$27)+(rate!B62%-dividend!B62%+0.5*(vol!H62%)^2)*(ttm!H62/365))/((vol!H62%)*SQRT(ttm!H62/365)),TRUE)*EXP(-dividend!B62%*ttm!H62/365)</f>
        <v>0.67762076265465498</v>
      </c>
      <c r="H572" s="18">
        <f>mid!H62</f>
        <v>256.55</v>
      </c>
      <c r="I572" s="16">
        <f>delta!H62</f>
        <v>0.69199999999999995</v>
      </c>
      <c r="J572" s="19">
        <v>4.7655200000000004</v>
      </c>
      <c r="K572" s="20">
        <f>ttm!H62</f>
        <v>52</v>
      </c>
      <c r="L572" s="20">
        <f>moneyness!H62</f>
        <v>132.92000000000007</v>
      </c>
      <c r="M572" s="16">
        <f t="shared" si="16"/>
        <v>1.1125874231377253</v>
      </c>
      <c r="N572" s="16">
        <f t="shared" si="17"/>
        <v>0.43496666048307031</v>
      </c>
    </row>
    <row r="573" spans="1:14">
      <c r="A573" s="17">
        <v>45595</v>
      </c>
      <c r="B573" s="16">
        <v>7</v>
      </c>
      <c r="C573" s="16">
        <v>1</v>
      </c>
      <c r="D573" s="18">
        <f>price!B63</f>
        <v>5813.67</v>
      </c>
      <c r="E573" s="16">
        <v>1.3177000000000001</v>
      </c>
      <c r="F573" s="16">
        <f>price!B63*_xlfn.NORM.S.DIST((LN(price!B63/Home!$F$27)+(rate!B63%-dividend!B63%+0.5*(vol!H63%)^2)*(ttm!H63/365))/((vol!H63%)*SQRT(ttm!H63/365)),TRUE)*EXP(-dividend!B63%*ttm!H63/365)-Home!$F$27*_xlfn.NORM.S.DIST((LN(price!B63/Home!$F$27)+(rate!B63%-dividend!B63%-0.5*(vol!H63%)^2)*(ttm!H63/365))/((vol!H63%)*SQRT(ttm!H63/365)),TRUE)*EXP(-rate!B63%*ttm!H63/365)</f>
        <v>229.26076530573164</v>
      </c>
      <c r="G573" s="16">
        <f>_xlfn.NORM.S.DIST((LN(price!B63/Home!$F$27)+(rate!B63%-dividend!B63%+0.5*(vol!H63%)^2)*(ttm!H63/365))/((vol!H63%)*SQRT(ttm!H63/365)),TRUE)*EXP(-dividend!B63%*ttm!H63/365)</f>
        <v>0.65850540500777865</v>
      </c>
      <c r="H573" s="18">
        <f>mid!H63</f>
        <v>234.9</v>
      </c>
      <c r="I573" s="16">
        <f>delta!H63</f>
        <v>0.67500000000000004</v>
      </c>
      <c r="J573" s="19">
        <v>4.7850900000000003</v>
      </c>
      <c r="K573" s="20">
        <f>ttm!H63</f>
        <v>51</v>
      </c>
      <c r="L573" s="20">
        <f>moneyness!H63</f>
        <v>113.67000000000007</v>
      </c>
      <c r="M573" s="16">
        <f t="shared" si="16"/>
        <v>0.59994851320578069</v>
      </c>
      <c r="N573" s="16">
        <f t="shared" si="17"/>
        <v>-5.8556891801997968E-2</v>
      </c>
    </row>
    <row r="574" spans="1:14">
      <c r="A574" s="17">
        <v>45596</v>
      </c>
      <c r="B574" s="16">
        <v>7</v>
      </c>
      <c r="C574" s="16">
        <v>1</v>
      </c>
      <c r="D574" s="18">
        <f>price!B64</f>
        <v>5705.45</v>
      </c>
      <c r="E574" s="16">
        <v>1.3411</v>
      </c>
      <c r="F574" s="16">
        <f>price!B64*_xlfn.NORM.S.DIST((LN(price!B64/Home!$F$27)+(rate!B64%-dividend!B64%+0.5*(vol!H64%)^2)*(ttm!H64/365))/((vol!H64%)*SQRT(ttm!H64/365)),TRUE)*EXP(-dividend!B64%*ttm!H64/365)-Home!$F$27*_xlfn.NORM.S.DIST((LN(price!B64/Home!$F$27)+(rate!B64%-dividend!B64%-0.5*(vol!H64%)^2)*(ttm!H64/365))/((vol!H64%)*SQRT(ttm!H64/365)),TRUE)*EXP(-rate!B64%*ttm!H64/365)</f>
        <v>165.57605504681624</v>
      </c>
      <c r="G574" s="16">
        <f>_xlfn.NORM.S.DIST((LN(price!B64/Home!$F$27)+(rate!B64%-dividend!B64%+0.5*(vol!H64%)^2)*(ttm!H64/365))/((vol!H64%)*SQRT(ttm!H64/365)),TRUE)*EXP(-dividend!B64%*ttm!H64/365)</f>
        <v>0.54628518248731517</v>
      </c>
      <c r="H574" s="18">
        <f>mid!H64</f>
        <v>169.85</v>
      </c>
      <c r="I574" s="16">
        <f>delta!H64</f>
        <v>0.56499999999999995</v>
      </c>
      <c r="J574" s="19">
        <v>4.7691999999999997</v>
      </c>
      <c r="K574" s="20">
        <f>ttm!H64</f>
        <v>50</v>
      </c>
      <c r="L574" s="20">
        <f>moneyness!H64</f>
        <v>5.4499999999998181</v>
      </c>
      <c r="M574" s="16">
        <f t="shared" si="16"/>
        <v>0.3846234688703008</v>
      </c>
      <c r="N574" s="16">
        <f t="shared" si="17"/>
        <v>-0.16166171361701437</v>
      </c>
    </row>
    <row r="575" spans="1:14">
      <c r="A575" s="17">
        <v>45597</v>
      </c>
      <c r="B575" s="16">
        <v>7</v>
      </c>
      <c r="C575" s="16">
        <v>3</v>
      </c>
      <c r="D575" s="18">
        <f>price!B65</f>
        <v>5728.8</v>
      </c>
      <c r="E575" s="16">
        <v>1.3364</v>
      </c>
      <c r="F575" s="16">
        <f>price!B65*_xlfn.NORM.S.DIST((LN(price!B65/Home!$F$27)+(rate!B65%-dividend!B65%+0.5*(vol!H65%)^2)*(ttm!H65/365))/((vol!H65%)*SQRT(ttm!H65/365)),TRUE)*EXP(-dividend!B65%*ttm!H65/365)-Home!$F$27*_xlfn.NORM.S.DIST((LN(price!B65/Home!$F$27)+(rate!B65%-dividend!B65%-0.5*(vol!H65%)^2)*(ttm!H65/365))/((vol!H65%)*SQRT(ttm!H65/365)),TRUE)*EXP(-rate!B65%*ttm!H65/365)</f>
        <v>175.66011206177564</v>
      </c>
      <c r="G575" s="16">
        <f>_xlfn.NORM.S.DIST((LN(price!B65/Home!$F$27)+(rate!B65%-dividend!B65%+0.5*(vol!H65%)^2)*(ttm!H65/365))/((vol!H65%)*SQRT(ttm!H65/365)),TRUE)*EXP(-dividend!B65%*ttm!H65/365)</f>
        <v>0.57095230246704276</v>
      </c>
      <c r="H575" s="18">
        <f>mid!H65</f>
        <v>178.75</v>
      </c>
      <c r="I575" s="16">
        <f>delta!H65</f>
        <v>0.57699999999999996</v>
      </c>
      <c r="J575" s="19">
        <v>4.75678</v>
      </c>
      <c r="K575" s="20">
        <f>ttm!H65</f>
        <v>49</v>
      </c>
      <c r="L575" s="20">
        <f>moneyness!H65</f>
        <v>28.800000000000182</v>
      </c>
      <c r="M575" s="16">
        <f t="shared" si="16"/>
        <v>0.77968849132025508</v>
      </c>
      <c r="N575" s="16">
        <f t="shared" si="17"/>
        <v>0.20873618885321232</v>
      </c>
    </row>
    <row r="576" spans="1:14">
      <c r="A576" s="17">
        <v>45600</v>
      </c>
      <c r="B576" s="16">
        <v>7</v>
      </c>
      <c r="C576" s="16">
        <v>1</v>
      </c>
      <c r="D576" s="18">
        <f>price!B66</f>
        <v>5712.69</v>
      </c>
      <c r="E576" s="16">
        <v>1.3391</v>
      </c>
      <c r="F576" s="16">
        <f>price!B66*_xlfn.NORM.S.DIST((LN(price!B66/Home!$F$27)+(rate!B66%-dividend!B66%+0.5*(vol!H66%)^2)*(ttm!H66/365))/((vol!H66%)*SQRT(ttm!H66/365)),TRUE)*EXP(-dividend!B66%*ttm!H66/365)-Home!$F$27*_xlfn.NORM.S.DIST((LN(price!B66/Home!$F$27)+(rate!B66%-dividend!B66%-0.5*(vol!H66%)^2)*(ttm!H66/365))/((vol!H66%)*SQRT(ttm!H66/365)),TRUE)*EXP(-rate!B66%*ttm!H66/365)</f>
        <v>155.95581716338711</v>
      </c>
      <c r="G576" s="16">
        <f>_xlfn.NORM.S.DIST((LN(price!B66/Home!$F$27)+(rate!B66%-dividend!B66%+0.5*(vol!H66%)^2)*(ttm!H66/365))/((vol!H66%)*SQRT(ttm!H66/365)),TRUE)*EXP(-dividend!B66%*ttm!H66/365)</f>
        <v>0.55401991344563328</v>
      </c>
      <c r="H576" s="18">
        <f>mid!H66</f>
        <v>165.7</v>
      </c>
      <c r="I576" s="16">
        <f>delta!H66</f>
        <v>0.56200000000000006</v>
      </c>
      <c r="J576" s="19">
        <v>4.7418500000000003</v>
      </c>
      <c r="K576" s="20">
        <f>ttm!H66</f>
        <v>46</v>
      </c>
      <c r="L576" s="20">
        <f>moneyness!H66</f>
        <v>12.6899999999996</v>
      </c>
      <c r="M576" s="16">
        <f t="shared" si="16"/>
        <v>0.57545431489663157</v>
      </c>
      <c r="N576" s="16">
        <f t="shared" si="17"/>
        <v>2.1434401450998286E-2</v>
      </c>
    </row>
    <row r="577" spans="1:14">
      <c r="A577" s="17">
        <v>45601</v>
      </c>
      <c r="B577" s="16">
        <v>7</v>
      </c>
      <c r="C577" s="16">
        <v>1</v>
      </c>
      <c r="D577" s="18">
        <f>price!B67</f>
        <v>5782.76</v>
      </c>
      <c r="E577" s="16">
        <v>1.3243</v>
      </c>
      <c r="F577" s="16">
        <f>price!B67*_xlfn.NORM.S.DIST((LN(price!B67/Home!$F$27)+(rate!B67%-dividend!B67%+0.5*(vol!H67%)^2)*(ttm!H67/365))/((vol!H67%)*SQRT(ttm!H67/365)),TRUE)*EXP(-dividend!B67%*ttm!H67/365)-Home!$F$27*_xlfn.NORM.S.DIST((LN(price!B67/Home!$F$27)+(rate!B67%-dividend!B67%-0.5*(vol!H67%)^2)*(ttm!H67/365))/((vol!H67%)*SQRT(ttm!H67/365)),TRUE)*EXP(-rate!B67%*ttm!H67/365)</f>
        <v>194.92750663448442</v>
      </c>
      <c r="G577" s="16">
        <f>_xlfn.NORM.S.DIST((LN(price!B67/Home!$F$27)+(rate!B67%-dividend!B67%+0.5*(vol!H67%)^2)*(ttm!H67/365))/((vol!H67%)*SQRT(ttm!H67/365)),TRUE)*EXP(-dividend!B67%*ttm!H67/365)</f>
        <v>0.6337944497135003</v>
      </c>
      <c r="H577" s="18">
        <f>mid!H67</f>
        <v>205.9</v>
      </c>
      <c r="I577" s="16">
        <f>delta!H67</f>
        <v>0.64200000000000002</v>
      </c>
      <c r="J577" s="19">
        <v>4.7514500000000002</v>
      </c>
      <c r="K577" s="20">
        <f>ttm!H67</f>
        <v>45</v>
      </c>
      <c r="L577" s="20">
        <f>moneyness!H67</f>
        <v>82.760000000000218</v>
      </c>
      <c r="M577" s="16">
        <f t="shared" si="16"/>
        <v>0.66853850448254704</v>
      </c>
      <c r="N577" s="16">
        <f t="shared" si="17"/>
        <v>3.4744054769046739E-2</v>
      </c>
    </row>
    <row r="578" spans="1:14">
      <c r="A578" s="17">
        <v>45602</v>
      </c>
      <c r="B578" s="16">
        <v>7</v>
      </c>
      <c r="C578" s="16">
        <v>1</v>
      </c>
      <c r="D578" s="18">
        <f>price!B68</f>
        <v>5929.04</v>
      </c>
      <c r="E578" s="16">
        <v>1.2922</v>
      </c>
      <c r="F578" s="16">
        <f>price!B68*_xlfn.NORM.S.DIST((LN(price!B68/Home!$F$27)+(rate!B68%-dividend!B68%+0.5*(vol!H68%)^2)*(ttm!H68/365))/((vol!H68%)*SQRT(ttm!H68/365)),TRUE)*EXP(-dividend!B68%*ttm!H68/365)-Home!$F$27*_xlfn.NORM.S.DIST((LN(price!B68/Home!$F$27)+(rate!B68%-dividend!B68%-0.5*(vol!H68%)^2)*(ttm!H68/365))/((vol!H68%)*SQRT(ttm!H68/365)),TRUE)*EXP(-rate!B68%*ttm!H68/365)</f>
        <v>292.06741250476807</v>
      </c>
      <c r="G578" s="16">
        <f>_xlfn.NORM.S.DIST((LN(price!B68/Home!$F$27)+(rate!B68%-dividend!B68%+0.5*(vol!H68%)^2)*(ttm!H68/365))/((vol!H68%)*SQRT(ttm!H68/365)),TRUE)*EXP(-dividend!B68%*ttm!H68/365)</f>
        <v>0.79057841260110651</v>
      </c>
      <c r="H578" s="18">
        <f>mid!H68</f>
        <v>303.55</v>
      </c>
      <c r="I578" s="16">
        <f>delta!H68</f>
        <v>0.79600000000000004</v>
      </c>
      <c r="J578" s="19">
        <v>4.7555100000000001</v>
      </c>
      <c r="K578" s="20">
        <f>ttm!H68</f>
        <v>44</v>
      </c>
      <c r="L578" s="20">
        <f>moneyness!H68</f>
        <v>229.03999999999996</v>
      </c>
      <c r="M578" s="16">
        <f t="shared" si="16"/>
        <v>0.70811936397387387</v>
      </c>
      <c r="N578" s="16">
        <f t="shared" si="17"/>
        <v>-8.2459048627232634E-2</v>
      </c>
    </row>
    <row r="579" spans="1:14">
      <c r="A579" s="17">
        <v>45603</v>
      </c>
      <c r="B579" s="16">
        <v>7</v>
      </c>
      <c r="C579" s="16">
        <v>1</v>
      </c>
      <c r="D579" s="18">
        <f>price!B69</f>
        <v>5973.1</v>
      </c>
      <c r="E579" s="16">
        <v>1.2938000000000001</v>
      </c>
      <c r="F579" s="16">
        <f>price!B69*_xlfn.NORM.S.DIST((LN(price!B69/Home!$F$27)+(rate!B69%-dividend!B69%+0.5*(vol!H69%)^2)*(ttm!H69/365))/((vol!H69%)*SQRT(ttm!H69/365)),TRUE)*EXP(-dividend!B69%*ttm!H69/365)-Home!$F$27*_xlfn.NORM.S.DIST((LN(price!B69/Home!$F$27)+(rate!B69%-dividend!B69%-0.5*(vol!H69%)^2)*(ttm!H69/365))/((vol!H69%)*SQRT(ttm!H69/365)),TRUE)*EXP(-rate!B69%*ttm!H69/365)</f>
        <v>325.86315529728381</v>
      </c>
      <c r="G579" s="16">
        <f>_xlfn.NORM.S.DIST((LN(price!B69/Home!$F$27)+(rate!B69%-dividend!B69%+0.5*(vol!H69%)^2)*(ttm!H69/365))/((vol!H69%)*SQRT(ttm!H69/365)),TRUE)*EXP(-dividend!B69%*ttm!H69/365)</f>
        <v>0.8299000513112651</v>
      </c>
      <c r="H579" s="18">
        <f>mid!H69</f>
        <v>334.6</v>
      </c>
      <c r="I579" s="16">
        <f>delta!H69</f>
        <v>0.83499999999999996</v>
      </c>
      <c r="J579" s="19">
        <v>4.7456100000000001</v>
      </c>
      <c r="K579" s="20">
        <f>ttm!H69</f>
        <v>43</v>
      </c>
      <c r="L579" s="20">
        <f>moneyness!H69</f>
        <v>273.10000000000036</v>
      </c>
      <c r="M579" s="16">
        <f t="shared" ref="M579:M642" si="18">(H580-H579)/((D580*EXP(-E579%*(C579/365)))-D579)</f>
        <v>0.64109824673724947</v>
      </c>
      <c r="N579" s="16">
        <f t="shared" ref="N579:N642" si="19">M579-G579</f>
        <v>-0.18880180457401563</v>
      </c>
    </row>
    <row r="580" spans="1:14">
      <c r="A580" s="17">
        <v>45604</v>
      </c>
      <c r="B580" s="16">
        <v>7</v>
      </c>
      <c r="C580" s="16">
        <v>3</v>
      </c>
      <c r="D580" s="18">
        <f>price!B70</f>
        <v>5995.54</v>
      </c>
      <c r="E580" s="16">
        <v>1.2887999999999999</v>
      </c>
      <c r="F580" s="16">
        <f>price!B70*_xlfn.NORM.S.DIST((LN(price!B70/Home!$F$27)+(rate!B70%-dividend!B70%+0.5*(vol!H70%)^2)*(ttm!H70/365))/((vol!H70%)*SQRT(ttm!H70/365)),TRUE)*EXP(-dividend!B70%*ttm!H70/365)-Home!$F$27*_xlfn.NORM.S.DIST((LN(price!B70/Home!$F$27)+(rate!B70%-dividend!B70%-0.5*(vol!H70%)^2)*(ttm!H70/365))/((vol!H70%)*SQRT(ttm!H70/365)),TRUE)*EXP(-rate!B70%*ttm!H70/365)</f>
        <v>345.36621576163998</v>
      </c>
      <c r="G580" s="16">
        <f>_xlfn.NORM.S.DIST((LN(price!B70/Home!$F$27)+(rate!B70%-dividend!B70%+0.5*(vol!H70%)^2)*(ttm!H70/365))/((vol!H70%)*SQRT(ttm!H70/365)),TRUE)*EXP(-dividend!B70%*ttm!H70/365)</f>
        <v>0.84347027706390998</v>
      </c>
      <c r="H580" s="18">
        <f>mid!H70</f>
        <v>348.85</v>
      </c>
      <c r="I580" s="16">
        <f>delta!H70</f>
        <v>0.85</v>
      </c>
      <c r="J580" s="19">
        <v>4.7659500000000001</v>
      </c>
      <c r="K580" s="20">
        <f>ttm!H70</f>
        <v>42</v>
      </c>
      <c r="L580" s="20">
        <f>moneyness!H70</f>
        <v>295.53999999999996</v>
      </c>
      <c r="M580" s="16">
        <f t="shared" si="18"/>
        <v>0.85035360154409123</v>
      </c>
      <c r="N580" s="16">
        <f t="shared" si="19"/>
        <v>6.8833244801812521E-3</v>
      </c>
    </row>
    <row r="581" spans="1:14">
      <c r="A581" s="17">
        <v>45607</v>
      </c>
      <c r="B581" s="16">
        <v>7</v>
      </c>
      <c r="C581" s="16">
        <v>1</v>
      </c>
      <c r="D581" s="18">
        <f>price!B71</f>
        <v>6001.35</v>
      </c>
      <c r="E581" s="16">
        <v>1.2884</v>
      </c>
      <c r="F581" s="16">
        <f>price!B71*_xlfn.NORM.S.DIST((LN(price!B71/Home!$F$27)+(rate!B71%-dividend!B71%+0.5*(vol!H71%)^2)*(ttm!H71/365))/((vol!H71%)*SQRT(ttm!H71/365)),TRUE)*EXP(-dividend!B71%*ttm!H71/365)-Home!$F$27*_xlfn.NORM.S.DIST((LN(price!B71/Home!$F$27)+(rate!B71%-dividend!B71%-0.5*(vol!H71%)^2)*(ttm!H71/365))/((vol!H71%)*SQRT(ttm!H71/365)),TRUE)*EXP(-rate!B71%*ttm!H71/365)</f>
        <v>345.76768063258987</v>
      </c>
      <c r="G581" s="16">
        <f>_xlfn.NORM.S.DIST((LN(price!B71/Home!$F$27)+(rate!B71%-dividend!B71%+0.5*(vol!H71%)^2)*(ttm!H71/365))/((vol!H71%)*SQRT(ttm!H71/365)),TRUE)*EXP(-dividend!B71%*ttm!H71/365)</f>
        <v>0.85621087852626998</v>
      </c>
      <c r="H581" s="18">
        <f>mid!H71</f>
        <v>353.25</v>
      </c>
      <c r="I581" s="16">
        <f>delta!H71</f>
        <v>0.85899999999999999</v>
      </c>
      <c r="J581" s="19">
        <v>4.7637099999999997</v>
      </c>
      <c r="K581" s="20">
        <f>ttm!H71</f>
        <v>39</v>
      </c>
      <c r="L581" s="20">
        <f>moneyness!H71</f>
        <v>301.35000000000036</v>
      </c>
      <c r="M581" s="16">
        <f t="shared" si="18"/>
        <v>1.0300933566526369</v>
      </c>
      <c r="N581" s="16">
        <f t="shared" si="19"/>
        <v>0.17388247812636692</v>
      </c>
    </row>
    <row r="582" spans="1:14">
      <c r="A582" s="17">
        <v>45608</v>
      </c>
      <c r="B582" s="16">
        <v>7</v>
      </c>
      <c r="C582" s="16">
        <v>1</v>
      </c>
      <c r="D582" s="18">
        <f>price!B72</f>
        <v>5983.99</v>
      </c>
      <c r="E582" s="16">
        <v>1.2925</v>
      </c>
      <c r="F582" s="16">
        <f>price!B72*_xlfn.NORM.S.DIST((LN(price!B72/Home!$F$27)+(rate!B72%-dividend!B72%+0.5*(vol!H72%)^2)*(ttm!H72/365))/((vol!H72%)*SQRT(ttm!H72/365)),TRUE)*EXP(-dividend!B72%*ttm!H72/365)-Home!$F$27*_xlfn.NORM.S.DIST((LN(price!B72/Home!$F$27)+(rate!B72%-dividend!B72%-0.5*(vol!H72%)^2)*(ttm!H72/365))/((vol!H72%)*SQRT(ttm!H72/365)),TRUE)*EXP(-rate!B72%*ttm!H72/365)</f>
        <v>328.31938902262209</v>
      </c>
      <c r="G582" s="16">
        <f>_xlfn.NORM.S.DIST((LN(price!B72/Home!$F$27)+(rate!B72%-dividend!B72%+0.5*(vol!H72%)^2)*(ttm!H72/365))/((vol!H72%)*SQRT(ttm!H72/365)),TRUE)*EXP(-dividend!B72%*ttm!H72/365)</f>
        <v>0.8503000153733743</v>
      </c>
      <c r="H582" s="18">
        <f>mid!H72</f>
        <v>335.15</v>
      </c>
      <c r="I582" s="16">
        <f>delta!H72</f>
        <v>0.85699999999999998</v>
      </c>
      <c r="J582" s="19">
        <v>4.7735000000000003</v>
      </c>
      <c r="K582" s="20">
        <f>ttm!H72</f>
        <v>38</v>
      </c>
      <c r="L582" s="20">
        <f>moneyness!H72</f>
        <v>283.98999999999978</v>
      </c>
      <c r="M582" s="16">
        <f t="shared" si="18"/>
        <v>1.7401553993901919</v>
      </c>
      <c r="N582" s="16">
        <f t="shared" si="19"/>
        <v>0.88985538401681763</v>
      </c>
    </row>
    <row r="583" spans="1:14">
      <c r="A583" s="17">
        <v>45609</v>
      </c>
      <c r="B583" s="16">
        <v>7</v>
      </c>
      <c r="C583" s="16">
        <v>1</v>
      </c>
      <c r="D583" s="18">
        <f>price!B73</f>
        <v>5985.38</v>
      </c>
      <c r="E583" s="16">
        <v>1.2904</v>
      </c>
      <c r="F583" s="16">
        <f>price!B73*_xlfn.NORM.S.DIST((LN(price!B73/Home!$F$27)+(rate!B73%-dividend!B73%+0.5*(vol!H73%)^2)*(ttm!H73/365))/((vol!H73%)*SQRT(ttm!H73/365)),TRUE)*EXP(-dividend!B73%*ttm!H73/365)-Home!$F$27*_xlfn.NORM.S.DIST((LN(price!B73/Home!$F$27)+(rate!B73%-dividend!B73%-0.5*(vol!H73%)^2)*(ttm!H73/365))/((vol!H73%)*SQRT(ttm!H73/365)),TRUE)*EXP(-rate!B73%*ttm!H73/365)</f>
        <v>326.0810413816489</v>
      </c>
      <c r="G583" s="16">
        <f>_xlfn.NORM.S.DIST((LN(price!B73/Home!$F$27)+(rate!B73%-dividend!B73%+0.5*(vol!H73%)^2)*(ttm!H73/365))/((vol!H73%)*SQRT(ttm!H73/365)),TRUE)*EXP(-dividend!B73%*ttm!H73/365)</f>
        <v>0.86019824222174635</v>
      </c>
      <c r="H583" s="18">
        <f>mid!H73</f>
        <v>337.2</v>
      </c>
      <c r="I583" s="16">
        <f>delta!H73</f>
        <v>0.86899999999999999</v>
      </c>
      <c r="J583" s="19">
        <v>4.7338300000000002</v>
      </c>
      <c r="K583" s="20">
        <f>ttm!H73</f>
        <v>37</v>
      </c>
      <c r="L583" s="20">
        <f>moneyness!H73</f>
        <v>285.38000000000011</v>
      </c>
      <c r="M583" s="16">
        <f t="shared" si="18"/>
        <v>1.1051522942084813</v>
      </c>
      <c r="N583" s="16">
        <f t="shared" si="19"/>
        <v>0.24495405198673492</v>
      </c>
    </row>
    <row r="584" spans="1:14">
      <c r="A584" s="17">
        <v>45610</v>
      </c>
      <c r="B584" s="16">
        <v>7</v>
      </c>
      <c r="C584" s="16">
        <v>1</v>
      </c>
      <c r="D584" s="18">
        <f>price!B74</f>
        <v>5949.17</v>
      </c>
      <c r="E584" s="16">
        <v>1.2985</v>
      </c>
      <c r="F584" s="16">
        <f>price!B74*_xlfn.NORM.S.DIST((LN(price!B74/Home!$F$27)+(rate!B74%-dividend!B74%+0.5*(vol!H74%)^2)*(ttm!H74/365))/((vol!H74%)*SQRT(ttm!H74/365)),TRUE)*EXP(-dividend!B74%*ttm!H74/365)-Home!$F$27*_xlfn.NORM.S.DIST((LN(price!B74/Home!$F$27)+(rate!B74%-dividend!B74%-0.5*(vol!H74%)^2)*(ttm!H74/365))/((vol!H74%)*SQRT(ttm!H74/365)),TRUE)*EXP(-rate!B74%*ttm!H74/365)</f>
        <v>291.87385429051574</v>
      </c>
      <c r="G584" s="16">
        <f>_xlfn.NORM.S.DIST((LN(price!B74/Home!$F$27)+(rate!B74%-dividend!B74%+0.5*(vol!H74%)^2)*(ttm!H74/365))/((vol!H74%)*SQRT(ttm!H74/365)),TRUE)*EXP(-dividend!B74%*ttm!H74/365)</f>
        <v>0.84164859549164117</v>
      </c>
      <c r="H584" s="18">
        <f>mid!H74</f>
        <v>296.95</v>
      </c>
      <c r="I584" s="16">
        <f>delta!H74</f>
        <v>0.84899999999999998</v>
      </c>
      <c r="J584" s="19">
        <v>4.7748699999999999</v>
      </c>
      <c r="K584" s="20">
        <f>ttm!H74</f>
        <v>36</v>
      </c>
      <c r="L584" s="20">
        <f>moneyness!H74</f>
        <v>249.17000000000007</v>
      </c>
      <c r="M584" s="16">
        <f t="shared" si="18"/>
        <v>0.73959946409443067</v>
      </c>
      <c r="N584" s="16">
        <f t="shared" si="19"/>
        <v>-0.1020491313972105</v>
      </c>
    </row>
    <row r="585" spans="1:14">
      <c r="A585" s="17">
        <v>45611</v>
      </c>
      <c r="B585" s="16">
        <v>7</v>
      </c>
      <c r="C585" s="16">
        <v>3</v>
      </c>
      <c r="D585" s="18">
        <f>price!B75</f>
        <v>5870.62</v>
      </c>
      <c r="E585" s="16">
        <v>1.3163</v>
      </c>
      <c r="F585" s="16">
        <f>price!B75*_xlfn.NORM.S.DIST((LN(price!B75/Home!$F$27)+(rate!B75%-dividend!B75%+0.5*(vol!H75%)^2)*(ttm!H75/365))/((vol!H75%)*SQRT(ttm!H75/365)),TRUE)*EXP(-dividend!B75%*ttm!H75/365)-Home!$F$27*_xlfn.NORM.S.DIST((LN(price!B75/Home!$F$27)+(rate!B75%-dividend!B75%-0.5*(vol!H75%)^2)*(ttm!H75/365))/((vol!H75%)*SQRT(ttm!H75/365)),TRUE)*EXP(-rate!B75%*ttm!H75/365)</f>
        <v>231.29267854499994</v>
      </c>
      <c r="G585" s="16">
        <f>_xlfn.NORM.S.DIST((LN(price!B75/Home!$F$27)+(rate!B75%-dividend!B75%+0.5*(vol!H75%)^2)*(ttm!H75/365))/((vol!H75%)*SQRT(ttm!H75/365)),TRUE)*EXP(-dividend!B75%*ttm!H75/365)</f>
        <v>0.75619283696801343</v>
      </c>
      <c r="H585" s="18">
        <f>mid!H75</f>
        <v>238.7</v>
      </c>
      <c r="I585" s="16">
        <f>delta!H75</f>
        <v>0.77100000000000002</v>
      </c>
      <c r="J585" s="19">
        <v>4.7703899999999999</v>
      </c>
      <c r="K585" s="20">
        <f>ttm!H75</f>
        <v>35</v>
      </c>
      <c r="L585" s="20">
        <f>moneyness!H75</f>
        <v>170.61999999999989</v>
      </c>
      <c r="M585" s="16">
        <f t="shared" si="18"/>
        <v>0.50084048648204127</v>
      </c>
      <c r="N585" s="16">
        <f t="shared" si="19"/>
        <v>-0.25535235048597216</v>
      </c>
    </row>
    <row r="586" spans="1:14">
      <c r="A586" s="17">
        <v>45614</v>
      </c>
      <c r="B586" s="16">
        <v>7</v>
      </c>
      <c r="C586" s="16">
        <v>1</v>
      </c>
      <c r="D586" s="18">
        <f>price!B76</f>
        <v>5893.62</v>
      </c>
      <c r="E586" s="16">
        <v>1.3109</v>
      </c>
      <c r="F586" s="16">
        <f>price!B76*_xlfn.NORM.S.DIST((LN(price!B76/Home!$F$27)+(rate!B76%-dividend!B76%+0.5*(vol!H76%)^2)*(ttm!H76/365))/((vol!H76%)*SQRT(ttm!H76/365)),TRUE)*EXP(-dividend!B76%*ttm!H76/365)-Home!$F$27*_xlfn.NORM.S.DIST((LN(price!B76/Home!$F$27)+(rate!B76%-dividend!B76%-0.5*(vol!H76%)^2)*(ttm!H76/365))/((vol!H76%)*SQRT(ttm!H76/365)),TRUE)*EXP(-rate!B76%*ttm!H76/365)</f>
        <v>242.67441367745141</v>
      </c>
      <c r="G586" s="16">
        <f>_xlfn.NORM.S.DIST((LN(price!B76/Home!$F$27)+(rate!B76%-dividend!B76%+0.5*(vol!H76%)^2)*(ttm!H76/365))/((vol!H76%)*SQRT(ttm!H76/365)),TRUE)*EXP(-dividend!B76%*ttm!H76/365)</f>
        <v>0.79260507609088271</v>
      </c>
      <c r="H586" s="18">
        <f>mid!H76</f>
        <v>249.9</v>
      </c>
      <c r="I586" s="16">
        <f>delta!H76</f>
        <v>0.80100000000000005</v>
      </c>
      <c r="J586" s="19">
        <v>4.7681199999999997</v>
      </c>
      <c r="K586" s="20">
        <f>ttm!H76</f>
        <v>32</v>
      </c>
      <c r="L586" s="20">
        <f>moneyness!H76</f>
        <v>193.61999999999989</v>
      </c>
      <c r="M586" s="16">
        <f t="shared" si="18"/>
        <v>0.7689816951254117</v>
      </c>
      <c r="N586" s="16">
        <f t="shared" si="19"/>
        <v>-2.3623380965471008E-2</v>
      </c>
    </row>
    <row r="587" spans="1:14">
      <c r="A587" s="17">
        <v>45615</v>
      </c>
      <c r="B587" s="16">
        <v>7</v>
      </c>
      <c r="C587" s="16">
        <v>1</v>
      </c>
      <c r="D587" s="18">
        <f>price!B77</f>
        <v>5916.98</v>
      </c>
      <c r="E587" s="16">
        <v>1.3053999999999999</v>
      </c>
      <c r="F587" s="16">
        <f>price!B77*_xlfn.NORM.S.DIST((LN(price!B77/Home!$F$27)+(rate!B77%-dividend!B77%+0.5*(vol!H77%)^2)*(ttm!H77/365))/((vol!H77%)*SQRT(ttm!H77/365)),TRUE)*EXP(-dividend!B77%*ttm!H77/365)-Home!$F$27*_xlfn.NORM.S.DIST((LN(price!B77/Home!$F$27)+(rate!B77%-dividend!B77%-0.5*(vol!H77%)^2)*(ttm!H77/365))/((vol!H77%)*SQRT(ttm!H77/365)),TRUE)*EXP(-rate!B77%*ttm!H77/365)</f>
        <v>263.99456166637719</v>
      </c>
      <c r="G587" s="16">
        <f>_xlfn.NORM.S.DIST((LN(price!B77/Home!$F$27)+(rate!B77%-dividend!B77%+0.5*(vol!H77%)^2)*(ttm!H77/365))/((vol!H77%)*SQRT(ttm!H77/365)),TRUE)*EXP(-dividend!B77%*ttm!H77/365)</f>
        <v>0.80697217995199433</v>
      </c>
      <c r="H587" s="18">
        <f>mid!H77</f>
        <v>267.7</v>
      </c>
      <c r="I587" s="16">
        <f>delta!H77</f>
        <v>0.81299999999999994</v>
      </c>
      <c r="J587" s="19">
        <v>4.7679</v>
      </c>
      <c r="K587" s="20">
        <f>ttm!H77</f>
        <v>31</v>
      </c>
      <c r="L587" s="20">
        <f>moneyness!H77</f>
        <v>216.97999999999956</v>
      </c>
      <c r="M587" s="16">
        <f t="shared" si="18"/>
        <v>-32.468325121181103</v>
      </c>
      <c r="N587" s="16">
        <f t="shared" si="19"/>
        <v>-33.275297301133094</v>
      </c>
    </row>
    <row r="588" spans="1:14">
      <c r="A588" s="17">
        <v>45616</v>
      </c>
      <c r="B588" s="16">
        <v>7</v>
      </c>
      <c r="C588" s="16">
        <v>1</v>
      </c>
      <c r="D588" s="18">
        <f>price!B78</f>
        <v>5917.11</v>
      </c>
      <c r="E588" s="16">
        <v>1.3050999999999999</v>
      </c>
      <c r="F588" s="16">
        <f>price!B78*_xlfn.NORM.S.DIST((LN(price!B78/Home!$F$27)+(rate!B78%-dividend!B78%+0.5*(vol!H78%)^2)*(ttm!H78/365))/((vol!H78%)*SQRT(ttm!H78/365)),TRUE)*EXP(-dividend!B78%*ttm!H78/365)-Home!$F$27*_xlfn.NORM.S.DIST((LN(price!B78/Home!$F$27)+(rate!B78%-dividend!B78%-0.5*(vol!H78%)^2)*(ttm!H78/365))/((vol!H78%)*SQRT(ttm!H78/365)),TRUE)*EXP(-rate!B78%*ttm!H78/365)</f>
        <v>266.62657322139512</v>
      </c>
      <c r="G588" s="16">
        <f>_xlfn.NORM.S.DIST((LN(price!B78/Home!$F$27)+(rate!B78%-dividend!B78%+0.5*(vol!H78%)^2)*(ttm!H78/365))/((vol!H78%)*SQRT(ttm!H78/365)),TRUE)*EXP(-dividend!B78%*ttm!H78/365)</f>
        <v>0.79840489851311658</v>
      </c>
      <c r="H588" s="18">
        <f>mid!H78</f>
        <v>270.35000000000002</v>
      </c>
      <c r="I588" s="16">
        <f>delta!H78</f>
        <v>0.80600000000000005</v>
      </c>
      <c r="J588" s="19">
        <v>4.7730899999999998</v>
      </c>
      <c r="K588" s="20">
        <f>ttm!H78</f>
        <v>30</v>
      </c>
      <c r="L588" s="20">
        <f>moneyness!H78</f>
        <v>217.10999999999967</v>
      </c>
      <c r="M588" s="16">
        <f t="shared" si="18"/>
        <v>0.71047842493963387</v>
      </c>
      <c r="N588" s="16">
        <f t="shared" si="19"/>
        <v>-8.7926473573482711E-2</v>
      </c>
    </row>
    <row r="589" spans="1:14">
      <c r="A589" s="17">
        <v>45617</v>
      </c>
      <c r="B589" s="16">
        <v>7</v>
      </c>
      <c r="C589" s="16">
        <v>1</v>
      </c>
      <c r="D589" s="18">
        <f>price!B79</f>
        <v>5948.71</v>
      </c>
      <c r="E589" s="16">
        <v>1.2982</v>
      </c>
      <c r="F589" s="16">
        <f>price!B79*_xlfn.NORM.S.DIST((LN(price!B79/Home!$F$27)+(rate!B79%-dividend!B79%+0.5*(vol!H79%)^2)*(ttm!H79/365))/((vol!H79%)*SQRT(ttm!H79/365)),TRUE)*EXP(-dividend!B79%*ttm!H79/365)-Home!$F$27*_xlfn.NORM.S.DIST((LN(price!B79/Home!$F$27)+(rate!B79%-dividend!B79%-0.5*(vol!H79%)^2)*(ttm!H79/365))/((vol!H79%)*SQRT(ttm!H79/365)),TRUE)*EXP(-rate!B79%*ttm!H79/365)</f>
        <v>291.26678992299367</v>
      </c>
      <c r="G589" s="16">
        <f>_xlfn.NORM.S.DIST((LN(price!B79/Home!$F$27)+(rate!B79%-dividend!B79%+0.5*(vol!H79%)^2)*(ttm!H79/365))/((vol!H79%)*SQRT(ttm!H79/365)),TRUE)*EXP(-dividend!B79%*ttm!H79/365)</f>
        <v>0.82880977457787719</v>
      </c>
      <c r="H589" s="18">
        <f>mid!H79</f>
        <v>292.64999999999998</v>
      </c>
      <c r="I589" s="16">
        <f>delta!H79</f>
        <v>0.83699999999999997</v>
      </c>
      <c r="J589" s="19">
        <v>4.7730300000000003</v>
      </c>
      <c r="K589" s="20">
        <f>ttm!H79</f>
        <v>29</v>
      </c>
      <c r="L589" s="20">
        <f>moneyness!H79</f>
        <v>248.71000000000004</v>
      </c>
      <c r="M589" s="16">
        <f t="shared" si="18"/>
        <v>0.74935013990650934</v>
      </c>
      <c r="N589" s="16">
        <f t="shared" si="19"/>
        <v>-7.9459634671367851E-2</v>
      </c>
    </row>
    <row r="590" spans="1:14">
      <c r="A590" s="17">
        <v>45618</v>
      </c>
      <c r="B590" s="16">
        <v>7</v>
      </c>
      <c r="C590" s="16">
        <v>3</v>
      </c>
      <c r="D590" s="18">
        <f>price!B80</f>
        <v>5969.34</v>
      </c>
      <c r="E590" s="16">
        <v>1.2948999999999999</v>
      </c>
      <c r="F590" s="16">
        <f>price!B80*_xlfn.NORM.S.DIST((LN(price!B80/Home!$F$27)+(rate!B80%-dividend!B80%+0.5*(vol!H80%)^2)*(ttm!H80/365))/((vol!H80%)*SQRT(ttm!H80/365)),TRUE)*EXP(-dividend!B80%*ttm!H80/365)-Home!$F$27*_xlfn.NORM.S.DIST((LN(price!B80/Home!$F$27)+(rate!B80%-dividend!B80%-0.5*(vol!H80%)^2)*(ttm!H80/365))/((vol!H80%)*SQRT(ttm!H80/365)),TRUE)*EXP(-rate!B80%*ttm!H80/365)</f>
        <v>304.95936636817805</v>
      </c>
      <c r="G590" s="16">
        <f>_xlfn.NORM.S.DIST((LN(price!B80/Home!$F$27)+(rate!B80%-dividend!B80%+0.5*(vol!H80%)^2)*(ttm!H80/365))/((vol!H80%)*SQRT(ttm!H80/365)),TRUE)*EXP(-dividend!B80%*ttm!H80/365)</f>
        <v>0.85683509794031487</v>
      </c>
      <c r="H590" s="18">
        <f>mid!H80</f>
        <v>307.95</v>
      </c>
      <c r="I590" s="16">
        <f>delta!H80</f>
        <v>0.86299999999999999</v>
      </c>
      <c r="J590" s="19">
        <v>4.7799699999999996</v>
      </c>
      <c r="K590" s="20">
        <f>ttm!H80</f>
        <v>28</v>
      </c>
      <c r="L590" s="20">
        <f>moneyness!H80</f>
        <v>269.34000000000015</v>
      </c>
      <c r="M590" s="16">
        <f t="shared" si="18"/>
        <v>0.98891510682424666</v>
      </c>
      <c r="N590" s="16">
        <f t="shared" si="19"/>
        <v>0.13208000888393179</v>
      </c>
    </row>
    <row r="591" spans="1:14">
      <c r="A591" s="17">
        <v>45621</v>
      </c>
      <c r="B591" s="16">
        <v>7</v>
      </c>
      <c r="C591" s="16">
        <v>1</v>
      </c>
      <c r="D591" s="18">
        <f>price!B81</f>
        <v>5987.37</v>
      </c>
      <c r="E591" s="16">
        <v>1.2907</v>
      </c>
      <c r="F591" s="16">
        <f>price!B81*_xlfn.NORM.S.DIST((LN(price!B81/Home!$F$27)+(rate!B81%-dividend!B81%+0.5*(vol!H81%)^2)*(ttm!H81/365))/((vol!H81%)*SQRT(ttm!H81/365)),TRUE)*EXP(-dividend!B81%*ttm!H81/365)-Home!$F$27*_xlfn.NORM.S.DIST((LN(price!B81/Home!$F$27)+(rate!B81%-dividend!B81%-0.5*(vol!H81%)^2)*(ttm!H81/365))/((vol!H81%)*SQRT(ttm!H81/365)),TRUE)*EXP(-rate!B81%*ttm!H81/365)</f>
        <v>313.94255209005405</v>
      </c>
      <c r="G591" s="16">
        <f>_xlfn.NORM.S.DIST((LN(price!B81/Home!$F$27)+(rate!B81%-dividend!B81%+0.5*(vol!H81%)^2)*(ttm!H81/365))/((vol!H81%)*SQRT(ttm!H81/365)),TRUE)*EXP(-dividend!B81%*ttm!H81/365)</f>
        <v>0.89173178334224601</v>
      </c>
      <c r="H591" s="18">
        <f>mid!H81</f>
        <v>325.14999999999998</v>
      </c>
      <c r="I591" s="16">
        <f>delta!H81</f>
        <v>0.89300000000000002</v>
      </c>
      <c r="J591" s="19">
        <v>4.7609500000000002</v>
      </c>
      <c r="K591" s="20">
        <f>ttm!H81</f>
        <v>25</v>
      </c>
      <c r="L591" s="20">
        <f>moneyness!H81</f>
        <v>287.36999999999989</v>
      </c>
      <c r="M591" s="16">
        <f t="shared" si="18"/>
        <v>0.77099147586818673</v>
      </c>
      <c r="N591" s="16">
        <f t="shared" si="19"/>
        <v>-0.12074030747405928</v>
      </c>
    </row>
    <row r="592" spans="1:14">
      <c r="A592" s="17">
        <v>45622</v>
      </c>
      <c r="B592" s="16">
        <v>7</v>
      </c>
      <c r="C592" s="16">
        <v>1</v>
      </c>
      <c r="D592" s="18">
        <f>price!B82</f>
        <v>6021.63</v>
      </c>
      <c r="E592" s="16">
        <v>1.2827</v>
      </c>
      <c r="F592" s="16">
        <f>price!B82*_xlfn.NORM.S.DIST((LN(price!B82/Home!$F$27)+(rate!B82%-dividend!B82%+0.5*(vol!H82%)^2)*(ttm!H82/365))/((vol!H82%)*SQRT(ttm!H82/365)),TRUE)*EXP(-dividend!B82%*ttm!H82/365)-Home!$F$27*_xlfn.NORM.S.DIST((LN(price!B82/Home!$F$27)+(rate!B82%-dividend!B82%-0.5*(vol!H82%)^2)*(ttm!H82/365))/((vol!H82%)*SQRT(ttm!H82/365)),TRUE)*EXP(-rate!B82%*ttm!H82/365)</f>
        <v>344.42667296610762</v>
      </c>
      <c r="G592" s="16">
        <f>_xlfn.NORM.S.DIST((LN(price!B82/Home!$F$27)+(rate!B82%-dividend!B82%+0.5*(vol!H82%)^2)*(ttm!H82/365))/((vol!H82%)*SQRT(ttm!H82/365)),TRUE)*EXP(-dividend!B82%*ttm!H82/365)</f>
        <v>0.91392614679949058</v>
      </c>
      <c r="H592" s="18">
        <f>mid!H82</f>
        <v>351.4</v>
      </c>
      <c r="I592" s="16">
        <f>delta!H82</f>
        <v>0.91700000000000004</v>
      </c>
      <c r="J592" s="19">
        <v>4.7359099999999996</v>
      </c>
      <c r="K592" s="20">
        <f>ttm!H82</f>
        <v>24</v>
      </c>
      <c r="L592" s="20">
        <f>moneyness!H82</f>
        <v>321.63000000000011</v>
      </c>
      <c r="M592" s="16">
        <f t="shared" si="18"/>
        <v>1.1190085355742285</v>
      </c>
      <c r="N592" s="16">
        <f t="shared" si="19"/>
        <v>0.20508238877473794</v>
      </c>
    </row>
    <row r="593" spans="1:14">
      <c r="A593" s="17">
        <v>45623</v>
      </c>
      <c r="B593" s="16">
        <v>7</v>
      </c>
      <c r="C593" s="16">
        <v>2</v>
      </c>
      <c r="D593" s="18">
        <f>price!B83</f>
        <v>5998.74</v>
      </c>
      <c r="E593" s="16">
        <v>1.2879</v>
      </c>
      <c r="F593" s="16">
        <f>price!B83*_xlfn.NORM.S.DIST((LN(price!B83/Home!$F$27)+(rate!B83%-dividend!B83%+0.5*(vol!H83%)^2)*(ttm!H83/365))/((vol!H83%)*SQRT(ttm!H83/365)),TRUE)*EXP(-dividend!B83%*ttm!H83/365)-Home!$F$27*_xlfn.NORM.S.DIST((LN(price!B83/Home!$F$27)+(rate!B83%-dividend!B83%-0.5*(vol!H83%)^2)*(ttm!H83/365))/((vol!H83%)*SQRT(ttm!H83/365)),TRUE)*EXP(-rate!B83%*ttm!H83/365)</f>
        <v>322.12181106184835</v>
      </c>
      <c r="G593" s="16">
        <f>_xlfn.NORM.S.DIST((LN(price!B83/Home!$F$27)+(rate!B83%-dividend!B83%+0.5*(vol!H83%)^2)*(ttm!H83/365))/((vol!H83%)*SQRT(ttm!H83/365)),TRUE)*EXP(-dividend!B83%*ttm!H83/365)</f>
        <v>0.90375206254452289</v>
      </c>
      <c r="H593" s="18">
        <f>mid!H83</f>
        <v>325.55</v>
      </c>
      <c r="I593" s="16">
        <f>delta!H83</f>
        <v>0.90900000000000003</v>
      </c>
      <c r="J593" s="19">
        <v>4.7243700000000004</v>
      </c>
      <c r="K593" s="20">
        <f>ttm!H83</f>
        <v>23</v>
      </c>
      <c r="L593" s="20">
        <f>moneyness!H83</f>
        <v>298.73999999999978</v>
      </c>
      <c r="M593" s="16">
        <f t="shared" si="18"/>
        <v>0.98903151136736034</v>
      </c>
      <c r="N593" s="16">
        <f t="shared" si="19"/>
        <v>8.5279448822837445E-2</v>
      </c>
    </row>
    <row r="594" spans="1:14">
      <c r="A594" s="17">
        <v>45625</v>
      </c>
      <c r="B594" s="16">
        <v>7</v>
      </c>
      <c r="C594" s="16">
        <v>3</v>
      </c>
      <c r="D594" s="18">
        <f>price!B84</f>
        <v>6032.38</v>
      </c>
      <c r="E594" s="16">
        <v>1.2808999999999999</v>
      </c>
      <c r="F594" s="16">
        <f>price!B84*_xlfn.NORM.S.DIST((LN(price!B84/Home!$F$27)+(rate!B84%-dividend!B84%+0.5*(vol!H84%)^2)*(ttm!H84/365))/((vol!H84%)*SQRT(ttm!H84/365)),TRUE)*EXP(-dividend!B84%*ttm!H84/365)-Home!$F$27*_xlfn.NORM.S.DIST((LN(price!B84/Home!$F$27)+(rate!B84%-dividend!B84%-0.5*(vol!H84%)^2)*(ttm!H84/365))/((vol!H84%)*SQRT(ttm!H84/365)),TRUE)*EXP(-rate!B84%*ttm!H84/365)</f>
        <v>350.59118222209145</v>
      </c>
      <c r="G594" s="16">
        <f>_xlfn.NORM.S.DIST((LN(price!B84/Home!$F$27)+(rate!B84%-dividend!B84%+0.5*(vol!H84%)^2)*(ttm!H84/365))/((vol!H84%)*SQRT(ttm!H84/365)),TRUE)*EXP(-dividend!B84%*ttm!H84/365)</f>
        <v>0.93360708024141681</v>
      </c>
      <c r="H594" s="18">
        <f>mid!H84</f>
        <v>358.4</v>
      </c>
      <c r="I594" s="16">
        <f>delta!H84</f>
        <v>0.93700000000000006</v>
      </c>
      <c r="J594" s="19">
        <v>4.7997500000000004</v>
      </c>
      <c r="K594" s="20">
        <f>ttm!H84</f>
        <v>21</v>
      </c>
      <c r="L594" s="20">
        <f>moneyness!H84</f>
        <v>332.38000000000011</v>
      </c>
      <c r="M594" s="16">
        <f t="shared" si="18"/>
        <v>0.67216697967852324</v>
      </c>
      <c r="N594" s="16">
        <f t="shared" si="19"/>
        <v>-0.26144010056289357</v>
      </c>
    </row>
    <row r="595" spans="1:14">
      <c r="A595" s="17">
        <v>45628</v>
      </c>
      <c r="B595" s="16">
        <v>7</v>
      </c>
      <c r="C595" s="16">
        <v>1</v>
      </c>
      <c r="D595" s="18">
        <f>price!B85</f>
        <v>6047.15</v>
      </c>
      <c r="E595" s="16">
        <v>1.2774000000000001</v>
      </c>
      <c r="F595" s="16">
        <f>price!B85*_xlfn.NORM.S.DIST((LN(price!B85/Home!$F$27)+(rate!B85%-dividend!B85%+0.5*(vol!H85%)^2)*(ttm!H85/365))/((vol!H85%)*SQRT(ttm!H85/365)),TRUE)*EXP(-dividend!B85%*ttm!H85/365)-Home!$F$27*_xlfn.NORM.S.DIST((LN(price!B85/Home!$F$27)+(rate!B85%-dividend!B85%-0.5*(vol!H85%)^2)*(ttm!H85/365))/((vol!H85%)*SQRT(ttm!H85/365)),TRUE)*EXP(-rate!B85%*ttm!H85/365)</f>
        <v>361.67474713868523</v>
      </c>
      <c r="G595" s="16">
        <f>_xlfn.NORM.S.DIST((LN(price!B85/Home!$F$27)+(rate!B85%-dividend!B85%+0.5*(vol!H85%)^2)*(ttm!H85/365))/((vol!H85%)*SQRT(ttm!H85/365)),TRUE)*EXP(-dividend!B85%*ttm!H85/365)</f>
        <v>0.94862902454939801</v>
      </c>
      <c r="H595" s="18">
        <f>mid!H85</f>
        <v>367.9</v>
      </c>
      <c r="I595" s="16">
        <f>delta!H85</f>
        <v>0.94399999999999995</v>
      </c>
      <c r="J595" s="19">
        <v>4.7840400000000001</v>
      </c>
      <c r="K595" s="20">
        <f>ttm!H85</f>
        <v>18</v>
      </c>
      <c r="L595" s="20">
        <f>moneyness!H85</f>
        <v>347.14999999999964</v>
      </c>
      <c r="M595" s="16">
        <f t="shared" si="18"/>
        <v>1.4494051498642915</v>
      </c>
      <c r="N595" s="16">
        <f t="shared" si="19"/>
        <v>0.50077612531489346</v>
      </c>
    </row>
    <row r="596" spans="1:14">
      <c r="A596" s="17">
        <v>45629</v>
      </c>
      <c r="B596" s="16">
        <v>7</v>
      </c>
      <c r="C596" s="16">
        <v>1</v>
      </c>
      <c r="D596" s="18">
        <f>price!B86</f>
        <v>6049.88</v>
      </c>
      <c r="E596" s="16">
        <v>1.2765</v>
      </c>
      <c r="F596" s="16">
        <f>price!B86*_xlfn.NORM.S.DIST((LN(price!B86/Home!$F$27)+(rate!B86%-dividend!B86%+0.5*(vol!H86%)^2)*(ttm!H86/365))/((vol!H86%)*SQRT(ttm!H86/365)),TRUE)*EXP(-dividend!B86%*ttm!H86/365)-Home!$F$27*_xlfn.NORM.S.DIST((LN(price!B86/Home!$F$27)+(rate!B86%-dividend!B86%-0.5*(vol!H86%)^2)*(ttm!H86/365))/((vol!H86%)*SQRT(ttm!H86/365)),TRUE)*EXP(-rate!B86%*ttm!H86/365)</f>
        <v>363.17883447627901</v>
      </c>
      <c r="G596" s="16">
        <f>_xlfn.NORM.S.DIST((LN(price!B86/Home!$F$27)+(rate!B86%-dividend!B86%+0.5*(vol!H86%)^2)*(ttm!H86/365))/((vol!H86%)*SQRT(ttm!H86/365)),TRUE)*EXP(-dividend!B86%*ttm!H86/365)</f>
        <v>0.95380304257071558</v>
      </c>
      <c r="H596" s="18">
        <f>mid!H86</f>
        <v>371.55</v>
      </c>
      <c r="I596" s="16">
        <f>delta!H86</f>
        <v>0.95</v>
      </c>
      <c r="J596" s="19">
        <v>4.7794400000000001</v>
      </c>
      <c r="K596" s="20">
        <f>ttm!H86</f>
        <v>17</v>
      </c>
      <c r="L596" s="20">
        <f>moneyness!H86</f>
        <v>349.88000000000011</v>
      </c>
      <c r="M596" s="16">
        <f t="shared" si="18"/>
        <v>0.362670627234294</v>
      </c>
      <c r="N596" s="16" t="s">
        <v>69</v>
      </c>
    </row>
    <row r="597" spans="1:14">
      <c r="A597" s="17">
        <v>45509</v>
      </c>
      <c r="B597" s="16">
        <v>8</v>
      </c>
      <c r="C597" s="16">
        <v>1</v>
      </c>
      <c r="D597" s="18">
        <f>price!B2</f>
        <v>5186.33</v>
      </c>
      <c r="E597" s="16">
        <v>1.4816</v>
      </c>
      <c r="F597" s="16">
        <f>price!B2*_xlfn.NORM.S.DIST((LN(price!B2/Home!$F$28)+(rate!B2%-dividend!B2%+0.5*(vol!I2%)^2)*(ttm!I2/365))/((vol!I2%)*SQRT(ttm!I2/365)),TRUE)*EXP(-dividend!B2%*ttm!I2/365)-Home!$F$28*_xlfn.NORM.S.DIST((LN(price!B2/Home!$F$28)+(rate!B2%-dividend!B2%-0.5*(vol!I2%)^2)*(ttm!I2/365))/((vol!I2%)*SQRT(ttm!I2/365)),TRUE)*EXP(-rate!B2%*ttm!I2/365)</f>
        <v>47.411390237053752</v>
      </c>
      <c r="G597" s="16">
        <f>_xlfn.NORM.S.DIST((LN(price!B2/Home!$F$28)+(rate!B2%-dividend!B2%+0.5*(vol!I2%)^2)*(ttm!I2/365))/((vol!I2%)*SQRT(ttm!I2/365)),TRUE)*EXP(-dividend!B2%*ttm!I2/365)</f>
        <v>0.17567226497836966</v>
      </c>
      <c r="H597" s="18">
        <f>mid!I2</f>
        <v>58.3</v>
      </c>
      <c r="I597" s="16">
        <f>delta!I2</f>
        <v>0.20100000000000001</v>
      </c>
      <c r="J597" s="19">
        <v>4.9585299999999997</v>
      </c>
      <c r="K597" s="20">
        <f>ttm!I2</f>
        <v>137</v>
      </c>
      <c r="L597" s="20">
        <f>moneyness!I2</f>
        <v>-613.67000000000007</v>
      </c>
      <c r="M597" s="16">
        <f t="shared" si="18"/>
        <v>-0.31502804062134754</v>
      </c>
      <c r="N597" s="16">
        <f t="shared" si="19"/>
        <v>-0.49070030559971722</v>
      </c>
    </row>
    <row r="598" spans="1:14">
      <c r="A598" s="17">
        <v>45510</v>
      </c>
      <c r="B598" s="16">
        <v>8</v>
      </c>
      <c r="C598" s="16">
        <v>1</v>
      </c>
      <c r="D598" s="18">
        <f>price!B3</f>
        <v>5240.03</v>
      </c>
      <c r="E598" s="16">
        <v>1.4664999999999999</v>
      </c>
      <c r="F598" s="16">
        <f>price!B3*_xlfn.NORM.S.DIST((LN(price!B3/Home!$F$28)+(rate!B3%-dividend!B3%+0.5*(vol!I3%)^2)*(ttm!I3/365))/((vol!I3%)*SQRT(ttm!I3/365)),TRUE)*EXP(-dividend!B3%*ttm!I3/365)-Home!$F$28*_xlfn.NORM.S.DIST((LN(price!B3/Home!$F$28)+(rate!B3%-dividend!B3%-0.5*(vol!I3%)^2)*(ttm!I3/365))/((vol!I3%)*SQRT(ttm!I3/365)),TRUE)*EXP(-rate!B3%*ttm!I3/365)</f>
        <v>40.413770392872721</v>
      </c>
      <c r="G598" s="16">
        <f>_xlfn.NORM.S.DIST((LN(price!B3/Home!$F$28)+(rate!B3%-dividend!B3%+0.5*(vol!I3%)^2)*(ttm!I3/365))/((vol!I3%)*SQRT(ttm!I3/365)),TRUE)*EXP(-dividend!B3%*ttm!I3/365)</f>
        <v>0.16924923496505426</v>
      </c>
      <c r="H598" s="18">
        <f>mid!I3</f>
        <v>41.45</v>
      </c>
      <c r="I598" s="16">
        <f>delta!I3</f>
        <v>0.17699999999999999</v>
      </c>
      <c r="J598" s="19">
        <v>4.9520299999999997</v>
      </c>
      <c r="K598" s="20">
        <f>ttm!I3</f>
        <v>136</v>
      </c>
      <c r="L598" s="20">
        <f>moneyness!I3</f>
        <v>-559.97000000000025</v>
      </c>
      <c r="M598" s="16">
        <f t="shared" si="18"/>
        <v>0.11414151587796113</v>
      </c>
      <c r="N598" s="16">
        <f t="shared" si="19"/>
        <v>-5.5107719087093124E-2</v>
      </c>
    </row>
    <row r="599" spans="1:14">
      <c r="A599" s="17">
        <v>45511</v>
      </c>
      <c r="B599" s="16">
        <v>8</v>
      </c>
      <c r="C599" s="16">
        <v>1</v>
      </c>
      <c r="D599" s="18">
        <f>price!B4</f>
        <v>5199.5</v>
      </c>
      <c r="E599" s="16">
        <v>1.4785999999999999</v>
      </c>
      <c r="F599" s="16">
        <f>price!B4*_xlfn.NORM.S.DIST((LN(price!B4/Home!$F$28)+(rate!B4%-dividend!B4%+0.5*(vol!I4%)^2)*(ttm!I4/365))/((vol!I4%)*SQRT(ttm!I4/365)),TRUE)*EXP(-dividend!B4%*ttm!I4/365)-Home!$F$28*_xlfn.NORM.S.DIST((LN(price!B4/Home!$F$28)+(rate!B4%-dividend!B4%-0.5*(vol!I4%)^2)*(ttm!I4/365))/((vol!I4%)*SQRT(ttm!I4/365)),TRUE)*EXP(-rate!B4%*ttm!I4/365)</f>
        <v>34.826699689694919</v>
      </c>
      <c r="G599" s="16">
        <f>_xlfn.NORM.S.DIST((LN(price!B4/Home!$F$28)+(rate!B4%-dividend!B4%+0.5*(vol!I4%)^2)*(ttm!I4/365))/((vol!I4%)*SQRT(ttm!I4/365)),TRUE)*EXP(-dividend!B4%*ttm!I4/365)</f>
        <v>0.14978453025864946</v>
      </c>
      <c r="H599" s="18">
        <f>mid!I4</f>
        <v>36.799999999999997</v>
      </c>
      <c r="I599" s="16">
        <f>delta!I4</f>
        <v>0.16400000000000001</v>
      </c>
      <c r="J599" s="19">
        <v>4.8596199999999996</v>
      </c>
      <c r="K599" s="20">
        <f>ttm!I4</f>
        <v>135</v>
      </c>
      <c r="L599" s="20">
        <f>moneyness!I4</f>
        <v>-600.5</v>
      </c>
      <c r="M599" s="16">
        <f t="shared" si="18"/>
        <v>0.15134472551823411</v>
      </c>
      <c r="N599" s="16">
        <f t="shared" si="19"/>
        <v>1.5601952595846458E-3</v>
      </c>
    </row>
    <row r="600" spans="1:14">
      <c r="A600" s="17">
        <v>45512</v>
      </c>
      <c r="B600" s="16">
        <v>8</v>
      </c>
      <c r="C600" s="16">
        <v>1</v>
      </c>
      <c r="D600" s="18">
        <f>price!B5</f>
        <v>5319.31</v>
      </c>
      <c r="E600" s="16">
        <v>1.4450000000000001</v>
      </c>
      <c r="F600" s="16">
        <f>price!B5*_xlfn.NORM.S.DIST((LN(price!B5/Home!$F$28)+(rate!B5%-dividend!B5%+0.5*(vol!I5%)^2)*(ttm!I5/365))/((vol!I5%)*SQRT(ttm!I5/365)),TRUE)*EXP(-dividend!B5%*ttm!I5/365)-Home!$F$28*_xlfn.NORM.S.DIST((LN(price!B5/Home!$F$28)+(rate!B5%-dividend!B5%-0.5*(vol!I5%)^2)*(ttm!I5/365))/((vol!I5%)*SQRT(ttm!I5/365)),TRUE)*EXP(-rate!B5%*ttm!I5/365)</f>
        <v>49.285826564934496</v>
      </c>
      <c r="G600" s="16">
        <f>_xlfn.NORM.S.DIST((LN(price!B5/Home!$F$28)+(rate!B5%-dividend!B5%+0.5*(vol!I5%)^2)*(ttm!I5/365))/((vol!I5%)*SQRT(ttm!I5/365)),TRUE)*EXP(-dividend!B5%*ttm!I5/365)</f>
        <v>0.20289003093913088</v>
      </c>
      <c r="H600" s="18">
        <f>mid!I5</f>
        <v>54.9</v>
      </c>
      <c r="I600" s="16">
        <f>delta!I5</f>
        <v>0.221</v>
      </c>
      <c r="J600" s="19">
        <v>4.9504000000000001</v>
      </c>
      <c r="K600" s="20">
        <f>ttm!I5</f>
        <v>134</v>
      </c>
      <c r="L600" s="20">
        <f>moneyness!I5</f>
        <v>-480.6899999999996</v>
      </c>
      <c r="M600" s="16">
        <f t="shared" si="18"/>
        <v>-0.24352197041475493</v>
      </c>
      <c r="N600" s="16">
        <f t="shared" si="19"/>
        <v>-0.44641200135388581</v>
      </c>
    </row>
    <row r="601" spans="1:14">
      <c r="A601" s="17">
        <v>45513</v>
      </c>
      <c r="B601" s="16">
        <v>8</v>
      </c>
      <c r="C601" s="16">
        <v>3</v>
      </c>
      <c r="D601" s="18">
        <f>price!B6</f>
        <v>5344.16</v>
      </c>
      <c r="E601" s="16">
        <v>1.4382999999999999</v>
      </c>
      <c r="F601" s="16">
        <f>price!B6*_xlfn.NORM.S.DIST((LN(price!B6/Home!$F$28)+(rate!B6%-dividend!B6%+0.5*(vol!I6%)^2)*(ttm!I6/365))/((vol!I6%)*SQRT(ttm!I6/365)),TRUE)*EXP(-dividend!B6%*ttm!I6/365)-Home!$F$28*_xlfn.NORM.S.DIST((LN(price!B6/Home!$F$28)+(rate!B6%-dividend!B6%-0.5*(vol!I6%)^2)*(ttm!I6/365))/((vol!I6%)*SQRT(ttm!I6/365)),TRUE)*EXP(-rate!B6%*ttm!I6/365)</f>
        <v>45.785210761507869</v>
      </c>
      <c r="G601" s="16">
        <f>_xlfn.NORM.S.DIST((LN(price!B6/Home!$F$28)+(rate!B6%-dividend!B6%+0.5*(vol!I6%)^2)*(ttm!I6/365))/((vol!I6%)*SQRT(ttm!I6/365)),TRUE)*EXP(-dividend!B6%*ttm!I6/365)</f>
        <v>0.20109497424732856</v>
      </c>
      <c r="H601" s="18">
        <f>mid!I6</f>
        <v>48.9</v>
      </c>
      <c r="I601" s="16">
        <f>delta!I6</f>
        <v>0.21199999999999999</v>
      </c>
      <c r="J601" s="19">
        <v>4.9727600000000001</v>
      </c>
      <c r="K601" s="20">
        <f>ttm!I6</f>
        <v>133</v>
      </c>
      <c r="L601" s="20">
        <f>moneyness!I6</f>
        <v>-455.84000000000015</v>
      </c>
      <c r="M601" s="16">
        <f t="shared" si="18"/>
        <v>3.6091431556080296</v>
      </c>
      <c r="N601" s="16">
        <f t="shared" si="19"/>
        <v>3.4080481813607011</v>
      </c>
    </row>
    <row r="602" spans="1:14">
      <c r="A602" s="17">
        <v>45516</v>
      </c>
      <c r="B602" s="16">
        <v>8</v>
      </c>
      <c r="C602" s="16">
        <v>1</v>
      </c>
      <c r="D602" s="18">
        <f>price!B7</f>
        <v>5344.39</v>
      </c>
      <c r="E602" s="16">
        <v>1.4375</v>
      </c>
      <c r="F602" s="16">
        <f>price!B7*_xlfn.NORM.S.DIST((LN(price!B7/Home!$F$28)+(rate!B7%-dividend!B7%+0.5*(vol!I7%)^2)*(ttm!I7/365))/((vol!I7%)*SQRT(ttm!I7/365)),TRUE)*EXP(-dividend!B7%*ttm!I7/365)-Home!$F$28*_xlfn.NORM.S.DIST((LN(price!B7/Home!$F$28)+(rate!B7%-dividend!B7%-0.5*(vol!I7%)^2)*(ttm!I7/365))/((vol!I7%)*SQRT(ttm!I7/365)),TRUE)*EXP(-rate!B7%*ttm!I7/365)</f>
        <v>42.9632254185384</v>
      </c>
      <c r="G602" s="16">
        <f>_xlfn.NORM.S.DIST((LN(price!B7/Home!$F$28)+(rate!B7%-dividend!B7%+0.5*(vol!I7%)^2)*(ttm!I7/365))/((vol!I7%)*SQRT(ttm!I7/365)),TRUE)*EXP(-dividend!B7%*ttm!I7/365)</f>
        <v>0.19449518347443509</v>
      </c>
      <c r="H602" s="18">
        <f>mid!I7</f>
        <v>47.45</v>
      </c>
      <c r="I602" s="16">
        <f>delta!I7</f>
        <v>0.21099999999999999</v>
      </c>
      <c r="J602" s="19">
        <v>4.9640300000000002</v>
      </c>
      <c r="K602" s="20">
        <f>ttm!I7</f>
        <v>130</v>
      </c>
      <c r="L602" s="20">
        <f>moneyness!I7</f>
        <v>-455.60999999999967</v>
      </c>
      <c r="M602" s="16">
        <f t="shared" si="18"/>
        <v>0.18869819806067903</v>
      </c>
      <c r="N602" s="16">
        <f t="shared" si="19"/>
        <v>-5.7969854137560617E-3</v>
      </c>
    </row>
    <row r="603" spans="1:14">
      <c r="A603" s="17">
        <v>45517</v>
      </c>
      <c r="B603" s="16">
        <v>8</v>
      </c>
      <c r="C603" s="16">
        <v>1</v>
      </c>
      <c r="D603" s="18">
        <f>price!B8</f>
        <v>5434.43</v>
      </c>
      <c r="E603" s="16">
        <v>1.4134</v>
      </c>
      <c r="F603" s="16">
        <f>price!B8*_xlfn.NORM.S.DIST((LN(price!B8/Home!$F$28)+(rate!B8%-dividend!B8%+0.5*(vol!I8%)^2)*(ttm!I8/365))/((vol!I8%)*SQRT(ttm!I8/365)),TRUE)*EXP(-dividend!B8%*ttm!I8/365)-Home!$F$28*_xlfn.NORM.S.DIST((LN(price!B8/Home!$F$28)+(rate!B8%-dividend!B8%-0.5*(vol!I8%)^2)*(ttm!I8/365))/((vol!I8%)*SQRT(ttm!I8/365)),TRUE)*EXP(-rate!B8%*ttm!I8/365)</f>
        <v>59.105630084929544</v>
      </c>
      <c r="G603" s="16">
        <f>_xlfn.NORM.S.DIST((LN(price!B8/Home!$F$28)+(rate!B8%-dividend!B8%+0.5*(vol!I8%)^2)*(ttm!I8/365))/((vol!I8%)*SQRT(ttm!I8/365)),TRUE)*EXP(-dividend!B8%*ttm!I8/365)</f>
        <v>0.25162047931147813</v>
      </c>
      <c r="H603" s="18">
        <f>mid!I8</f>
        <v>64.400000000000006</v>
      </c>
      <c r="I603" s="16">
        <f>delta!I8</f>
        <v>0.26700000000000002</v>
      </c>
      <c r="J603" s="19">
        <v>4.9351500000000001</v>
      </c>
      <c r="K603" s="20">
        <f>ttm!I8</f>
        <v>129</v>
      </c>
      <c r="L603" s="20">
        <f>moneyness!I8</f>
        <v>-365.56999999999971</v>
      </c>
      <c r="M603" s="16">
        <f t="shared" si="18"/>
        <v>7.292612530319262E-3</v>
      </c>
      <c r="N603" s="16">
        <f t="shared" si="19"/>
        <v>-0.24432786678115886</v>
      </c>
    </row>
    <row r="604" spans="1:14">
      <c r="A604" s="17">
        <v>45518</v>
      </c>
      <c r="B604" s="16">
        <v>8</v>
      </c>
      <c r="C604" s="16">
        <v>1</v>
      </c>
      <c r="D604" s="18">
        <f>price!B9</f>
        <v>5455.21</v>
      </c>
      <c r="E604" s="16">
        <v>1.4079999999999999</v>
      </c>
      <c r="F604" s="16">
        <f>price!B9*_xlfn.NORM.S.DIST((LN(price!B9/Home!$F$28)+(rate!B9%-dividend!B9%+0.5*(vol!I9%)^2)*(ttm!I9/365))/((vol!I9%)*SQRT(ttm!I9/365)),TRUE)*EXP(-dividend!B9%*ttm!I9/365)-Home!$F$28*_xlfn.NORM.S.DIST((LN(price!B9/Home!$F$28)+(rate!B9%-dividend!B9%-0.5*(vol!I9%)^2)*(ttm!I9/365))/((vol!I9%)*SQRT(ttm!I9/365)),TRUE)*EXP(-rate!B9%*ttm!I9/365)</f>
        <v>58.536412083376717</v>
      </c>
      <c r="G604" s="16">
        <f>_xlfn.NORM.S.DIST((LN(price!B9/Home!$F$28)+(rate!B9%-dividend!B9%+0.5*(vol!I9%)^2)*(ttm!I9/365))/((vol!I9%)*SQRT(ttm!I9/365)),TRUE)*EXP(-dividend!B9%*ttm!I9/365)</f>
        <v>0.25753038191188865</v>
      </c>
      <c r="H604" s="18">
        <f>mid!I9</f>
        <v>64.55</v>
      </c>
      <c r="I604" s="16">
        <f>delta!I9</f>
        <v>0.27800000000000002</v>
      </c>
      <c r="J604" s="19">
        <v>4.9485799999999998</v>
      </c>
      <c r="K604" s="20">
        <f>ttm!I9</f>
        <v>128</v>
      </c>
      <c r="L604" s="20">
        <f>moneyness!I9</f>
        <v>-344.78999999999996</v>
      </c>
      <c r="M604" s="16">
        <f t="shared" si="18"/>
        <v>0.32062901142283468</v>
      </c>
      <c r="N604" s="16">
        <f t="shared" si="19"/>
        <v>6.3098629510946025E-2</v>
      </c>
    </row>
    <row r="605" spans="1:14">
      <c r="A605" s="17">
        <v>45519</v>
      </c>
      <c r="B605" s="16">
        <v>8</v>
      </c>
      <c r="C605" s="16">
        <v>1</v>
      </c>
      <c r="D605" s="18">
        <f>price!B10</f>
        <v>5543.22</v>
      </c>
      <c r="E605" s="16">
        <v>1.3857999999999999</v>
      </c>
      <c r="F605" s="16">
        <f>price!B10*_xlfn.NORM.S.DIST((LN(price!B10/Home!$F$28)+(rate!B10%-dividend!B10%+0.5*(vol!I10%)^2)*(ttm!I10/365))/((vol!I10%)*SQRT(ttm!I10/365)),TRUE)*EXP(-dividend!B10%*ttm!I10/365)-Home!$F$28*_xlfn.NORM.S.DIST((LN(price!B10/Home!$F$28)+(rate!B10%-dividend!B10%-0.5*(vol!I10%)^2)*(ttm!I10/365))/((vol!I10%)*SQRT(ttm!I10/365)),TRUE)*EXP(-rate!B10%*ttm!I10/365)</f>
        <v>86.415210976596654</v>
      </c>
      <c r="G605" s="16">
        <f>_xlfn.NORM.S.DIST((LN(price!B10/Home!$F$28)+(rate!B10%-dividend!B10%+0.5*(vol!I10%)^2)*(ttm!I10/365))/((vol!I10%)*SQRT(ttm!I10/365)),TRUE)*EXP(-dividend!B10%*ttm!I10/365)</f>
        <v>0.33717300021160723</v>
      </c>
      <c r="H605" s="18">
        <f>mid!I10</f>
        <v>92.7</v>
      </c>
      <c r="I605" s="16">
        <f>delta!I10</f>
        <v>0.35399999999999998</v>
      </c>
      <c r="J605" s="19">
        <v>5.0019799999999996</v>
      </c>
      <c r="K605" s="20">
        <f>ttm!I10</f>
        <v>127</v>
      </c>
      <c r="L605" s="20">
        <f>moneyness!I10</f>
        <v>-256.77999999999975</v>
      </c>
      <c r="M605" s="16">
        <f t="shared" si="18"/>
        <v>0.4621445772909481</v>
      </c>
      <c r="N605" s="16">
        <f t="shared" si="19"/>
        <v>0.12497157707934087</v>
      </c>
    </row>
    <row r="606" spans="1:14">
      <c r="A606" s="17">
        <v>45520</v>
      </c>
      <c r="B606" s="16">
        <v>8</v>
      </c>
      <c r="C606" s="16">
        <v>3</v>
      </c>
      <c r="D606" s="18">
        <f>price!B11</f>
        <v>5554.25</v>
      </c>
      <c r="E606" s="16">
        <v>1.3829</v>
      </c>
      <c r="F606" s="16">
        <f>price!B11*_xlfn.NORM.S.DIST((LN(price!B11/Home!$F$28)+(rate!B11%-dividend!B11%+0.5*(vol!I11%)^2)*(ttm!I11/365))/((vol!I11%)*SQRT(ttm!I11/365)),TRUE)*EXP(-dividend!B11%*ttm!I11/365)-Home!$F$28*_xlfn.NORM.S.DIST((LN(price!B11/Home!$F$28)+(rate!B11%-dividend!B11%-0.5*(vol!I11%)^2)*(ttm!I11/365))/((vol!I11%)*SQRT(ttm!I11/365)),TRUE)*EXP(-rate!B11%*ttm!I11/365)</f>
        <v>90.014226868633386</v>
      </c>
      <c r="G606" s="16">
        <f>_xlfn.NORM.S.DIST((LN(price!B11/Home!$F$28)+(rate!B11%-dividend!B11%+0.5*(vol!I11%)^2)*(ttm!I11/365))/((vol!I11%)*SQRT(ttm!I11/365)),TRUE)*EXP(-dividend!B11%*ttm!I11/365)</f>
        <v>0.34670500278989241</v>
      </c>
      <c r="H606" s="18">
        <f>mid!I11</f>
        <v>97.7</v>
      </c>
      <c r="I606" s="16">
        <f>delta!I11</f>
        <v>0.36599999999999999</v>
      </c>
      <c r="J606" s="19">
        <v>4.9948600000000001</v>
      </c>
      <c r="K606" s="20">
        <f>ttm!I11</f>
        <v>126</v>
      </c>
      <c r="L606" s="20">
        <f>moneyness!I11</f>
        <v>-245.75</v>
      </c>
      <c r="M606" s="16">
        <f t="shared" si="18"/>
        <v>0.30452047644161312</v>
      </c>
      <c r="N606" s="16">
        <f t="shared" si="19"/>
        <v>-4.2184526348279294E-2</v>
      </c>
    </row>
    <row r="607" spans="1:14">
      <c r="A607" s="17">
        <v>45523</v>
      </c>
      <c r="B607" s="16">
        <v>8</v>
      </c>
      <c r="C607" s="16">
        <v>1</v>
      </c>
      <c r="D607" s="18">
        <f>price!B12</f>
        <v>5608.25</v>
      </c>
      <c r="E607" s="16">
        <v>1.3697999999999999</v>
      </c>
      <c r="F607" s="16">
        <f>price!B12*_xlfn.NORM.S.DIST((LN(price!B12/Home!$F$28)+(rate!B12%-dividend!B12%+0.5*(vol!I12%)^2)*(ttm!I12/365))/((vol!I12%)*SQRT(ttm!I12/365)),TRUE)*EXP(-dividend!B12%*ttm!I12/365)-Home!$F$28*_xlfn.NORM.S.DIST((LN(price!B12/Home!$F$28)+(rate!B12%-dividend!B12%-0.5*(vol!I12%)^2)*(ttm!I12/365))/((vol!I12%)*SQRT(ttm!I12/365)),TRUE)*EXP(-rate!B12%*ttm!I12/365)</f>
        <v>107.44901566681392</v>
      </c>
      <c r="G607" s="16">
        <f>_xlfn.NORM.S.DIST((LN(price!B12/Home!$F$28)+(rate!B12%-dividend!B12%+0.5*(vol!I12%)^2)*(ttm!I12/365))/((vol!I12%)*SQRT(ttm!I12/365)),TRUE)*EXP(-dividend!B12%*ttm!I12/365)</f>
        <v>0.39426378408872598</v>
      </c>
      <c r="H607" s="18">
        <f>mid!I12</f>
        <v>113.95</v>
      </c>
      <c r="I607" s="16">
        <f>delta!I12</f>
        <v>0.41099999999999998</v>
      </c>
      <c r="J607" s="19">
        <v>5.0149900000000001</v>
      </c>
      <c r="K607" s="20">
        <f>ttm!I12</f>
        <v>123</v>
      </c>
      <c r="L607" s="20">
        <f>moneyness!I12</f>
        <v>-191.75</v>
      </c>
      <c r="M607" s="16">
        <f t="shared" si="18"/>
        <v>-4.4091519961170826E-2</v>
      </c>
      <c r="N607" s="16">
        <f t="shared" si="19"/>
        <v>-0.43835530404989681</v>
      </c>
    </row>
    <row r="608" spans="1:14">
      <c r="A608" s="17">
        <v>45524</v>
      </c>
      <c r="B608" s="16">
        <v>8</v>
      </c>
      <c r="C608" s="16">
        <v>1</v>
      </c>
      <c r="D608" s="18">
        <f>price!B13</f>
        <v>5597.12</v>
      </c>
      <c r="E608" s="16">
        <v>1.3721000000000001</v>
      </c>
      <c r="F608" s="16">
        <f>price!B13*_xlfn.NORM.S.DIST((LN(price!B13/Home!$F$28)+(rate!B13%-dividend!B13%+0.5*(vol!I13%)^2)*(ttm!I13/365))/((vol!I13%)*SQRT(ttm!I13/365)),TRUE)*EXP(-dividend!B13%*ttm!I13/365)-Home!$F$28*_xlfn.NORM.S.DIST((LN(price!B13/Home!$F$28)+(rate!B13%-dividend!B13%-0.5*(vol!I13%)^2)*(ttm!I13/365))/((vol!I13%)*SQRT(ttm!I13/365)),TRUE)*EXP(-rate!B13%*ttm!I13/365)</f>
        <v>105.28667391296949</v>
      </c>
      <c r="G608" s="16">
        <f>_xlfn.NORM.S.DIST((LN(price!B13/Home!$F$28)+(rate!B13%-dividend!B13%+0.5*(vol!I13%)^2)*(ttm!I13/365))/((vol!I13%)*SQRT(ttm!I13/365)),TRUE)*EXP(-dividend!B13%*ttm!I13/365)</f>
        <v>0.38480259994633503</v>
      </c>
      <c r="H608" s="18">
        <f>mid!I13</f>
        <v>114.45</v>
      </c>
      <c r="I608" s="16">
        <f>delta!I13</f>
        <v>0.40899999999999997</v>
      </c>
      <c r="J608" s="19">
        <v>4.9802</v>
      </c>
      <c r="K608" s="20">
        <f>ttm!I13</f>
        <v>122</v>
      </c>
      <c r="L608" s="20">
        <f>moneyness!I13</f>
        <v>-202.88000000000011</v>
      </c>
      <c r="M608" s="16">
        <f t="shared" si="18"/>
        <v>0.4060597515283037</v>
      </c>
      <c r="N608" s="16">
        <f t="shared" si="19"/>
        <v>2.125715158196867E-2</v>
      </c>
    </row>
    <row r="609" spans="1:14">
      <c r="A609" s="17">
        <v>45525</v>
      </c>
      <c r="B609" s="16">
        <v>8</v>
      </c>
      <c r="C609" s="16">
        <v>1</v>
      </c>
      <c r="D609" s="18">
        <f>price!B14</f>
        <v>5620.85</v>
      </c>
      <c r="E609" s="16">
        <v>1.3666</v>
      </c>
      <c r="F609" s="16">
        <f>price!B14*_xlfn.NORM.S.DIST((LN(price!B14/Home!$F$28)+(rate!B14%-dividend!B14%+0.5*(vol!I14%)^2)*(ttm!I14/365))/((vol!I14%)*SQRT(ttm!I14/365)),TRUE)*EXP(-dividend!B14%*ttm!I14/365)-Home!$F$28*_xlfn.NORM.S.DIST((LN(price!B14/Home!$F$28)+(rate!B14%-dividend!B14%-0.5*(vol!I14%)^2)*(ttm!I14/365))/((vol!I14%)*SQRT(ttm!I14/365)),TRUE)*EXP(-rate!B14%*ttm!I14/365)</f>
        <v>115.76013768253051</v>
      </c>
      <c r="G609" s="16">
        <f>_xlfn.NORM.S.DIST((LN(price!B14/Home!$F$28)+(rate!B14%-dividend!B14%+0.5*(vol!I14%)^2)*(ttm!I14/365))/((vol!I14%)*SQRT(ttm!I14/365)),TRUE)*EXP(-dividend!B14%*ttm!I14/365)</f>
        <v>0.40722415963335368</v>
      </c>
      <c r="H609" s="18">
        <f>mid!I14</f>
        <v>124</v>
      </c>
      <c r="I609" s="16">
        <f>delta!I14</f>
        <v>0.42499999999999999</v>
      </c>
      <c r="J609" s="19">
        <v>4.9407199999999998</v>
      </c>
      <c r="K609" s="20">
        <f>ttm!I14</f>
        <v>121</v>
      </c>
      <c r="L609" s="20">
        <f>moneyness!I14</f>
        <v>-179.14999999999964</v>
      </c>
      <c r="M609" s="16">
        <f t="shared" si="18"/>
        <v>0.31238491986299666</v>
      </c>
      <c r="N609" s="16">
        <f t="shared" si="19"/>
        <v>-9.483923977035702E-2</v>
      </c>
    </row>
    <row r="610" spans="1:14">
      <c r="A610" s="17">
        <v>45526</v>
      </c>
      <c r="B610" s="16">
        <v>8</v>
      </c>
      <c r="C610" s="16">
        <v>1</v>
      </c>
      <c r="D610" s="18">
        <f>price!B15</f>
        <v>5570.64</v>
      </c>
      <c r="E610" s="16">
        <v>1.3792</v>
      </c>
      <c r="F610" s="16">
        <f>price!B15*_xlfn.NORM.S.DIST((LN(price!B15/Home!$F$28)+(rate!B15%-dividend!B15%+0.5*(vol!I15%)^2)*(ttm!I15/365))/((vol!I15%)*SQRT(ttm!I15/365)),TRUE)*EXP(-dividend!B15%*ttm!I15/365)-Home!$F$28*_xlfn.NORM.S.DIST((LN(price!B15/Home!$F$28)+(rate!B15%-dividend!B15%-0.5*(vol!I15%)^2)*(ttm!I15/365))/((vol!I15%)*SQRT(ttm!I15/365)),TRUE)*EXP(-rate!B15%*ttm!I15/365)</f>
        <v>97.801880606867599</v>
      </c>
      <c r="G610" s="16">
        <f>_xlfn.NORM.S.DIST((LN(price!B15/Home!$F$28)+(rate!B15%-dividend!B15%+0.5*(vol!I15%)^2)*(ttm!I15/365))/((vol!I15%)*SQRT(ttm!I15/365)),TRUE)*EXP(-dividend!B15%*ttm!I15/365)</f>
        <v>0.3618874004912509</v>
      </c>
      <c r="H610" s="18">
        <f>mid!I15</f>
        <v>108.25</v>
      </c>
      <c r="I610" s="16">
        <f>delta!I15</f>
        <v>0.38700000000000001</v>
      </c>
      <c r="J610" s="19">
        <v>4.9737099999999996</v>
      </c>
      <c r="K610" s="20">
        <f>ttm!I15</f>
        <v>120</v>
      </c>
      <c r="L610" s="20">
        <f>moneyness!I15</f>
        <v>-229.35999999999967</v>
      </c>
      <c r="M610" s="16">
        <f t="shared" si="18"/>
        <v>0.26271586775273575</v>
      </c>
      <c r="N610" s="16">
        <f t="shared" si="19"/>
        <v>-9.9171532738515145E-2</v>
      </c>
    </row>
    <row r="611" spans="1:14">
      <c r="A611" s="17">
        <v>45527</v>
      </c>
      <c r="B611" s="16">
        <v>8</v>
      </c>
      <c r="C611" s="16">
        <v>3</v>
      </c>
      <c r="D611" s="18">
        <f>price!B16</f>
        <v>5634.61</v>
      </c>
      <c r="E611" s="16">
        <v>1.3636999999999999</v>
      </c>
      <c r="F611" s="16">
        <f>price!B16*_xlfn.NORM.S.DIST((LN(price!B16/Home!$F$28)+(rate!B16%-dividend!B16%+0.5*(vol!I16%)^2)*(ttm!I16/365))/((vol!I16%)*SQRT(ttm!I16/365)),TRUE)*EXP(-dividend!B16%*ttm!I16/365)-Home!$F$28*_xlfn.NORM.S.DIST((LN(price!B16/Home!$F$28)+(rate!B16%-dividend!B16%-0.5*(vol!I16%)^2)*(ttm!I16/365))/((vol!I16%)*SQRT(ttm!I16/365)),TRUE)*EXP(-rate!B16%*ttm!I16/365)</f>
        <v>118.30625627634709</v>
      </c>
      <c r="G611" s="16">
        <f>_xlfn.NORM.S.DIST((LN(price!B16/Home!$F$28)+(rate!B16%-dividend!B16%+0.5*(vol!I16%)^2)*(ttm!I16/365))/((vol!I16%)*SQRT(ttm!I16/365)),TRUE)*EXP(-dividend!B16%*ttm!I16/365)</f>
        <v>0.4172560403476962</v>
      </c>
      <c r="H611" s="18">
        <f>mid!I16</f>
        <v>125</v>
      </c>
      <c r="I611" s="16">
        <f>delta!I16</f>
        <v>0.43099999999999999</v>
      </c>
      <c r="J611" s="19">
        <v>4.9300199999999998</v>
      </c>
      <c r="K611" s="20">
        <f>ttm!I16</f>
        <v>119</v>
      </c>
      <c r="L611" s="20">
        <f>moneyness!I16</f>
        <v>-165.39000000000033</v>
      </c>
      <c r="M611" s="16">
        <f t="shared" si="18"/>
        <v>0.63316842136806006</v>
      </c>
      <c r="N611" s="16">
        <f t="shared" si="19"/>
        <v>0.21591238102036386</v>
      </c>
    </row>
    <row r="612" spans="1:14">
      <c r="A612" s="17">
        <v>45530</v>
      </c>
      <c r="B612" s="16">
        <v>8</v>
      </c>
      <c r="C612" s="16">
        <v>1</v>
      </c>
      <c r="D612" s="18">
        <f>price!B17</f>
        <v>5616.84</v>
      </c>
      <c r="E612" s="16">
        <v>1.3683000000000001</v>
      </c>
      <c r="F612" s="16">
        <f>price!B17*_xlfn.NORM.S.DIST((LN(price!B17/Home!$F$28)+(rate!B17%-dividend!B17%+0.5*(vol!I17%)^2)*(ttm!I17/365))/((vol!I17%)*SQRT(ttm!I17/365)),TRUE)*EXP(-dividend!B17%*ttm!I17/365)-Home!$F$28*_xlfn.NORM.S.DIST((LN(price!B17/Home!$F$28)+(rate!B17%-dividend!B17%-0.5*(vol!I17%)^2)*(ttm!I17/365))/((vol!I17%)*SQRT(ttm!I17/365)),TRUE)*EXP(-rate!B17%*ttm!I17/365)</f>
        <v>106.21902196009842</v>
      </c>
      <c r="G612" s="16">
        <f>_xlfn.NORM.S.DIST((LN(price!B17/Home!$F$28)+(rate!B17%-dividend!B17%+0.5*(vol!I17%)^2)*(ttm!I17/365))/((vol!I17%)*SQRT(ttm!I17/365)),TRUE)*EXP(-dividend!B17%*ttm!I17/365)</f>
        <v>0.39534856490964115</v>
      </c>
      <c r="H612" s="18">
        <f>mid!I17</f>
        <v>113.35</v>
      </c>
      <c r="I612" s="16">
        <f>delta!I17</f>
        <v>0.41199999999999998</v>
      </c>
      <c r="J612" s="19">
        <v>4.93872</v>
      </c>
      <c r="K612" s="20">
        <f>ttm!I17</f>
        <v>116</v>
      </c>
      <c r="L612" s="20">
        <f>moneyness!I17</f>
        <v>-183.15999999999985</v>
      </c>
      <c r="M612" s="16">
        <f t="shared" si="18"/>
        <v>0.34289218400210336</v>
      </c>
      <c r="N612" s="16">
        <f t="shared" si="19"/>
        <v>-5.2456380907537792E-2</v>
      </c>
    </row>
    <row r="613" spans="1:14">
      <c r="A613" s="17">
        <v>45531</v>
      </c>
      <c r="B613" s="16">
        <v>8</v>
      </c>
      <c r="C613" s="16">
        <v>1</v>
      </c>
      <c r="D613" s="18">
        <f>price!B18</f>
        <v>5625.8</v>
      </c>
      <c r="E613" s="16">
        <v>1.3662000000000001</v>
      </c>
      <c r="F613" s="16">
        <f>price!B18*_xlfn.NORM.S.DIST((LN(price!B18/Home!$F$28)+(rate!B18%-dividend!B18%+0.5*(vol!I18%)^2)*(ttm!I18/365))/((vol!I18%)*SQRT(ttm!I18/365)),TRUE)*EXP(-dividend!B18%*ttm!I18/365)-Home!$F$28*_xlfn.NORM.S.DIST((LN(price!B18/Home!$F$28)+(rate!B18%-dividend!B18%-0.5*(vol!I18%)^2)*(ttm!I18/365))/((vol!I18%)*SQRT(ttm!I18/365)),TRUE)*EXP(-rate!B18%*ttm!I18/365)</f>
        <v>107.46105924639505</v>
      </c>
      <c r="G613" s="16">
        <f>_xlfn.NORM.S.DIST((LN(price!B18/Home!$F$28)+(rate!B18%-dividend!B18%+0.5*(vol!I18%)^2)*(ttm!I18/365))/((vol!I18%)*SQRT(ttm!I18/365)),TRUE)*EXP(-dividend!B18%*ttm!I18/365)</f>
        <v>0.4016897617264959</v>
      </c>
      <c r="H613" s="18">
        <f>mid!I18</f>
        <v>116.35</v>
      </c>
      <c r="I613" s="16">
        <f>delta!I18</f>
        <v>0.42399999999999999</v>
      </c>
      <c r="J613" s="19">
        <v>4.92021</v>
      </c>
      <c r="K613" s="20">
        <f>ttm!I18</f>
        <v>115</v>
      </c>
      <c r="L613" s="20">
        <f>moneyness!I18</f>
        <v>-174.19999999999982</v>
      </c>
      <c r="M613" s="16">
        <f t="shared" si="18"/>
        <v>0.53503896034927489</v>
      </c>
      <c r="N613" s="16">
        <f t="shared" si="19"/>
        <v>0.133349198622779</v>
      </c>
    </row>
    <row r="614" spans="1:14">
      <c r="A614" s="17">
        <v>45532</v>
      </c>
      <c r="B614" s="16">
        <v>8</v>
      </c>
      <c r="C614" s="16">
        <v>1</v>
      </c>
      <c r="D614" s="18">
        <f>price!B19</f>
        <v>5592.18</v>
      </c>
      <c r="E614" s="16">
        <v>1.3749</v>
      </c>
      <c r="F614" s="16">
        <f>price!B19*_xlfn.NORM.S.DIST((LN(price!B19/Home!$F$28)+(rate!B19%-dividend!B19%+0.5*(vol!I19%)^2)*(ttm!I19/365))/((vol!I19%)*SQRT(ttm!I19/365)),TRUE)*EXP(-dividend!B19%*ttm!I19/365)-Home!$F$28*_xlfn.NORM.S.DIST((LN(price!B19/Home!$F$28)+(rate!B19%-dividend!B19%-0.5*(vol!I19%)^2)*(ttm!I19/365))/((vol!I19%)*SQRT(ttm!I19/365)),TRUE)*EXP(-rate!B19%*ttm!I19/365)</f>
        <v>96.51335213887296</v>
      </c>
      <c r="G614" s="16">
        <f>_xlfn.NORM.S.DIST((LN(price!B19/Home!$F$28)+(rate!B19%-dividend!B19%+0.5*(vol!I19%)^2)*(ttm!I19/365))/((vol!I19%)*SQRT(ttm!I19/365)),TRUE)*EXP(-dividend!B19%*ttm!I19/365)</f>
        <v>0.37012626781056474</v>
      </c>
      <c r="H614" s="18">
        <f>mid!I19</f>
        <v>98.25</v>
      </c>
      <c r="I614" s="16">
        <f>delta!I19</f>
        <v>0.38500000000000001</v>
      </c>
      <c r="J614" s="19">
        <v>4.9045100000000001</v>
      </c>
      <c r="K614" s="20">
        <f>ttm!I19</f>
        <v>114</v>
      </c>
      <c r="L614" s="20">
        <f>moneyness!I19</f>
        <v>-207.81999999999971</v>
      </c>
      <c r="M614" s="16">
        <f t="shared" si="18"/>
        <v>-10.914071109504652</v>
      </c>
      <c r="N614" s="16">
        <f t="shared" si="19"/>
        <v>-11.284197377315216</v>
      </c>
    </row>
    <row r="615" spans="1:14">
      <c r="A615" s="17">
        <v>45533</v>
      </c>
      <c r="B615" s="16">
        <v>8</v>
      </c>
      <c r="C615" s="16">
        <v>1</v>
      </c>
      <c r="D615" s="18">
        <f>price!B20</f>
        <v>5591.96</v>
      </c>
      <c r="E615" s="16">
        <v>1.3743000000000001</v>
      </c>
      <c r="F615" s="16">
        <f>price!B20*_xlfn.NORM.S.DIST((LN(price!B20/Home!$F$28)+(rate!B20%-dividend!B20%+0.5*(vol!I20%)^2)*(ttm!I20/365))/((vol!I20%)*SQRT(ttm!I20/365)),TRUE)*EXP(-dividend!B20%*ttm!I20/365)-Home!$F$28*_xlfn.NORM.S.DIST((LN(price!B20/Home!$F$28)+(rate!B20%-dividend!B20%-0.5*(vol!I20%)^2)*(ttm!I20/365))/((vol!I20%)*SQRT(ttm!I20/365)),TRUE)*EXP(-rate!B20%*ttm!I20/365)</f>
        <v>91.412002079447348</v>
      </c>
      <c r="G615" s="16">
        <f>_xlfn.NORM.S.DIST((LN(price!B20/Home!$F$28)+(rate!B20%-dividend!B20%+0.5*(vol!I20%)^2)*(ttm!I20/365))/((vol!I20%)*SQRT(ttm!I20/365)),TRUE)*EXP(-dividend!B20%*ttm!I20/365)</f>
        <v>0.36526263068450932</v>
      </c>
      <c r="H615" s="18">
        <f>mid!I20</f>
        <v>102.95</v>
      </c>
      <c r="I615" s="16">
        <f>delta!I20</f>
        <v>0.39700000000000002</v>
      </c>
      <c r="J615" s="19">
        <v>4.9904500000000001</v>
      </c>
      <c r="K615" s="20">
        <f>ttm!I20</f>
        <v>113</v>
      </c>
      <c r="L615" s="20">
        <f>moneyness!I20</f>
        <v>-208.03999999999996</v>
      </c>
      <c r="M615" s="16">
        <f t="shared" si="18"/>
        <v>0.25788170920713288</v>
      </c>
      <c r="N615" s="16">
        <f t="shared" si="19"/>
        <v>-0.10738092147737643</v>
      </c>
    </row>
    <row r="616" spans="1:14">
      <c r="A616" s="17">
        <v>45534</v>
      </c>
      <c r="B616" s="16">
        <v>8</v>
      </c>
      <c r="C616" s="16">
        <v>3</v>
      </c>
      <c r="D616" s="18">
        <f>price!B21</f>
        <v>5648.4</v>
      </c>
      <c r="E616" s="16">
        <v>1.3606</v>
      </c>
      <c r="F616" s="16">
        <f>price!B21*_xlfn.NORM.S.DIST((LN(price!B21/Home!$F$28)+(rate!B21%-dividend!B21%+0.5*(vol!I21%)^2)*(ttm!I21/365))/((vol!I21%)*SQRT(ttm!I21/365)),TRUE)*EXP(-dividend!B21%*ttm!I21/365)-Home!$F$28*_xlfn.NORM.S.DIST((LN(price!B21/Home!$F$28)+(rate!B21%-dividend!B21%-0.5*(vol!I21%)^2)*(ttm!I21/365))/((vol!I21%)*SQRT(ttm!I21/365)),TRUE)*EXP(-rate!B21%*ttm!I21/365)</f>
        <v>112.5626874364666</v>
      </c>
      <c r="G616" s="16">
        <f>_xlfn.NORM.S.DIST((LN(price!B21/Home!$F$28)+(rate!B21%-dividend!B21%+0.5*(vol!I21%)^2)*(ttm!I21/365))/((vol!I21%)*SQRT(ttm!I21/365)),TRUE)*EXP(-dividend!B21%*ttm!I21/365)</f>
        <v>0.42087488983073768</v>
      </c>
      <c r="H616" s="18">
        <f>mid!I21</f>
        <v>117.45</v>
      </c>
      <c r="I616" s="16">
        <f>delta!I21</f>
        <v>0.43</v>
      </c>
      <c r="J616" s="19">
        <v>4.9696699999999998</v>
      </c>
      <c r="K616" s="20">
        <f>ttm!I21</f>
        <v>112</v>
      </c>
      <c r="L616" s="20">
        <f>moneyness!I21</f>
        <v>-151.60000000000036</v>
      </c>
      <c r="M616" s="16">
        <f t="shared" si="18"/>
        <v>0.29436681077518884</v>
      </c>
      <c r="N616" s="16">
        <f t="shared" si="19"/>
        <v>-0.12650807905554884</v>
      </c>
    </row>
    <row r="617" spans="1:14">
      <c r="A617" s="17">
        <v>45538</v>
      </c>
      <c r="B617" s="16">
        <v>8</v>
      </c>
      <c r="C617" s="16">
        <v>1</v>
      </c>
      <c r="D617" s="18">
        <f>price!B22</f>
        <v>5528.93</v>
      </c>
      <c r="E617" s="16">
        <v>1.3905000000000001</v>
      </c>
      <c r="F617" s="16">
        <f>price!B22*_xlfn.NORM.S.DIST((LN(price!B22/Home!$F$28)+(rate!B22%-dividend!B22%+0.5*(vol!I22%)^2)*(ttm!I22/365))/((vol!I22%)*SQRT(ttm!I22/365)),TRUE)*EXP(-dividend!B22%*ttm!I22/365)-Home!$F$28*_xlfn.NORM.S.DIST((LN(price!B22/Home!$F$28)+(rate!B22%-dividend!B22%-0.5*(vol!I22%)^2)*(ttm!I22/365))/((vol!I22%)*SQRT(ttm!I22/365)),TRUE)*EXP(-rate!B22%*ttm!I22/365)</f>
        <v>75.232778825917876</v>
      </c>
      <c r="G617" s="16">
        <f>_xlfn.NORM.S.DIST((LN(price!B22/Home!$F$28)+(rate!B22%-dividend!B22%+0.5*(vol!I22%)^2)*(ttm!I22/365))/((vol!I22%)*SQRT(ttm!I22/365)),TRUE)*EXP(-dividend!B22%*ttm!I22/365)</f>
        <v>0.3101282005264015</v>
      </c>
      <c r="H617" s="18">
        <f>mid!I22</f>
        <v>82.1</v>
      </c>
      <c r="I617" s="16">
        <f>delta!I22</f>
        <v>0.33100000000000002</v>
      </c>
      <c r="J617" s="19">
        <v>4.9531099999999997</v>
      </c>
      <c r="K617" s="20">
        <f>ttm!I22</f>
        <v>108</v>
      </c>
      <c r="L617" s="20">
        <f>moneyness!I22</f>
        <v>-271.06999999999971</v>
      </c>
      <c r="M617" s="16">
        <f t="shared" si="18"/>
        <v>3.8587528964714055E-2</v>
      </c>
      <c r="N617" s="16">
        <f t="shared" si="19"/>
        <v>-0.27154067156168743</v>
      </c>
    </row>
    <row r="618" spans="1:14">
      <c r="A618" s="17">
        <v>45539</v>
      </c>
      <c r="B618" s="16">
        <v>8</v>
      </c>
      <c r="C618" s="16">
        <v>1</v>
      </c>
      <c r="D618" s="18">
        <f>price!B23</f>
        <v>5520.07</v>
      </c>
      <c r="E618" s="16">
        <v>1.3929</v>
      </c>
      <c r="F618" s="16">
        <f>price!B23*_xlfn.NORM.S.DIST((LN(price!B23/Home!$F$28)+(rate!B23%-dividend!B23%+0.5*(vol!I23%)^2)*(ttm!I23/365))/((vol!I23%)*SQRT(ttm!I23/365)),TRUE)*EXP(-dividend!B23%*ttm!I23/365)-Home!$F$28*_xlfn.NORM.S.DIST((LN(price!B23/Home!$F$28)+(rate!B23%-dividend!B23%-0.5*(vol!I23%)^2)*(ttm!I23/365))/((vol!I23%)*SQRT(ttm!I23/365)),TRUE)*EXP(-rate!B23%*ttm!I23/365)</f>
        <v>75.654255719128741</v>
      </c>
      <c r="G618" s="16">
        <f>_xlfn.NORM.S.DIST((LN(price!B23/Home!$F$28)+(rate!B23%-dividend!B23%+0.5*(vol!I23%)^2)*(ttm!I23/365))/((vol!I23%)*SQRT(ttm!I23/365)),TRUE)*EXP(-dividend!B23%*ttm!I23/365)</f>
        <v>0.30607922443102109</v>
      </c>
      <c r="H618" s="18">
        <f>mid!I23</f>
        <v>81.75</v>
      </c>
      <c r="I618" s="16">
        <f>delta!I23</f>
        <v>0.31900000000000001</v>
      </c>
      <c r="J618" s="19">
        <v>4.8909399999999996</v>
      </c>
      <c r="K618" s="20">
        <f>ttm!I23</f>
        <v>107</v>
      </c>
      <c r="L618" s="20">
        <f>moneyness!I23</f>
        <v>-279.93000000000029</v>
      </c>
      <c r="M618" s="16">
        <f t="shared" si="18"/>
        <v>0.47125031733743283</v>
      </c>
      <c r="N618" s="16">
        <f t="shared" si="19"/>
        <v>0.16517109290641174</v>
      </c>
    </row>
    <row r="619" spans="1:14">
      <c r="A619" s="17">
        <v>45540</v>
      </c>
      <c r="B619" s="16">
        <v>8</v>
      </c>
      <c r="C619" s="16">
        <v>1</v>
      </c>
      <c r="D619" s="18">
        <f>price!B24</f>
        <v>5503.41</v>
      </c>
      <c r="E619" s="16">
        <v>1.3960999999999999</v>
      </c>
      <c r="F619" s="16">
        <f>price!B24*_xlfn.NORM.S.DIST((LN(price!B24/Home!$F$28)+(rate!B24%-dividend!B24%+0.5*(vol!I24%)^2)*(ttm!I24/365))/((vol!I24%)*SQRT(ttm!I24/365)),TRUE)*EXP(-dividend!B24%*ttm!I24/365)-Home!$F$28*_xlfn.NORM.S.DIST((LN(price!B24/Home!$F$28)+(rate!B24%-dividend!B24%-0.5*(vol!I24%)^2)*(ttm!I24/365))/((vol!I24%)*SQRT(ttm!I24/365)),TRUE)*EXP(-rate!B24%*ttm!I24/365)</f>
        <v>67.438815650073366</v>
      </c>
      <c r="G619" s="16">
        <f>_xlfn.NORM.S.DIST((LN(price!B24/Home!$F$28)+(rate!B24%-dividend!B24%+0.5*(vol!I24%)^2)*(ttm!I24/365))/((vol!I24%)*SQRT(ttm!I24/365)),TRUE)*EXP(-dividend!B24%*ttm!I24/365)</f>
        <v>0.28624921343513776</v>
      </c>
      <c r="H619" s="18">
        <f>mid!I24</f>
        <v>73.8</v>
      </c>
      <c r="I619" s="16">
        <f>delta!I24</f>
        <v>0.307</v>
      </c>
      <c r="J619" s="19">
        <v>4.8811600000000004</v>
      </c>
      <c r="K619" s="20">
        <f>ttm!I24</f>
        <v>106</v>
      </c>
      <c r="L619" s="20">
        <f>moneyness!I24</f>
        <v>-296.59000000000015</v>
      </c>
      <c r="M619" s="16">
        <f t="shared" si="18"/>
        <v>0.2468568702029868</v>
      </c>
      <c r="N619" s="16">
        <f t="shared" si="19"/>
        <v>-3.9392343232150961E-2</v>
      </c>
    </row>
    <row r="620" spans="1:14">
      <c r="A620" s="17">
        <v>45541</v>
      </c>
      <c r="B620" s="16">
        <v>8</v>
      </c>
      <c r="C620" s="16">
        <v>1</v>
      </c>
      <c r="D620" s="18">
        <f>price!B25</f>
        <v>5408.42</v>
      </c>
      <c r="E620" s="16">
        <v>1.4211</v>
      </c>
      <c r="F620" s="16">
        <f>price!B25*_xlfn.NORM.S.DIST((LN(price!B25/Home!$F$28)+(rate!B25%-dividend!B25%+0.5*(vol!I25%)^2)*(ttm!I25/365))/((vol!I25%)*SQRT(ttm!I25/365)),TRUE)*EXP(-dividend!B25%*ttm!I25/365)-Home!$F$28*_xlfn.NORM.S.DIST((LN(price!B25/Home!$F$28)+(rate!B25%-dividend!B25%-0.5*(vol!I25%)^2)*(ttm!I25/365))/((vol!I25%)*SQRT(ttm!I25/365)),TRUE)*EXP(-rate!B25%*ttm!I25/365)</f>
        <v>47.93993389106231</v>
      </c>
      <c r="G620" s="16">
        <f>_xlfn.NORM.S.DIST((LN(price!B25/Home!$F$28)+(rate!B25%-dividend!B25%+0.5*(vol!I25%)^2)*(ttm!I25/365))/((vol!I25%)*SQRT(ttm!I25/365)),TRUE)*EXP(-dividend!B25%*ttm!I25/365)</f>
        <v>0.21752084537274174</v>
      </c>
      <c r="H620" s="18">
        <f>mid!I25</f>
        <v>50.3</v>
      </c>
      <c r="I620" s="16">
        <f>delta!I25</f>
        <v>0.23</v>
      </c>
      <c r="J620" s="19">
        <v>4.8439300000000003</v>
      </c>
      <c r="K620" s="20">
        <f>ttm!I25</f>
        <v>105</v>
      </c>
      <c r="L620" s="20">
        <f>moneyness!I25</f>
        <v>-391.57999999999993</v>
      </c>
      <c r="M620" s="16">
        <f t="shared" si="18"/>
        <v>0.2403191710173446</v>
      </c>
      <c r="N620" s="16">
        <f t="shared" si="19"/>
        <v>2.2798325644602851E-2</v>
      </c>
    </row>
    <row r="621" spans="1:14">
      <c r="A621" s="17">
        <v>45544</v>
      </c>
      <c r="B621" s="16">
        <v>8</v>
      </c>
      <c r="C621" s="16">
        <v>3</v>
      </c>
      <c r="D621" s="18">
        <f>price!B26</f>
        <v>5471.05</v>
      </c>
      <c r="E621" s="16">
        <v>1.4044000000000001</v>
      </c>
      <c r="F621" s="16">
        <f>price!B26*_xlfn.NORM.S.DIST((LN(price!B26/Home!$F$28)+(rate!B26%-dividend!B26%+0.5*(vol!I26%)^2)*(ttm!I26/365))/((vol!I26%)*SQRT(ttm!I26/365)),TRUE)*EXP(-dividend!B26%*ttm!I26/365)-Home!$F$28*_xlfn.NORM.S.DIST((LN(price!B26/Home!$F$28)+(rate!B26%-dividend!B26%-0.5*(vol!I26%)^2)*(ttm!I26/365))/((vol!I26%)*SQRT(ttm!I26/365)),TRUE)*EXP(-rate!B26%*ttm!I26/365)</f>
        <v>56.706434528280624</v>
      </c>
      <c r="G621" s="16">
        <f>_xlfn.NORM.S.DIST((LN(price!B26/Home!$F$28)+(rate!B26%-dividend!B26%+0.5*(vol!I26%)^2)*(ttm!I26/365))/((vol!I26%)*SQRT(ttm!I26/365)),TRUE)*EXP(-dividend!B26%*ttm!I26/365)</f>
        <v>0.25419428448849762</v>
      </c>
      <c r="H621" s="18">
        <f>mid!I26</f>
        <v>65.3</v>
      </c>
      <c r="I621" s="16">
        <f>delta!I26</f>
        <v>0.27500000000000002</v>
      </c>
      <c r="J621" s="19">
        <v>4.8527800000000001</v>
      </c>
      <c r="K621" s="20">
        <f>ttm!I26</f>
        <v>102</v>
      </c>
      <c r="L621" s="20">
        <f>moneyness!I26</f>
        <v>-328.94999999999982</v>
      </c>
      <c r="M621" s="16">
        <f t="shared" si="18"/>
        <v>0.11956860661854136</v>
      </c>
      <c r="N621" s="16">
        <f t="shared" si="19"/>
        <v>-0.13462567786995627</v>
      </c>
    </row>
    <row r="622" spans="1:14">
      <c r="A622" s="17">
        <v>45545</v>
      </c>
      <c r="B622" s="16">
        <v>8</v>
      </c>
      <c r="C622" s="16">
        <v>1</v>
      </c>
      <c r="D622" s="18">
        <f>price!B27</f>
        <v>5495.52</v>
      </c>
      <c r="E622" s="16">
        <v>1.3980999999999999</v>
      </c>
      <c r="F622" s="16">
        <f>price!B27*_xlfn.NORM.S.DIST((LN(price!B27/Home!$F$28)+(rate!B27%-dividend!B27%+0.5*(vol!I27%)^2)*(ttm!I27/365))/((vol!I27%)*SQRT(ttm!I27/365)),TRUE)*EXP(-dividend!B27%*ttm!I27/365)-Home!$F$28*_xlfn.NORM.S.DIST((LN(price!B27/Home!$F$28)+(rate!B27%-dividend!B27%-0.5*(vol!I27%)^2)*(ttm!I27/365))/((vol!I27%)*SQRT(ttm!I27/365)),TRUE)*EXP(-rate!B27%*ttm!I27/365)</f>
        <v>62.461811822880691</v>
      </c>
      <c r="G622" s="16">
        <f>_xlfn.NORM.S.DIST((LN(price!B27/Home!$F$28)+(rate!B27%-dividend!B27%+0.5*(vol!I27%)^2)*(ttm!I27/365))/((vol!I27%)*SQRT(ttm!I27/365)),TRUE)*EXP(-dividend!B27%*ttm!I27/365)</f>
        <v>0.27340191214306953</v>
      </c>
      <c r="H622" s="18">
        <f>mid!I27</f>
        <v>68.150000000000006</v>
      </c>
      <c r="I622" s="16">
        <f>delta!I27</f>
        <v>0.29099999999999998</v>
      </c>
      <c r="J622" s="19">
        <v>4.8342799999999997</v>
      </c>
      <c r="K622" s="20">
        <f>ttm!I27</f>
        <v>101</v>
      </c>
      <c r="L622" s="20">
        <f>moneyness!I27</f>
        <v>-304.47999999999956</v>
      </c>
      <c r="M622" s="16">
        <f t="shared" si="18"/>
        <v>0.27741028492303138</v>
      </c>
      <c r="N622" s="16">
        <f t="shared" si="19"/>
        <v>4.0083727799618551E-3</v>
      </c>
    </row>
    <row r="623" spans="1:14">
      <c r="A623" s="17">
        <v>45546</v>
      </c>
      <c r="B623" s="16">
        <v>8</v>
      </c>
      <c r="C623" s="16">
        <v>1</v>
      </c>
      <c r="D623" s="18">
        <f>price!B28</f>
        <v>5554.13</v>
      </c>
      <c r="E623" s="16">
        <v>1.3846000000000001</v>
      </c>
      <c r="F623" s="16">
        <f>price!B28*_xlfn.NORM.S.DIST((LN(price!B28/Home!$F$28)+(rate!B28%-dividend!B28%+0.5*(vol!I28%)^2)*(ttm!I28/365))/((vol!I28%)*SQRT(ttm!I28/365)),TRUE)*EXP(-dividend!B28%*ttm!I28/365)-Home!$F$28*_xlfn.NORM.S.DIST((LN(price!B28/Home!$F$28)+(rate!B28%-dividend!B28%-0.5*(vol!I28%)^2)*(ttm!I28/365))/((vol!I28%)*SQRT(ttm!I28/365)),TRUE)*EXP(-rate!B28%*ttm!I28/365)</f>
        <v>78.501158719075647</v>
      </c>
      <c r="G623" s="16">
        <f>_xlfn.NORM.S.DIST((LN(price!B28/Home!$F$28)+(rate!B28%-dividend!B28%+0.5*(vol!I28%)^2)*(ttm!I28/365))/((vol!I28%)*SQRT(ttm!I28/365)),TRUE)*EXP(-dividend!B28%*ttm!I28/365)</f>
        <v>0.32393806246373208</v>
      </c>
      <c r="H623" s="18">
        <f>mid!I28</f>
        <v>84.35</v>
      </c>
      <c r="I623" s="16">
        <f>delta!I28</f>
        <v>0.34100000000000003</v>
      </c>
      <c r="J623" s="19">
        <v>4.8654599999999997</v>
      </c>
      <c r="K623" s="20">
        <f>ttm!I28</f>
        <v>100</v>
      </c>
      <c r="L623" s="20">
        <f>moneyness!I28</f>
        <v>-245.86999999999989</v>
      </c>
      <c r="M623" s="16">
        <f t="shared" si="18"/>
        <v>0.33801946549708206</v>
      </c>
      <c r="N623" s="16">
        <f t="shared" si="19"/>
        <v>1.4081403033349982E-2</v>
      </c>
    </row>
    <row r="624" spans="1:14">
      <c r="A624" s="17">
        <v>45547</v>
      </c>
      <c r="B624" s="16">
        <v>8</v>
      </c>
      <c r="C624" s="16">
        <v>1</v>
      </c>
      <c r="D624" s="18">
        <f>price!B29</f>
        <v>5595.76</v>
      </c>
      <c r="E624" s="16">
        <v>1.3735999999999999</v>
      </c>
      <c r="F624" s="16">
        <f>price!B29*_xlfn.NORM.S.DIST((LN(price!B29/Home!$F$28)+(rate!B29%-dividend!B29%+0.5*(vol!I29%)^2)*(ttm!I29/365))/((vol!I29%)*SQRT(ttm!I29/365)),TRUE)*EXP(-dividend!B29%*ttm!I29/365)-Home!$F$28*_xlfn.NORM.S.DIST((LN(price!B29/Home!$F$28)+(rate!B29%-dividend!B29%-0.5*(vol!I29%)^2)*(ttm!I29/365))/((vol!I29%)*SQRT(ttm!I29/365)),TRUE)*EXP(-rate!B29%*ttm!I29/365)</f>
        <v>91.714755485707883</v>
      </c>
      <c r="G624" s="16">
        <f>_xlfn.NORM.S.DIST((LN(price!B29/Home!$F$28)+(rate!B29%-dividend!B29%+0.5*(vol!I29%)^2)*(ttm!I29/365))/((vol!I29%)*SQRT(ttm!I29/365)),TRUE)*EXP(-dividend!B29%*ttm!I29/365)</f>
        <v>0.36191379910157673</v>
      </c>
      <c r="H624" s="18">
        <f>mid!I29</f>
        <v>98.35</v>
      </c>
      <c r="I624" s="16">
        <f>delta!I29</f>
        <v>0.376</v>
      </c>
      <c r="J624" s="19">
        <v>4.8419800000000004</v>
      </c>
      <c r="K624" s="20">
        <f>ttm!I29</f>
        <v>99</v>
      </c>
      <c r="L624" s="20">
        <f>moneyness!I29</f>
        <v>-204.23999999999978</v>
      </c>
      <c r="M624" s="16">
        <f t="shared" si="18"/>
        <v>0.39602931468731245</v>
      </c>
      <c r="N624" s="16">
        <f t="shared" si="19"/>
        <v>3.4115515585735723E-2</v>
      </c>
    </row>
    <row r="625" spans="1:14">
      <c r="A625" s="17">
        <v>45548</v>
      </c>
      <c r="B625" s="16">
        <v>8</v>
      </c>
      <c r="C625" s="16">
        <v>1</v>
      </c>
      <c r="D625" s="18">
        <f>price!B30</f>
        <v>5626.02</v>
      </c>
      <c r="E625" s="16">
        <v>1.3662000000000001</v>
      </c>
      <c r="F625" s="16">
        <f>price!B30*_xlfn.NORM.S.DIST((LN(price!B30/Home!$F$28)+(rate!B30%-dividend!B30%+0.5*(vol!I30%)^2)*(ttm!I30/365))/((vol!I30%)*SQRT(ttm!I30/365)),TRUE)*EXP(-dividend!B30%*ttm!I30/365)-Home!$F$28*_xlfn.NORM.S.DIST((LN(price!B30/Home!$F$28)+(rate!B30%-dividend!B30%-0.5*(vol!I30%)^2)*(ttm!I30/365))/((vol!I30%)*SQRT(ttm!I30/365)),TRUE)*EXP(-rate!B30%*ttm!I30/365)</f>
        <v>103.07859144062058</v>
      </c>
      <c r="G625" s="16">
        <f>_xlfn.NORM.S.DIST((LN(price!B30/Home!$F$28)+(rate!B30%-dividend!B30%+0.5*(vol!I30%)^2)*(ttm!I30/365))/((vol!I30%)*SQRT(ttm!I30/365)),TRUE)*EXP(-dividend!B30%*ttm!I30/365)</f>
        <v>0.39122548493750126</v>
      </c>
      <c r="H625" s="18">
        <f>mid!I30</f>
        <v>110.25</v>
      </c>
      <c r="I625" s="16">
        <f>delta!I30</f>
        <v>0.40699999999999997</v>
      </c>
      <c r="J625" s="19">
        <v>4.8354499999999998</v>
      </c>
      <c r="K625" s="20">
        <f>ttm!I30</f>
        <v>98</v>
      </c>
      <c r="L625" s="20">
        <f>moneyness!I30</f>
        <v>-173.97999999999956</v>
      </c>
      <c r="M625" s="16">
        <f t="shared" si="18"/>
        <v>0.4956877631659708</v>
      </c>
      <c r="N625" s="16">
        <f t="shared" si="19"/>
        <v>0.10446227822846954</v>
      </c>
    </row>
    <row r="626" spans="1:14">
      <c r="A626" s="17">
        <v>45551</v>
      </c>
      <c r="B626" s="16">
        <v>8</v>
      </c>
      <c r="C626" s="16">
        <v>3</v>
      </c>
      <c r="D626" s="18">
        <f>price!B31</f>
        <v>5633.09</v>
      </c>
      <c r="E626" s="16">
        <v>1.3646</v>
      </c>
      <c r="F626" s="16">
        <f>price!B31*_xlfn.NORM.S.DIST((LN(price!B31/Home!$F$28)+(rate!B31%-dividend!B31%+0.5*(vol!I31%)^2)*(ttm!I31/365))/((vol!I31%)*SQRT(ttm!I31/365)),TRUE)*EXP(-dividend!B31%*ttm!I31/365)-Home!$F$28*_xlfn.NORM.S.DIST((LN(price!B31/Home!$F$28)+(rate!B31%-dividend!B31%-0.5*(vol!I31%)^2)*(ttm!I31/365))/((vol!I31%)*SQRT(ttm!I31/365)),TRUE)*EXP(-rate!B31%*ttm!I31/365)</f>
        <v>104.49746691029577</v>
      </c>
      <c r="G626" s="16">
        <f>_xlfn.NORM.S.DIST((LN(price!B31/Home!$F$28)+(rate!B31%-dividend!B31%+0.5*(vol!I31%)^2)*(ttm!I31/365))/((vol!I31%)*SQRT(ttm!I31/365)),TRUE)*EXP(-dividend!B31%*ttm!I31/365)</f>
        <v>0.39533370126350853</v>
      </c>
      <c r="H626" s="18">
        <f>mid!I31</f>
        <v>113.65</v>
      </c>
      <c r="I626" s="16">
        <f>delta!I31</f>
        <v>0.41499999999999998</v>
      </c>
      <c r="J626" s="19">
        <v>4.7641400000000003</v>
      </c>
      <c r="K626" s="20">
        <f>ttm!I31</f>
        <v>95</v>
      </c>
      <c r="L626" s="20">
        <f>moneyness!I31</f>
        <v>-166.90999999999985</v>
      </c>
      <c r="M626" s="16">
        <f t="shared" si="18"/>
        <v>2.9135249891890349</v>
      </c>
      <c r="N626" s="16">
        <f t="shared" si="19"/>
        <v>2.5181912879255264</v>
      </c>
    </row>
    <row r="627" spans="1:14">
      <c r="A627" s="17">
        <v>45552</v>
      </c>
      <c r="B627" s="16">
        <v>8</v>
      </c>
      <c r="C627" s="16">
        <v>1</v>
      </c>
      <c r="D627" s="18">
        <f>price!B32</f>
        <v>5634.58</v>
      </c>
      <c r="E627" s="16">
        <v>1.3645</v>
      </c>
      <c r="F627" s="16">
        <f>price!B32*_xlfn.NORM.S.DIST((LN(price!B32/Home!$F$28)+(rate!B32%-dividend!B32%+0.5*(vol!I32%)^2)*(ttm!I32/365))/((vol!I32%)*SQRT(ttm!I32/365)),TRUE)*EXP(-dividend!B32%*ttm!I32/365)-Home!$F$28*_xlfn.NORM.S.DIST((LN(price!B32/Home!$F$28)+(rate!B32%-dividend!B32%-0.5*(vol!I32%)^2)*(ttm!I32/365))/((vol!I32%)*SQRT(ttm!I32/365)),TRUE)*EXP(-rate!B32%*ttm!I32/365)</f>
        <v>105.412241406249</v>
      </c>
      <c r="G627" s="16">
        <f>_xlfn.NORM.S.DIST((LN(price!B32/Home!$F$28)+(rate!B32%-dividend!B32%+0.5*(vol!I32%)^2)*(ttm!I32/365))/((vol!I32%)*SQRT(ttm!I32/365)),TRUE)*EXP(-dividend!B32%*ttm!I32/365)</f>
        <v>0.39673855045035777</v>
      </c>
      <c r="H627" s="18">
        <f>mid!I32</f>
        <v>116.15</v>
      </c>
      <c r="I627" s="16">
        <f>delta!I32</f>
        <v>0.42199999999999999</v>
      </c>
      <c r="J627" s="19">
        <v>4.7633799999999997</v>
      </c>
      <c r="K627" s="20">
        <f>ttm!I32</f>
        <v>94</v>
      </c>
      <c r="L627" s="20">
        <f>moneyness!I32</f>
        <v>-165.42000000000007</v>
      </c>
      <c r="M627" s="16">
        <f t="shared" si="18"/>
        <v>0.31457904528697533</v>
      </c>
      <c r="N627" s="16">
        <f t="shared" si="19"/>
        <v>-8.215950516338244E-2</v>
      </c>
    </row>
    <row r="628" spans="1:14">
      <c r="A628" s="17">
        <v>45553</v>
      </c>
      <c r="B628" s="16">
        <v>8</v>
      </c>
      <c r="C628" s="16">
        <v>1</v>
      </c>
      <c r="D628" s="18">
        <f>price!B33</f>
        <v>5618.26</v>
      </c>
      <c r="E628" s="16">
        <v>1.3686</v>
      </c>
      <c r="F628" s="16">
        <f>price!B33*_xlfn.NORM.S.DIST((LN(price!B33/Home!$F$28)+(rate!B33%-dividend!B33%+0.5*(vol!I33%)^2)*(ttm!I33/365))/((vol!I33%)*SQRT(ttm!I33/365)),TRUE)*EXP(-dividend!B33%*ttm!I33/365)-Home!$F$28*_xlfn.NORM.S.DIST((LN(price!B33/Home!$F$28)+(rate!B33%-dividend!B33%-0.5*(vol!I33%)^2)*(ttm!I33/365))/((vol!I33%)*SQRT(ttm!I33/365)),TRUE)*EXP(-rate!B33%*ttm!I33/365)</f>
        <v>97.700704225512027</v>
      </c>
      <c r="G628" s="16">
        <f>_xlfn.NORM.S.DIST((LN(price!B33/Home!$F$28)+(rate!B33%-dividend!B33%+0.5*(vol!I33%)^2)*(ttm!I33/365))/((vol!I33%)*SQRT(ttm!I33/365)),TRUE)*EXP(-dividend!B33%*ttm!I33/365)</f>
        <v>0.37875550275856529</v>
      </c>
      <c r="H628" s="18">
        <f>mid!I33</f>
        <v>110.95</v>
      </c>
      <c r="I628" s="16">
        <f>delta!I33</f>
        <v>0.40600000000000003</v>
      </c>
      <c r="J628" s="19">
        <v>4.7387499999999996</v>
      </c>
      <c r="K628" s="20">
        <f>ttm!I33</f>
        <v>93</v>
      </c>
      <c r="L628" s="20">
        <f>moneyness!I33</f>
        <v>-181.73999999999978</v>
      </c>
      <c r="M628" s="16">
        <f t="shared" si="18"/>
        <v>0.34833954891910202</v>
      </c>
      <c r="N628" s="16">
        <f t="shared" si="19"/>
        <v>-3.0415953839463272E-2</v>
      </c>
    </row>
    <row r="629" spans="1:14">
      <c r="A629" s="17">
        <v>45554</v>
      </c>
      <c r="B629" s="16">
        <v>8</v>
      </c>
      <c r="C629" s="16">
        <v>1</v>
      </c>
      <c r="D629" s="18">
        <f>price!B34</f>
        <v>5713.64</v>
      </c>
      <c r="E629" s="16">
        <v>1.3462000000000001</v>
      </c>
      <c r="F629" s="16">
        <f>price!B34*_xlfn.NORM.S.DIST((LN(price!B34/Home!$F$28)+(rate!B34%-dividend!B34%+0.5*(vol!I34%)^2)*(ttm!I34/365))/((vol!I34%)*SQRT(ttm!I34/365)),TRUE)*EXP(-dividend!B34%*ttm!I34/365)-Home!$F$28*_xlfn.NORM.S.DIST((LN(price!B34/Home!$F$28)+(rate!B34%-dividend!B34%-0.5*(vol!I34%)^2)*(ttm!I34/365))/((vol!I34%)*SQRT(ttm!I34/365)),TRUE)*EXP(-rate!B34%*ttm!I34/365)</f>
        <v>135.18949431354395</v>
      </c>
      <c r="G629" s="16">
        <f>_xlfn.NORM.S.DIST((LN(price!B34/Home!$F$28)+(rate!B34%-dividend!B34%+0.5*(vol!I34%)^2)*(ttm!I34/365))/((vol!I34%)*SQRT(ttm!I34/365)),TRUE)*EXP(-dividend!B34%*ttm!I34/365)</f>
        <v>0.47305172198155954</v>
      </c>
      <c r="H629" s="18">
        <f>mid!I34</f>
        <v>144.1</v>
      </c>
      <c r="I629" s="16">
        <f>delta!I34</f>
        <v>0.49199999999999999</v>
      </c>
      <c r="J629" s="19">
        <v>4.7077999999999998</v>
      </c>
      <c r="K629" s="20">
        <f>ttm!I34</f>
        <v>92</v>
      </c>
      <c r="L629" s="20">
        <f>moneyness!I34</f>
        <v>-86.359999999999673</v>
      </c>
      <c r="M629" s="16">
        <f t="shared" si="18"/>
        <v>0.88935545081846801</v>
      </c>
      <c r="N629" s="16">
        <f t="shared" si="19"/>
        <v>0.41630372883690847</v>
      </c>
    </row>
    <row r="630" spans="1:14">
      <c r="A630" s="17">
        <v>45555</v>
      </c>
      <c r="B630" s="16">
        <v>8</v>
      </c>
      <c r="C630" s="16">
        <v>1</v>
      </c>
      <c r="D630" s="18">
        <f>price!B35</f>
        <v>5702.55</v>
      </c>
      <c r="E630" s="16">
        <v>1.3484</v>
      </c>
      <c r="F630" s="16">
        <f>price!B35*_xlfn.NORM.S.DIST((LN(price!B35/Home!$F$28)+(rate!B35%-dividend!B35%+0.5*(vol!I35%)^2)*(ttm!I35/365))/((vol!I35%)*SQRT(ttm!I35/365)),TRUE)*EXP(-dividend!B35%*ttm!I35/365)-Home!$F$28*_xlfn.NORM.S.DIST((LN(price!B35/Home!$F$28)+(rate!B35%-dividend!B35%-0.5*(vol!I35%)^2)*(ttm!I35/365))/((vol!I35%)*SQRT(ttm!I35/365)),TRUE)*EXP(-rate!B35%*ttm!I35/365)</f>
        <v>127.13845280787245</v>
      </c>
      <c r="G630" s="16">
        <f>_xlfn.NORM.S.DIST((LN(price!B35/Home!$F$28)+(rate!B35%-dividend!B35%+0.5*(vol!I35%)^2)*(ttm!I35/365))/((vol!I35%)*SQRT(ttm!I35/365)),TRUE)*EXP(-dividend!B35%*ttm!I35/365)</f>
        <v>0.45944688885895474</v>
      </c>
      <c r="H630" s="18">
        <f>mid!I35</f>
        <v>134.05000000000001</v>
      </c>
      <c r="I630" s="16">
        <f>delta!I35</f>
        <v>0.47599999999999998</v>
      </c>
      <c r="J630" s="19">
        <v>4.6699400000000004</v>
      </c>
      <c r="K630" s="20">
        <f>ttm!I35</f>
        <v>91</v>
      </c>
      <c r="L630" s="20">
        <f>moneyness!I35</f>
        <v>-97.449999999999818</v>
      </c>
      <c r="M630" s="16">
        <f t="shared" si="18"/>
        <v>0.32893184932640485</v>
      </c>
      <c r="N630" s="16">
        <f t="shared" si="19"/>
        <v>-0.13051503953254989</v>
      </c>
    </row>
    <row r="631" spans="1:14">
      <c r="A631" s="17">
        <v>45558</v>
      </c>
      <c r="B631" s="16">
        <v>8</v>
      </c>
      <c r="C631" s="16">
        <v>3</v>
      </c>
      <c r="D631" s="18">
        <f>price!B36</f>
        <v>5718.57</v>
      </c>
      <c r="E631" s="16">
        <v>1.3396999999999999</v>
      </c>
      <c r="F631" s="16">
        <f>price!B36*_xlfn.NORM.S.DIST((LN(price!B36/Home!$F$28)+(rate!B36%-dividend!B36%+0.5*(vol!I36%)^2)*(ttm!I36/365))/((vol!I36%)*SQRT(ttm!I36/365)),TRUE)*EXP(-dividend!B36%*ttm!I36/365)-Home!$F$28*_xlfn.NORM.S.DIST((LN(price!B36/Home!$F$28)+(rate!B36%-dividend!B36%-0.5*(vol!I36%)^2)*(ttm!I36/365))/((vol!I36%)*SQRT(ttm!I36/365)),TRUE)*EXP(-rate!B36%*ttm!I36/365)</f>
        <v>130.39946695001618</v>
      </c>
      <c r="G631" s="16">
        <f>_xlfn.NORM.S.DIST((LN(price!B36/Home!$F$28)+(rate!B36%-dividend!B36%+0.5*(vol!I36%)^2)*(ttm!I36/365))/((vol!I36%)*SQRT(ttm!I36/365)),TRUE)*EXP(-dividend!B36%*ttm!I36/365)</f>
        <v>0.47325146508602906</v>
      </c>
      <c r="H631" s="18">
        <f>mid!I36</f>
        <v>139.25</v>
      </c>
      <c r="I631" s="16">
        <f>delta!I36</f>
        <v>0.49099999999999999</v>
      </c>
      <c r="J631" s="19">
        <v>4.64276</v>
      </c>
      <c r="K631" s="20">
        <f>ttm!I36</f>
        <v>88</v>
      </c>
      <c r="L631" s="20">
        <f>moneyness!I36</f>
        <v>-81.430000000000291</v>
      </c>
      <c r="M631" s="16">
        <f t="shared" si="18"/>
        <v>0.59000193726691463</v>
      </c>
      <c r="N631" s="16">
        <f t="shared" si="19"/>
        <v>0.11675047218088558</v>
      </c>
    </row>
    <row r="632" spans="1:14">
      <c r="A632" s="17">
        <v>45559</v>
      </c>
      <c r="B632" s="16">
        <v>8</v>
      </c>
      <c r="C632" s="16">
        <v>1</v>
      </c>
      <c r="D632" s="18">
        <f>price!B37</f>
        <v>5732.93</v>
      </c>
      <c r="E632" s="16">
        <v>1.3360000000000001</v>
      </c>
      <c r="F632" s="16">
        <f>price!B37*_xlfn.NORM.S.DIST((LN(price!B37/Home!$F$28)+(rate!B37%-dividend!B37%+0.5*(vol!I37%)^2)*(ttm!I37/365))/((vol!I37%)*SQRT(ttm!I37/365)),TRUE)*EXP(-dividend!B37%*ttm!I37/365)-Home!$F$28*_xlfn.NORM.S.DIST((LN(price!B37/Home!$F$28)+(rate!B37%-dividend!B37%-0.5*(vol!I37%)^2)*(ttm!I37/365))/((vol!I37%)*SQRT(ttm!I37/365)),TRUE)*EXP(-rate!B37%*ttm!I37/365)</f>
        <v>136.49697303714493</v>
      </c>
      <c r="G632" s="16">
        <f>_xlfn.NORM.S.DIST((LN(price!B37/Home!$F$28)+(rate!B37%-dividend!B37%+0.5*(vol!I37%)^2)*(ttm!I37/365))/((vol!I37%)*SQRT(ttm!I37/365)),TRUE)*EXP(-dividend!B37%*ttm!I37/365)</f>
        <v>0.48773499319579228</v>
      </c>
      <c r="H632" s="18">
        <f>mid!I37</f>
        <v>147.35</v>
      </c>
      <c r="I632" s="16">
        <f>delta!I37</f>
        <v>0.504</v>
      </c>
      <c r="J632" s="19">
        <v>4.6194100000000002</v>
      </c>
      <c r="K632" s="20">
        <f>ttm!I37</f>
        <v>87</v>
      </c>
      <c r="L632" s="20">
        <f>moneyness!I37</f>
        <v>-67.069999999999709</v>
      </c>
      <c r="M632" s="16">
        <f t="shared" si="18"/>
        <v>0.31711171895522938</v>
      </c>
      <c r="N632" s="16">
        <f t="shared" si="19"/>
        <v>-0.17062327424056289</v>
      </c>
    </row>
    <row r="633" spans="1:14">
      <c r="A633" s="17">
        <v>45560</v>
      </c>
      <c r="B633" s="16">
        <v>8</v>
      </c>
      <c r="C633" s="16">
        <v>1</v>
      </c>
      <c r="D633" s="18">
        <f>price!B38</f>
        <v>5722.26</v>
      </c>
      <c r="E633" s="16">
        <v>1.3381000000000001</v>
      </c>
      <c r="F633" s="16">
        <f>price!B38*_xlfn.NORM.S.DIST((LN(price!B38/Home!$F$28)+(rate!B38%-dividend!B38%+0.5*(vol!I38%)^2)*(ttm!I38/365))/((vol!I38%)*SQRT(ttm!I38/365)),TRUE)*EXP(-dividend!B38%*ttm!I38/365)-Home!$F$28*_xlfn.NORM.S.DIST((LN(price!B38/Home!$F$28)+(rate!B38%-dividend!B38%-0.5*(vol!I38%)^2)*(ttm!I38/365))/((vol!I38%)*SQRT(ttm!I38/365)),TRUE)*EXP(-rate!B38%*ttm!I38/365)</f>
        <v>132.28225935226828</v>
      </c>
      <c r="G633" s="16">
        <f>_xlfn.NORM.S.DIST((LN(price!B38/Home!$F$28)+(rate!B38%-dividend!B38%+0.5*(vol!I38%)^2)*(ttm!I38/365))/((vol!I38%)*SQRT(ttm!I38/365)),TRUE)*EXP(-dividend!B38%*ttm!I38/365)</f>
        <v>0.4759836925493357</v>
      </c>
      <c r="H633" s="18">
        <f>mid!I38</f>
        <v>143.9</v>
      </c>
      <c r="I633" s="16">
        <f>delta!I38</f>
        <v>0.498</v>
      </c>
      <c r="J633" s="19">
        <v>4.6132499999999999</v>
      </c>
      <c r="K633" s="20">
        <f>ttm!I38</f>
        <v>86</v>
      </c>
      <c r="L633" s="20">
        <f>moneyness!I38</f>
        <v>-77.739999999999782</v>
      </c>
      <c r="M633" s="16">
        <f t="shared" si="18"/>
        <v>0.50438053352512335</v>
      </c>
      <c r="N633" s="16">
        <f t="shared" si="19"/>
        <v>2.8396840975787652E-2</v>
      </c>
    </row>
    <row r="634" spans="1:14">
      <c r="A634" s="17">
        <v>45561</v>
      </c>
      <c r="B634" s="16">
        <v>8</v>
      </c>
      <c r="C634" s="16">
        <v>1</v>
      </c>
      <c r="D634" s="18">
        <f>price!B39</f>
        <v>5745.37</v>
      </c>
      <c r="E634" s="16">
        <v>1.3329</v>
      </c>
      <c r="F634" s="16">
        <f>price!B39*_xlfn.NORM.S.DIST((LN(price!B39/Home!$F$28)+(rate!B39%-dividend!B39%+0.5*(vol!I39%)^2)*(ttm!I39/365))/((vol!I39%)*SQRT(ttm!I39/365)),TRUE)*EXP(-dividend!B39%*ttm!I39/365)-Home!$F$28*_xlfn.NORM.S.DIST((LN(price!B39/Home!$F$28)+(rate!B39%-dividend!B39%-0.5*(vol!I39%)^2)*(ttm!I39/365))/((vol!I39%)*SQRT(ttm!I39/365)),TRUE)*EXP(-rate!B39%*ttm!I39/365)</f>
        <v>146.27588474221466</v>
      </c>
      <c r="G634" s="16">
        <f>_xlfn.NORM.S.DIST((LN(price!B39/Home!$F$28)+(rate!B39%-dividend!B39%+0.5*(vol!I39%)^2)*(ttm!I39/365))/((vol!I39%)*SQRT(ttm!I39/365)),TRUE)*EXP(-dividend!B39%*ttm!I39/365)</f>
        <v>0.50068170993300631</v>
      </c>
      <c r="H634" s="18">
        <f>mid!I39</f>
        <v>155.44999999999999</v>
      </c>
      <c r="I634" s="16">
        <f>delta!I39</f>
        <v>0.51900000000000002</v>
      </c>
      <c r="J634" s="19">
        <v>4.6144999999999996</v>
      </c>
      <c r="K634" s="20">
        <f>ttm!I39</f>
        <v>85</v>
      </c>
      <c r="L634" s="20">
        <f>moneyness!I39</f>
        <v>-54.630000000000109</v>
      </c>
      <c r="M634" s="16">
        <f t="shared" si="18"/>
        <v>0.33740279042605614</v>
      </c>
      <c r="N634" s="16">
        <f t="shared" si="19"/>
        <v>-0.16327891950695017</v>
      </c>
    </row>
    <row r="635" spans="1:14">
      <c r="A635" s="17">
        <v>45562</v>
      </c>
      <c r="B635" s="16">
        <v>8</v>
      </c>
      <c r="C635" s="16">
        <v>1</v>
      </c>
      <c r="D635" s="18">
        <f>price!B40</f>
        <v>5738.17</v>
      </c>
      <c r="E635" s="16">
        <v>1.335</v>
      </c>
      <c r="F635" s="16">
        <f>price!B40*_xlfn.NORM.S.DIST((LN(price!B40/Home!$F$28)+(rate!B40%-dividend!B40%+0.5*(vol!I40%)^2)*(ttm!I40/365))/((vol!I40%)*SQRT(ttm!I40/365)),TRUE)*EXP(-dividend!B40%*ttm!I40/365)-Home!$F$28*_xlfn.NORM.S.DIST((LN(price!B40/Home!$F$28)+(rate!B40%-dividend!B40%-0.5*(vol!I40%)^2)*(ttm!I40/365))/((vol!I40%)*SQRT(ttm!I40/365)),TRUE)*EXP(-rate!B40%*ttm!I40/365)</f>
        <v>147.54005518166878</v>
      </c>
      <c r="G635" s="16">
        <f>_xlfn.NORM.S.DIST((LN(price!B40/Home!$F$28)+(rate!B40%-dividend!B40%+0.5*(vol!I40%)^2)*(ttm!I40/365))/((vol!I40%)*SQRT(ttm!I40/365)),TRUE)*EXP(-dividend!B40%*ttm!I40/365)</f>
        <v>0.49337509110856742</v>
      </c>
      <c r="H635" s="18">
        <f>mid!I40</f>
        <v>152.94999999999999</v>
      </c>
      <c r="I635" s="16">
        <f>delta!I40</f>
        <v>0.50600000000000001</v>
      </c>
      <c r="J635" s="19">
        <v>4.5907200000000001</v>
      </c>
      <c r="K635" s="20">
        <f>ttm!I40</f>
        <v>84</v>
      </c>
      <c r="L635" s="20">
        <f>moneyness!I40</f>
        <v>-61.829999999999927</v>
      </c>
      <c r="M635" s="16">
        <f t="shared" si="18"/>
        <v>0.27801707561703315</v>
      </c>
      <c r="N635" s="16">
        <f t="shared" si="19"/>
        <v>-0.21535801549153427</v>
      </c>
    </row>
    <row r="636" spans="1:14">
      <c r="A636" s="17">
        <v>45565</v>
      </c>
      <c r="B636" s="16">
        <v>8</v>
      </c>
      <c r="C636" s="16">
        <v>3</v>
      </c>
      <c r="D636" s="18">
        <f>price!B41</f>
        <v>5762.48</v>
      </c>
      <c r="E636" s="16">
        <v>1.3305</v>
      </c>
      <c r="F636" s="16">
        <f>price!B41*_xlfn.NORM.S.DIST((LN(price!B41/Home!$F$28)+(rate!B41%-dividend!B41%+0.5*(vol!I41%)^2)*(ttm!I41/365))/((vol!I41%)*SQRT(ttm!I41/365)),TRUE)*EXP(-dividend!B41%*ttm!I41/365)-Home!$F$28*_xlfn.NORM.S.DIST((LN(price!B41/Home!$F$28)+(rate!B41%-dividend!B41%-0.5*(vol!I41%)^2)*(ttm!I41/365))/((vol!I41%)*SQRT(ttm!I41/365)),TRUE)*EXP(-rate!B41%*ttm!I41/365)</f>
        <v>154.90686412124296</v>
      </c>
      <c r="G636" s="16">
        <f>_xlfn.NORM.S.DIST((LN(price!B41/Home!$F$28)+(rate!B41%-dividend!B41%+0.5*(vol!I41%)^2)*(ttm!I41/365))/((vol!I41%)*SQRT(ttm!I41/365)),TRUE)*EXP(-dividend!B41%*ttm!I41/365)</f>
        <v>0.516716361440828</v>
      </c>
      <c r="H636" s="18">
        <f>mid!I41</f>
        <v>159.65</v>
      </c>
      <c r="I636" s="16">
        <f>delta!I41</f>
        <v>0.52400000000000002</v>
      </c>
      <c r="J636" s="19">
        <v>4.6287700000000003</v>
      </c>
      <c r="K636" s="20">
        <f>ttm!I41</f>
        <v>81</v>
      </c>
      <c r="L636" s="20">
        <f>moneyness!I41</f>
        <v>-37.520000000000437</v>
      </c>
      <c r="M636" s="16">
        <f t="shared" si="18"/>
        <v>0.35047855492768648</v>
      </c>
      <c r="N636" s="16">
        <f t="shared" si="19"/>
        <v>-0.16623780651314152</v>
      </c>
    </row>
    <row r="637" spans="1:14">
      <c r="A637" s="17">
        <v>45566</v>
      </c>
      <c r="B637" s="16">
        <v>8</v>
      </c>
      <c r="C637" s="16">
        <v>1</v>
      </c>
      <c r="D637" s="18">
        <f>price!B42</f>
        <v>5708.75</v>
      </c>
      <c r="E637" s="16">
        <v>1.3432999999999999</v>
      </c>
      <c r="F637" s="16">
        <f>price!B42*_xlfn.NORM.S.DIST((LN(price!B42/Home!$F$28)+(rate!B42%-dividend!B42%+0.5*(vol!I42%)^2)*(ttm!I42/365))/((vol!I42%)*SQRT(ttm!I42/365)),TRUE)*EXP(-dividend!B42%*ttm!I42/365)-Home!$F$28*_xlfn.NORM.S.DIST((LN(price!B42/Home!$F$28)+(rate!B42%-dividend!B42%-0.5*(vol!I42%)^2)*(ttm!I42/365))/((vol!I42%)*SQRT(ttm!I42/365)),TRUE)*EXP(-rate!B42%*ttm!I42/365)</f>
        <v>132.675714055149</v>
      </c>
      <c r="G637" s="16">
        <f>_xlfn.NORM.S.DIST((LN(price!B42/Home!$F$28)+(rate!B42%-dividend!B42%+0.5*(vol!I42%)^2)*(ttm!I42/365))/((vol!I42%)*SQRT(ttm!I42/365)),TRUE)*EXP(-dividend!B42%*ttm!I42/365)</f>
        <v>0.46164507779774078</v>
      </c>
      <c r="H637" s="18">
        <f>mid!I42</f>
        <v>140.6</v>
      </c>
      <c r="I637" s="16">
        <f>delta!I42</f>
        <v>0.48</v>
      </c>
      <c r="J637" s="19">
        <v>4.6014900000000001</v>
      </c>
      <c r="K637" s="20">
        <f>ttm!I42</f>
        <v>80</v>
      </c>
      <c r="L637" s="20">
        <f>moneyness!I42</f>
        <v>-91.25</v>
      </c>
      <c r="M637" s="16">
        <f t="shared" si="18"/>
        <v>4.6561586203268677</v>
      </c>
      <c r="N637" s="16">
        <f t="shared" si="19"/>
        <v>4.1945135425291271</v>
      </c>
    </row>
    <row r="638" spans="1:14">
      <c r="A638" s="17">
        <v>45567</v>
      </c>
      <c r="B638" s="16">
        <v>8</v>
      </c>
      <c r="C638" s="16">
        <v>1</v>
      </c>
      <c r="D638" s="18">
        <f>price!B43</f>
        <v>5709.54</v>
      </c>
      <c r="E638" s="16">
        <v>1.3454999999999999</v>
      </c>
      <c r="F638" s="16">
        <f>price!B43*_xlfn.NORM.S.DIST((LN(price!B43/Home!$F$28)+(rate!B43%-dividend!B43%+0.5*(vol!I43%)^2)*(ttm!I43/365))/((vol!I43%)*SQRT(ttm!I43/365)),TRUE)*EXP(-dividend!B43%*ttm!I43/365)-Home!$F$28*_xlfn.NORM.S.DIST((LN(price!B43/Home!$F$28)+(rate!B43%-dividend!B43%-0.5*(vol!I43%)^2)*(ttm!I43/365))/((vol!I43%)*SQRT(ttm!I43/365)),TRUE)*EXP(-rate!B43%*ttm!I43/365)</f>
        <v>131.36012270046194</v>
      </c>
      <c r="G638" s="16">
        <f>_xlfn.NORM.S.DIST((LN(price!B43/Home!$F$28)+(rate!B43%-dividend!B43%+0.5*(vol!I43%)^2)*(ttm!I43/365))/((vol!I43%)*SQRT(ttm!I43/365)),TRUE)*EXP(-dividend!B43%*ttm!I43/365)</f>
        <v>0.46124875783710428</v>
      </c>
      <c r="H638" s="18">
        <f>mid!I43</f>
        <v>143.30000000000001</v>
      </c>
      <c r="I638" s="16">
        <f>delta!I43</f>
        <v>0.47799999999999998</v>
      </c>
      <c r="J638" s="19">
        <v>4.5949600000000004</v>
      </c>
      <c r="K638" s="20">
        <f>ttm!I43</f>
        <v>79</v>
      </c>
      <c r="L638" s="20">
        <f>moneyness!I43</f>
        <v>-90.460000000000036</v>
      </c>
      <c r="M638" s="16">
        <f t="shared" si="18"/>
        <v>0.90722705386818747</v>
      </c>
      <c r="N638" s="16">
        <f t="shared" si="19"/>
        <v>0.44597829603108319</v>
      </c>
    </row>
    <row r="639" spans="1:14">
      <c r="A639" s="17">
        <v>45568</v>
      </c>
      <c r="B639" s="16">
        <v>8</v>
      </c>
      <c r="C639" s="16">
        <v>1</v>
      </c>
      <c r="D639" s="18">
        <f>price!B44</f>
        <v>5699.94</v>
      </c>
      <c r="E639" s="16">
        <v>1.3475999999999999</v>
      </c>
      <c r="F639" s="16">
        <f>price!B44*_xlfn.NORM.S.DIST((LN(price!B44/Home!$F$28)+(rate!B44%-dividend!B44%+0.5*(vol!I44%)^2)*(ttm!I44/365))/((vol!I44%)*SQRT(ttm!I44/365)),TRUE)*EXP(-dividend!B44%*ttm!I44/365)-Home!$F$28*_xlfn.NORM.S.DIST((LN(price!B44/Home!$F$28)+(rate!B44%-dividend!B44%-0.5*(vol!I44%)^2)*(ttm!I44/365))/((vol!I44%)*SQRT(ttm!I44/365)),TRUE)*EXP(-rate!B44%*ttm!I44/365)</f>
        <v>129.6501775067868</v>
      </c>
      <c r="G639" s="16">
        <f>_xlfn.NORM.S.DIST((LN(price!B44/Home!$F$28)+(rate!B44%-dividend!B44%+0.5*(vol!I44%)^2)*(ttm!I44/365))/((vol!I44%)*SQRT(ttm!I44/365)),TRUE)*EXP(-dividend!B44%*ttm!I44/365)</f>
        <v>0.45248988312004534</v>
      </c>
      <c r="H639" s="18">
        <f>mid!I44</f>
        <v>134.4</v>
      </c>
      <c r="I639" s="16">
        <f>delta!I44</f>
        <v>0.46700000000000003</v>
      </c>
      <c r="J639" s="19">
        <v>4.6138399999999997</v>
      </c>
      <c r="K639" s="20">
        <f>ttm!I44</f>
        <v>78</v>
      </c>
      <c r="L639" s="20">
        <f>moneyness!I44</f>
        <v>-100.0600000000004</v>
      </c>
      <c r="M639" s="16">
        <f t="shared" si="18"/>
        <v>0.41832235197016815</v>
      </c>
      <c r="N639" s="16">
        <f t="shared" si="19"/>
        <v>-3.4167531149877195E-2</v>
      </c>
    </row>
    <row r="640" spans="1:14">
      <c r="A640" s="17">
        <v>45569</v>
      </c>
      <c r="B640" s="16">
        <v>8</v>
      </c>
      <c r="C640" s="16">
        <v>1</v>
      </c>
      <c r="D640" s="18">
        <f>price!B45</f>
        <v>5751.07</v>
      </c>
      <c r="E640" s="16">
        <v>1.3361000000000001</v>
      </c>
      <c r="F640" s="16">
        <f>price!B45*_xlfn.NORM.S.DIST((LN(price!B45/Home!$F$28)+(rate!B45%-dividend!B45%+0.5*(vol!I45%)^2)*(ttm!I45/365))/((vol!I45%)*SQRT(ttm!I45/365)),TRUE)*EXP(-dividend!B45%*ttm!I45/365)-Home!$F$28*_xlfn.NORM.S.DIST((LN(price!B45/Home!$F$28)+(rate!B45%-dividend!B45%-0.5*(vol!I45%)^2)*(ttm!I45/365))/((vol!I45%)*SQRT(ttm!I45/365)),TRUE)*EXP(-rate!B45%*ttm!I45/365)</f>
        <v>151.60494639335502</v>
      </c>
      <c r="G640" s="16">
        <f>_xlfn.NORM.S.DIST((LN(price!B45/Home!$F$28)+(rate!B45%-dividend!B45%+0.5*(vol!I45%)^2)*(ttm!I45/365))/((vol!I45%)*SQRT(ttm!I45/365)),TRUE)*EXP(-dividend!B45%*ttm!I45/365)</f>
        <v>0.50466818601479746</v>
      </c>
      <c r="H640" s="18">
        <f>mid!I45</f>
        <v>155.69999999999999</v>
      </c>
      <c r="I640" s="16">
        <f>delta!I45</f>
        <v>0.51300000000000001</v>
      </c>
      <c r="J640" s="19">
        <v>4.7532100000000002</v>
      </c>
      <c r="K640" s="20">
        <f>ttm!I45</f>
        <v>77</v>
      </c>
      <c r="L640" s="20">
        <f>moneyness!I45</f>
        <v>-48.930000000000291</v>
      </c>
      <c r="M640" s="16">
        <f t="shared" si="18"/>
        <v>0.34605203277607749</v>
      </c>
      <c r="N640" s="16">
        <f t="shared" si="19"/>
        <v>-0.15861615323871997</v>
      </c>
    </row>
    <row r="641" spans="1:14">
      <c r="A641" s="17">
        <v>45572</v>
      </c>
      <c r="B641" s="16">
        <v>8</v>
      </c>
      <c r="C641" s="16">
        <v>3</v>
      </c>
      <c r="D641" s="18">
        <f>price!B46</f>
        <v>5695.94</v>
      </c>
      <c r="E641" s="16">
        <v>1.3483000000000001</v>
      </c>
      <c r="F641" s="16">
        <f>price!B46*_xlfn.NORM.S.DIST((LN(price!B46/Home!$F$28)+(rate!B46%-dividend!B46%+0.5*(vol!I46%)^2)*(ttm!I46/365))/((vol!I46%)*SQRT(ttm!I46/365)),TRUE)*EXP(-dividend!B46%*ttm!I46/365)-Home!$F$28*_xlfn.NORM.S.DIST((LN(price!B46/Home!$F$28)+(rate!B46%-dividend!B46%-0.5*(vol!I46%)^2)*(ttm!I46/365))/((vol!I46%)*SQRT(ttm!I46/365)),TRUE)*EXP(-rate!B46%*ttm!I46/365)</f>
        <v>126.83089396246805</v>
      </c>
      <c r="G641" s="16">
        <f>_xlfn.NORM.S.DIST((LN(price!B46/Home!$F$28)+(rate!B46%-dividend!B46%+0.5*(vol!I46%)^2)*(ttm!I46/365))/((vol!I46%)*SQRT(ttm!I46/365)),TRUE)*EXP(-dividend!B46%*ttm!I46/365)</f>
        <v>0.44819689474337809</v>
      </c>
      <c r="H641" s="18">
        <f>mid!I46</f>
        <v>136.55000000000001</v>
      </c>
      <c r="I641" s="16">
        <f>delta!I46</f>
        <v>0.46400000000000002</v>
      </c>
      <c r="J641" s="19">
        <v>4.8091100000000004</v>
      </c>
      <c r="K641" s="20">
        <f>ttm!I46</f>
        <v>74</v>
      </c>
      <c r="L641" s="20">
        <f>moneyness!I46</f>
        <v>-104.0600000000004</v>
      </c>
      <c r="M641" s="16">
        <f t="shared" si="18"/>
        <v>0.36845105867716255</v>
      </c>
      <c r="N641" s="16">
        <f t="shared" si="19"/>
        <v>-7.9745836066215547E-2</v>
      </c>
    </row>
    <row r="642" spans="1:14">
      <c r="A642" s="17">
        <v>45573</v>
      </c>
      <c r="B642" s="16">
        <v>8</v>
      </c>
      <c r="C642" s="16">
        <v>1</v>
      </c>
      <c r="D642" s="18">
        <f>price!B47</f>
        <v>5751.13</v>
      </c>
      <c r="E642" s="16">
        <v>1.3351</v>
      </c>
      <c r="F642" s="16">
        <f>price!B47*_xlfn.NORM.S.DIST((LN(price!B47/Home!$F$28)+(rate!B47%-dividend!B47%+0.5*(vol!I47%)^2)*(ttm!I47/365))/((vol!I47%)*SQRT(ttm!I47/365)),TRUE)*EXP(-dividend!B47%*ttm!I47/365)-Home!$F$28*_xlfn.NORM.S.DIST((LN(price!B47/Home!$F$28)+(rate!B47%-dividend!B47%-0.5*(vol!I47%)^2)*(ttm!I47/365))/((vol!I47%)*SQRT(ttm!I47/365)),TRUE)*EXP(-rate!B47%*ttm!I47/365)</f>
        <v>150.09509400482966</v>
      </c>
      <c r="G642" s="16">
        <f>_xlfn.NORM.S.DIST((LN(price!B47/Home!$F$28)+(rate!B47%-dividend!B47%+0.5*(vol!I47%)^2)*(ttm!I47/365))/((vol!I47%)*SQRT(ttm!I47/365)),TRUE)*EXP(-dividend!B47%*ttm!I47/365)</f>
        <v>0.5027906886501009</v>
      </c>
      <c r="H642" s="18">
        <f>mid!I47</f>
        <v>156.65</v>
      </c>
      <c r="I642" s="16">
        <f>delta!I47</f>
        <v>0.51100000000000001</v>
      </c>
      <c r="J642" s="19">
        <v>4.7761899999999997</v>
      </c>
      <c r="K642" s="20">
        <f>ttm!I47</f>
        <v>73</v>
      </c>
      <c r="L642" s="20">
        <f>moneyness!I47</f>
        <v>-48.869999999999891</v>
      </c>
      <c r="M642" s="16">
        <f t="shared" si="18"/>
        <v>0.47545167846126807</v>
      </c>
      <c r="N642" s="16">
        <f t="shared" si="19"/>
        <v>-2.7339010188832835E-2</v>
      </c>
    </row>
    <row r="643" spans="1:14">
      <c r="A643" s="17">
        <v>45574</v>
      </c>
      <c r="B643" s="16">
        <v>8</v>
      </c>
      <c r="C643" s="16">
        <v>1</v>
      </c>
      <c r="D643" s="18">
        <f>price!B48</f>
        <v>5792.04</v>
      </c>
      <c r="E643" s="16">
        <v>1.3254999999999999</v>
      </c>
      <c r="F643" s="16">
        <f>price!B48*_xlfn.NORM.S.DIST((LN(price!B48/Home!$F$28)+(rate!B48%-dividend!B48%+0.5*(vol!I48%)^2)*(ttm!I48/365))/((vol!I48%)*SQRT(ttm!I48/365)),TRUE)*EXP(-dividend!B48%*ttm!I48/365)-Home!$F$28*_xlfn.NORM.S.DIST((LN(price!B48/Home!$F$28)+(rate!B48%-dividend!B48%-0.5*(vol!I48%)^2)*(ttm!I48/365))/((vol!I48%)*SQRT(ttm!I48/365)),TRUE)*EXP(-rate!B48%*ttm!I48/365)</f>
        <v>171.25926016385665</v>
      </c>
      <c r="G643" s="16">
        <f>_xlfn.NORM.S.DIST((LN(price!B48/Home!$F$28)+(rate!B48%-dividend!B48%+0.5*(vol!I48%)^2)*(ttm!I48/365))/((vol!I48%)*SQRT(ttm!I48/365)),TRUE)*EXP(-dividend!B48%*ttm!I48/365)</f>
        <v>0.54420638203179472</v>
      </c>
      <c r="H643" s="18">
        <f>mid!I48</f>
        <v>176</v>
      </c>
      <c r="I643" s="16">
        <f>delta!I48</f>
        <v>0.55000000000000004</v>
      </c>
      <c r="J643" s="19">
        <v>4.7885200000000001</v>
      </c>
      <c r="K643" s="20">
        <f>ttm!I48</f>
        <v>72</v>
      </c>
      <c r="L643" s="20">
        <f>moneyness!I48</f>
        <v>-7.9600000000000364</v>
      </c>
      <c r="M643" s="16">
        <f t="shared" ref="M643:M706" si="20">(H644-H643)/((D644*EXP(-E643%*(C643/365)))-D643)</f>
        <v>0.35246193141626303</v>
      </c>
      <c r="N643" s="16">
        <f t="shared" ref="N643:N706" si="21">M643-G643</f>
        <v>-0.19174445061553169</v>
      </c>
    </row>
    <row r="644" spans="1:14">
      <c r="A644" s="17">
        <v>45575</v>
      </c>
      <c r="B644" s="16">
        <v>8</v>
      </c>
      <c r="C644" s="16">
        <v>1</v>
      </c>
      <c r="D644" s="18">
        <f>price!B49</f>
        <v>5780.05</v>
      </c>
      <c r="E644" s="16">
        <v>1.3278000000000001</v>
      </c>
      <c r="F644" s="16">
        <f>price!B49*_xlfn.NORM.S.DIST((LN(price!B49/Home!$F$28)+(rate!B49%-dividend!B49%+0.5*(vol!I49%)^2)*(ttm!I49/365))/((vol!I49%)*SQRT(ttm!I49/365)),TRUE)*EXP(-dividend!B49%*ttm!I49/365)-Home!$F$28*_xlfn.NORM.S.DIST((LN(price!B49/Home!$F$28)+(rate!B49%-dividend!B49%-0.5*(vol!I49%)^2)*(ttm!I49/365))/((vol!I49%)*SQRT(ttm!I49/365)),TRUE)*EXP(-rate!B49%*ttm!I49/365)</f>
        <v>163.23536989975037</v>
      </c>
      <c r="G644" s="16">
        <f>_xlfn.NORM.S.DIST((LN(price!B49/Home!$F$28)+(rate!B49%-dividend!B49%+0.5*(vol!I49%)^2)*(ttm!I49/365))/((vol!I49%)*SQRT(ttm!I49/365)),TRUE)*EXP(-dividend!B49%*ttm!I49/365)</f>
        <v>0.53149109405567663</v>
      </c>
      <c r="H644" s="18">
        <f>mid!I49</f>
        <v>171.7</v>
      </c>
      <c r="I644" s="16">
        <f>delta!I49</f>
        <v>0.54400000000000004</v>
      </c>
      <c r="J644" s="19">
        <v>4.7853000000000003</v>
      </c>
      <c r="K644" s="20">
        <f>ttm!I49</f>
        <v>71</v>
      </c>
      <c r="L644" s="20">
        <f>moneyness!I49</f>
        <v>-19.949999999999818</v>
      </c>
      <c r="M644" s="16">
        <f t="shared" si="20"/>
        <v>0.35233077672298996</v>
      </c>
      <c r="N644" s="16">
        <f t="shared" si="21"/>
        <v>-0.17916031733268667</v>
      </c>
    </row>
    <row r="645" spans="1:14">
      <c r="A645" s="17">
        <v>45576</v>
      </c>
      <c r="B645" s="16">
        <v>8</v>
      </c>
      <c r="C645" s="16">
        <v>3</v>
      </c>
      <c r="D645" s="18">
        <f>price!B50</f>
        <v>5815.03</v>
      </c>
      <c r="E645" s="16">
        <v>1.3204</v>
      </c>
      <c r="F645" s="16">
        <f>price!B50*_xlfn.NORM.S.DIST((LN(price!B50/Home!$F$28)+(rate!B50%-dividend!B50%+0.5*(vol!I50%)^2)*(ttm!I50/365))/((vol!I50%)*SQRT(ttm!I50/365)),TRUE)*EXP(-dividend!B50%*ttm!I50/365)-Home!$F$28*_xlfn.NORM.S.DIST((LN(price!B50/Home!$F$28)+(rate!B50%-dividend!B50%-0.5*(vol!I50%)^2)*(ttm!I50/365))/((vol!I50%)*SQRT(ttm!I50/365)),TRUE)*EXP(-rate!B50%*ttm!I50/365)</f>
        <v>183.26421930369315</v>
      </c>
      <c r="G645" s="16">
        <f>_xlfn.NORM.S.DIST((LN(price!B50/Home!$F$28)+(rate!B50%-dividend!B50%+0.5*(vol!I50%)^2)*(ttm!I50/365))/((vol!I50%)*SQRT(ttm!I50/365)),TRUE)*EXP(-dividend!B50%*ttm!I50/365)</f>
        <v>0.56629459399439808</v>
      </c>
      <c r="H645" s="18">
        <f>mid!I50</f>
        <v>183.95</v>
      </c>
      <c r="I645" s="16">
        <f>delta!I50</f>
        <v>0.57199999999999995</v>
      </c>
      <c r="J645" s="19">
        <v>4.7812799999999998</v>
      </c>
      <c r="K645" s="20">
        <f>ttm!I50</f>
        <v>70</v>
      </c>
      <c r="L645" s="20">
        <f>moneyness!I50</f>
        <v>15.029999999999745</v>
      </c>
      <c r="M645" s="16">
        <f t="shared" si="20"/>
        <v>0.76950778741252812</v>
      </c>
      <c r="N645" s="16">
        <f t="shared" si="21"/>
        <v>0.20321319341813004</v>
      </c>
    </row>
    <row r="646" spans="1:14">
      <c r="A646" s="17">
        <v>45579</v>
      </c>
      <c r="B646" s="16">
        <v>8</v>
      </c>
      <c r="C646" s="16">
        <v>1</v>
      </c>
      <c r="D646" s="18">
        <f>price!B51</f>
        <v>5859.85</v>
      </c>
      <c r="E646" s="16">
        <v>1.3103</v>
      </c>
      <c r="F646" s="16">
        <f>price!B51*_xlfn.NORM.S.DIST((LN(price!B51/Home!$F$28)+(rate!B51%-dividend!B51%+0.5*(vol!I51%)^2)*(ttm!I51/365))/((vol!I51%)*SQRT(ttm!I51/365)),TRUE)*EXP(-dividend!B51%*ttm!I51/365)-Home!$F$28*_xlfn.NORM.S.DIST((LN(price!B51/Home!$F$28)+(rate!B51%-dividend!B51%-0.5*(vol!I51%)^2)*(ttm!I51/365))/((vol!I51%)*SQRT(ttm!I51/365)),TRUE)*EXP(-rate!B51%*ttm!I51/365)</f>
        <v>204.40829285785094</v>
      </c>
      <c r="G646" s="16">
        <f>_xlfn.NORM.S.DIST((LN(price!B51/Home!$F$28)+(rate!B51%-dividend!B51%+0.5*(vol!I51%)^2)*(ttm!I51/365))/((vol!I51%)*SQRT(ttm!I51/365)),TRUE)*EXP(-dividend!B51%*ttm!I51/365)</f>
        <v>0.6115271830571487</v>
      </c>
      <c r="H646" s="18">
        <f>mid!I51</f>
        <v>217.95</v>
      </c>
      <c r="I646" s="16">
        <f>delta!I51</f>
        <v>0.623</v>
      </c>
      <c r="J646" s="19">
        <v>4.7858499999999999</v>
      </c>
      <c r="K646" s="20">
        <f>ttm!I51</f>
        <v>67</v>
      </c>
      <c r="L646" s="20">
        <f>moneyness!I51</f>
        <v>59.850000000000364</v>
      </c>
      <c r="M646" s="16">
        <f t="shared" si="20"/>
        <v>0.72546657126675185</v>
      </c>
      <c r="N646" s="16">
        <f t="shared" si="21"/>
        <v>0.11393938820960314</v>
      </c>
    </row>
    <row r="647" spans="1:14">
      <c r="A647" s="17">
        <v>45580</v>
      </c>
      <c r="B647" s="16">
        <v>8</v>
      </c>
      <c r="C647" s="16">
        <v>1</v>
      </c>
      <c r="D647" s="18">
        <f>price!B52</f>
        <v>5815.26</v>
      </c>
      <c r="E647" s="16">
        <v>1.3209</v>
      </c>
      <c r="F647" s="16">
        <f>price!B52*_xlfn.NORM.S.DIST((LN(price!B52/Home!$F$28)+(rate!B52%-dividend!B52%+0.5*(vol!I52%)^2)*(ttm!I52/365))/((vol!I52%)*SQRT(ttm!I52/365)),TRUE)*EXP(-dividend!B52%*ttm!I52/365)-Home!$F$28*_xlfn.NORM.S.DIST((LN(price!B52/Home!$F$28)+(rate!B52%-dividend!B52%-0.5*(vol!I52%)^2)*(ttm!I52/365))/((vol!I52%)*SQRT(ttm!I52/365)),TRUE)*EXP(-rate!B52%*ttm!I52/365)</f>
        <v>177.49278051201964</v>
      </c>
      <c r="G647" s="16">
        <f>_xlfn.NORM.S.DIST((LN(price!B52/Home!$F$28)+(rate!B52%-dividend!B52%+0.5*(vol!I52%)^2)*(ttm!I52/365))/((vol!I52%)*SQRT(ttm!I52/365)),TRUE)*EXP(-dividend!B52%*ttm!I52/365)</f>
        <v>0.56548838944400259</v>
      </c>
      <c r="H647" s="18">
        <f>mid!I52</f>
        <v>185.45</v>
      </c>
      <c r="I647" s="16">
        <f>delta!I52</f>
        <v>0.57699999999999996</v>
      </c>
      <c r="J647" s="19">
        <v>4.7696500000000004</v>
      </c>
      <c r="K647" s="20">
        <f>ttm!I52</f>
        <v>66</v>
      </c>
      <c r="L647" s="20">
        <f>moneyness!I52</f>
        <v>15.260000000000218</v>
      </c>
      <c r="M647" s="16">
        <f t="shared" si="20"/>
        <v>0.41854067887080421</v>
      </c>
      <c r="N647" s="16">
        <f t="shared" si="21"/>
        <v>-0.14694771057319839</v>
      </c>
    </row>
    <row r="648" spans="1:14">
      <c r="A648" s="17">
        <v>45581</v>
      </c>
      <c r="B648" s="16">
        <v>8</v>
      </c>
      <c r="C648" s="16">
        <v>1</v>
      </c>
      <c r="D648" s="18">
        <f>price!B53</f>
        <v>5842.47</v>
      </c>
      <c r="E648" s="16">
        <v>1.3144</v>
      </c>
      <c r="F648" s="16">
        <f>price!B53*_xlfn.NORM.S.DIST((LN(price!B53/Home!$F$28)+(rate!B53%-dividend!B53%+0.5*(vol!I53%)^2)*(ttm!I53/365))/((vol!I53%)*SQRT(ttm!I53/365)),TRUE)*EXP(-dividend!B53%*ttm!I53/365)-Home!$F$28*_xlfn.NORM.S.DIST((LN(price!B53/Home!$F$28)+(rate!B53%-dividend!B53%-0.5*(vol!I53%)^2)*(ttm!I53/365))/((vol!I53%)*SQRT(ttm!I53/365)),TRUE)*EXP(-rate!B53%*ttm!I53/365)</f>
        <v>191.93886011640143</v>
      </c>
      <c r="G648" s="16">
        <f>_xlfn.NORM.S.DIST((LN(price!B53/Home!$F$28)+(rate!B53%-dividend!B53%+0.5*(vol!I53%)^2)*(ttm!I53/365))/((vol!I53%)*SQRT(ttm!I53/365)),TRUE)*EXP(-dividend!B53%*ttm!I53/365)</f>
        <v>0.59334955058958849</v>
      </c>
      <c r="H648" s="18">
        <f>mid!I53</f>
        <v>196.75</v>
      </c>
      <c r="I648" s="16">
        <f>delta!I53</f>
        <v>0.60299999999999998</v>
      </c>
      <c r="J648" s="19">
        <v>4.7691600000000003</v>
      </c>
      <c r="K648" s="20">
        <f>ttm!I53</f>
        <v>65</v>
      </c>
      <c r="L648" s="20">
        <f>moneyness!I53</f>
        <v>42.470000000000255</v>
      </c>
      <c r="M648" s="16">
        <f t="shared" si="20"/>
        <v>2.3133744091872828</v>
      </c>
      <c r="N648" s="16">
        <f t="shared" si="21"/>
        <v>1.7200248585976943</v>
      </c>
    </row>
    <row r="649" spans="1:14">
      <c r="A649" s="17">
        <v>45582</v>
      </c>
      <c r="B649" s="16">
        <v>8</v>
      </c>
      <c r="C649" s="16">
        <v>1</v>
      </c>
      <c r="D649" s="18">
        <f>price!B54</f>
        <v>5841.47</v>
      </c>
      <c r="E649" s="16">
        <v>1.3139000000000001</v>
      </c>
      <c r="F649" s="16">
        <f>price!B54*_xlfn.NORM.S.DIST((LN(price!B54/Home!$F$28)+(rate!B54%-dividend!B54%+0.5*(vol!I54%)^2)*(ttm!I54/365))/((vol!I54%)*SQRT(ttm!I54/365)),TRUE)*EXP(-dividend!B54%*ttm!I54/365)-Home!$F$28*_xlfn.NORM.S.DIST((LN(price!B54/Home!$F$28)+(rate!B54%-dividend!B54%-0.5*(vol!I54%)^2)*(ttm!I54/365))/((vol!I54%)*SQRT(ttm!I54/365)),TRUE)*EXP(-rate!B54%*ttm!I54/365)</f>
        <v>186.30542192630082</v>
      </c>
      <c r="G649" s="16">
        <f>_xlfn.NORM.S.DIST((LN(price!B54/Home!$F$28)+(rate!B54%-dividend!B54%+0.5*(vol!I54%)^2)*(ttm!I54/365))/((vol!I54%)*SQRT(ttm!I54/365)),TRUE)*EXP(-dividend!B54%*ttm!I54/365)</f>
        <v>0.594361603028706</v>
      </c>
      <c r="H649" s="18">
        <f>mid!I54</f>
        <v>193.95</v>
      </c>
      <c r="I649" s="16">
        <f>delta!I54</f>
        <v>0.60699999999999998</v>
      </c>
      <c r="J649" s="19">
        <v>4.79474</v>
      </c>
      <c r="K649" s="20">
        <f>ttm!I54</f>
        <v>64</v>
      </c>
      <c r="L649" s="20">
        <f>moneyness!I54</f>
        <v>41.470000000000255</v>
      </c>
      <c r="M649" s="16">
        <f t="shared" si="20"/>
        <v>0.41541802471333827</v>
      </c>
      <c r="N649" s="16">
        <f t="shared" si="21"/>
        <v>-0.17894357831536772</v>
      </c>
    </row>
    <row r="650" spans="1:14">
      <c r="A650" s="17">
        <v>45583</v>
      </c>
      <c r="B650" s="16">
        <v>8</v>
      </c>
      <c r="C650" s="16">
        <v>3</v>
      </c>
      <c r="D650" s="18">
        <f>price!B55</f>
        <v>5864.67</v>
      </c>
      <c r="E650" s="16">
        <v>1.3086</v>
      </c>
      <c r="F650" s="16">
        <f>price!B55*_xlfn.NORM.S.DIST((LN(price!B55/Home!$F$28)+(rate!B55%-dividend!B55%+0.5*(vol!I55%)^2)*(ttm!I55/365))/((vol!I55%)*SQRT(ttm!I55/365)),TRUE)*EXP(-dividend!B55%*ttm!I55/365)-Home!$F$28*_xlfn.NORM.S.DIST((LN(price!B55/Home!$F$28)+(rate!B55%-dividend!B55%-0.5*(vol!I55%)^2)*(ttm!I55/365))/((vol!I55%)*SQRT(ttm!I55/365)),TRUE)*EXP(-rate!B55%*ttm!I55/365)</f>
        <v>197.91787535721232</v>
      </c>
      <c r="G650" s="16">
        <f>_xlfn.NORM.S.DIST((LN(price!B55/Home!$F$28)+(rate!B55%-dividend!B55%+0.5*(vol!I55%)^2)*(ttm!I55/365))/((vol!I55%)*SQRT(ttm!I55/365)),TRUE)*EXP(-dividend!B55%*ttm!I55/365)</f>
        <v>0.61935885516581024</v>
      </c>
      <c r="H650" s="18">
        <f>mid!I55</f>
        <v>203.5</v>
      </c>
      <c r="I650" s="16">
        <f>delta!I55</f>
        <v>0.629</v>
      </c>
      <c r="J650" s="19">
        <v>4.7816799999999997</v>
      </c>
      <c r="K650" s="20">
        <f>ttm!I55</f>
        <v>63</v>
      </c>
      <c r="L650" s="20">
        <f>moneyness!I55</f>
        <v>64.670000000000073</v>
      </c>
      <c r="M650" s="16">
        <f t="shared" si="20"/>
        <v>0.57422535046036038</v>
      </c>
      <c r="N650" s="16">
        <f t="shared" si="21"/>
        <v>-4.5133504705449856E-2</v>
      </c>
    </row>
    <row r="651" spans="1:14">
      <c r="A651" s="17">
        <v>45586</v>
      </c>
      <c r="B651" s="16">
        <v>8</v>
      </c>
      <c r="C651" s="16">
        <v>1</v>
      </c>
      <c r="D651" s="18">
        <f>price!B56</f>
        <v>5853.98</v>
      </c>
      <c r="E651" s="16">
        <v>1.3109999999999999</v>
      </c>
      <c r="F651" s="16">
        <f>price!B56*_xlfn.NORM.S.DIST((LN(price!B56/Home!$F$28)+(rate!B56%-dividend!B56%+0.5*(vol!I56%)^2)*(ttm!I56/365))/((vol!I56%)*SQRT(ttm!I56/365)),TRUE)*EXP(-dividend!B56%*ttm!I56/365)-Home!$F$28*_xlfn.NORM.S.DIST((LN(price!B56/Home!$F$28)+(rate!B56%-dividend!B56%-0.5*(vol!I56%)^2)*(ttm!I56/365))/((vol!I56%)*SQRT(ttm!I56/365)),TRUE)*EXP(-rate!B56%*ttm!I56/365)</f>
        <v>187.16096742217587</v>
      </c>
      <c r="G651" s="16">
        <f>_xlfn.NORM.S.DIST((LN(price!B56/Home!$F$28)+(rate!B56%-dividend!B56%+0.5*(vol!I56%)^2)*(ttm!I56/365))/((vol!I56%)*SQRT(ttm!I56/365)),TRUE)*EXP(-dividend!B56%*ttm!I56/365)</f>
        <v>0.60855197773339975</v>
      </c>
      <c r="H651" s="18">
        <f>mid!I56</f>
        <v>197</v>
      </c>
      <c r="I651" s="16">
        <f>delta!I56</f>
        <v>0.61899999999999999</v>
      </c>
      <c r="J651" s="19">
        <v>4.7991299999999999</v>
      </c>
      <c r="K651" s="20">
        <f>ttm!I56</f>
        <v>60</v>
      </c>
      <c r="L651" s="20">
        <f>moneyness!I56</f>
        <v>53.979999999999563</v>
      </c>
      <c r="M651" s="16">
        <f t="shared" si="20"/>
        <v>3.0934814939989539</v>
      </c>
      <c r="N651" s="16">
        <f t="shared" si="21"/>
        <v>2.484929516265554</v>
      </c>
    </row>
    <row r="652" spans="1:14">
      <c r="A652" s="17">
        <v>45587</v>
      </c>
      <c r="B652" s="16">
        <v>8</v>
      </c>
      <c r="C652" s="16">
        <v>1</v>
      </c>
      <c r="D652" s="18">
        <f>price!B57</f>
        <v>5851.2</v>
      </c>
      <c r="E652" s="16">
        <v>1.3109</v>
      </c>
      <c r="F652" s="16">
        <f>price!B57*_xlfn.NORM.S.DIST((LN(price!B57/Home!$F$28)+(rate!B57%-dividend!B57%+0.5*(vol!I57%)^2)*(ttm!I57/365))/((vol!I57%)*SQRT(ttm!I57/365)),TRUE)*EXP(-dividend!B57%*ttm!I57/365)-Home!$F$28*_xlfn.NORM.S.DIST((LN(price!B57/Home!$F$28)+(rate!B57%-dividend!B57%-0.5*(vol!I57%)^2)*(ttm!I57/365))/((vol!I57%)*SQRT(ttm!I57/365)),TRUE)*EXP(-rate!B57%*ttm!I57/365)</f>
        <v>184.23152285716242</v>
      </c>
      <c r="G652" s="16">
        <f>_xlfn.NORM.S.DIST((LN(price!B57/Home!$F$28)+(rate!B57%-dividend!B57%+0.5*(vol!I57%)^2)*(ttm!I57/365))/((vol!I57%)*SQRT(ttm!I57/365)),TRUE)*EXP(-dividend!B57%*ttm!I57/365)</f>
        <v>0.60544705598760962</v>
      </c>
      <c r="H652" s="18">
        <f>mid!I57</f>
        <v>187.75</v>
      </c>
      <c r="I652" s="16">
        <f>delta!I57</f>
        <v>0.61399999999999999</v>
      </c>
      <c r="J652" s="19">
        <v>4.7952000000000004</v>
      </c>
      <c r="K652" s="20">
        <f>ttm!I57</f>
        <v>59</v>
      </c>
      <c r="L652" s="20">
        <f>moneyness!I57</f>
        <v>51.199999999999818</v>
      </c>
      <c r="M652" s="16">
        <f t="shared" si="20"/>
        <v>0.45102439125405303</v>
      </c>
      <c r="N652" s="16">
        <f t="shared" si="21"/>
        <v>-0.15442266473355659</v>
      </c>
    </row>
    <row r="653" spans="1:14">
      <c r="A653" s="17">
        <v>45588</v>
      </c>
      <c r="B653" s="16">
        <v>8</v>
      </c>
      <c r="C653" s="16">
        <v>1</v>
      </c>
      <c r="D653" s="18">
        <f>price!B58</f>
        <v>5797.42</v>
      </c>
      <c r="E653" s="16">
        <v>1.3226</v>
      </c>
      <c r="F653" s="16">
        <f>price!B58*_xlfn.NORM.S.DIST((LN(price!B58/Home!$F$28)+(rate!B58%-dividend!B58%+0.5*(vol!I58%)^2)*(ttm!I58/365))/((vol!I58%)*SQRT(ttm!I58/365)),TRUE)*EXP(-dividend!B58%*ttm!I58/365)-Home!$F$28*_xlfn.NORM.S.DIST((LN(price!B58/Home!$F$28)+(rate!B58%-dividend!B58%-0.5*(vol!I58%)^2)*(ttm!I58/365))/((vol!I58%)*SQRT(ttm!I58/365)),TRUE)*EXP(-rate!B58%*ttm!I58/365)</f>
        <v>154.20943411166354</v>
      </c>
      <c r="G653" s="16">
        <f>_xlfn.NORM.S.DIST((LN(price!B58/Home!$F$28)+(rate!B58%-dividend!B58%+0.5*(vol!I58%)^2)*(ttm!I58/365))/((vol!I58%)*SQRT(ttm!I58/365)),TRUE)*EXP(-dividend!B58%*ttm!I58/365)</f>
        <v>0.54432234552698011</v>
      </c>
      <c r="H653" s="18">
        <f>mid!I58</f>
        <v>163.4</v>
      </c>
      <c r="I653" s="16">
        <f>delta!I58</f>
        <v>0.55900000000000005</v>
      </c>
      <c r="J653" s="19">
        <v>4.7968299999999999</v>
      </c>
      <c r="K653" s="20">
        <f>ttm!I58</f>
        <v>58</v>
      </c>
      <c r="L653" s="20">
        <f>moneyness!I58</f>
        <v>-2.5799999999999272</v>
      </c>
      <c r="M653" s="16">
        <f t="shared" si="20"/>
        <v>0.44155597945103697</v>
      </c>
      <c r="N653" s="16">
        <f t="shared" si="21"/>
        <v>-0.10276636607594314</v>
      </c>
    </row>
    <row r="654" spans="1:14">
      <c r="A654" s="17">
        <v>45589</v>
      </c>
      <c r="B654" s="16">
        <v>8</v>
      </c>
      <c r="C654" s="16">
        <v>1</v>
      </c>
      <c r="D654" s="18">
        <f>price!B59</f>
        <v>5809.86</v>
      </c>
      <c r="E654" s="16">
        <v>1.3192999999999999</v>
      </c>
      <c r="F654" s="16">
        <f>price!B59*_xlfn.NORM.S.DIST((LN(price!B59/Home!$F$28)+(rate!B59%-dividend!B59%+0.5*(vol!I59%)^2)*(ttm!I59/365))/((vol!I59%)*SQRT(ttm!I59/365)),TRUE)*EXP(-dividend!B59%*ttm!I59/365)-Home!$F$28*_xlfn.NORM.S.DIST((LN(price!B59/Home!$F$28)+(rate!B59%-dividend!B59%-0.5*(vol!I59%)^2)*(ttm!I59/365))/((vol!I59%)*SQRT(ttm!I59/365)),TRUE)*EXP(-rate!B59%*ttm!I59/365)</f>
        <v>160.94657471783557</v>
      </c>
      <c r="G654" s="16">
        <f>_xlfn.NORM.S.DIST((LN(price!B59/Home!$F$28)+(rate!B59%-dividend!B59%+0.5*(vol!I59%)^2)*(ttm!I59/365))/((vol!I59%)*SQRT(ttm!I59/365)),TRUE)*EXP(-dividend!B59%*ttm!I59/365)</f>
        <v>0.55752717217650771</v>
      </c>
      <c r="H654" s="18">
        <f>mid!I59</f>
        <v>168.8</v>
      </c>
      <c r="I654" s="16">
        <f>delta!I59</f>
        <v>0.57299999999999995</v>
      </c>
      <c r="J654" s="19">
        <v>4.7797099999999997</v>
      </c>
      <c r="K654" s="20">
        <f>ttm!I59</f>
        <v>57</v>
      </c>
      <c r="L654" s="20">
        <f>moneyness!I59</f>
        <v>9.8599999999996726</v>
      </c>
      <c r="M654" s="16">
        <f t="shared" si="20"/>
        <v>2.3846986695303678</v>
      </c>
      <c r="N654" s="16">
        <f t="shared" si="21"/>
        <v>1.8271714973538602</v>
      </c>
    </row>
    <row r="655" spans="1:14">
      <c r="A655" s="17">
        <v>45590</v>
      </c>
      <c r="B655" s="16">
        <v>8</v>
      </c>
      <c r="C655" s="16">
        <v>3</v>
      </c>
      <c r="D655" s="18">
        <f>price!B60</f>
        <v>5808.12</v>
      </c>
      <c r="E655" s="16">
        <v>1.3187</v>
      </c>
      <c r="F655" s="16">
        <f>price!B60*_xlfn.NORM.S.DIST((LN(price!B60/Home!$F$28)+(rate!B60%-dividend!B60%+0.5*(vol!I60%)^2)*(ttm!I60/365))/((vol!I60%)*SQRT(ttm!I60/365)),TRUE)*EXP(-dividend!B60%*ttm!I60/365)-Home!$F$28*_xlfn.NORM.S.DIST((LN(price!B60/Home!$F$28)+(rate!B60%-dividend!B60%-0.5*(vol!I60%)^2)*(ttm!I60/365))/((vol!I60%)*SQRT(ttm!I60/365)),TRUE)*EXP(-rate!B60%*ttm!I60/365)</f>
        <v>163.82239776801407</v>
      </c>
      <c r="G655" s="16">
        <f>_xlfn.NORM.S.DIST((LN(price!B60/Home!$F$28)+(rate!B60%-dividend!B60%+0.5*(vol!I60%)^2)*(ttm!I60/365))/((vol!I60%)*SQRT(ttm!I60/365)),TRUE)*EXP(-dividend!B60%*ttm!I60/365)</f>
        <v>0.55404042415154686</v>
      </c>
      <c r="H655" s="18">
        <f>mid!I60</f>
        <v>164.15</v>
      </c>
      <c r="I655" s="16">
        <f>delta!I60</f>
        <v>0.55900000000000005</v>
      </c>
      <c r="J655" s="19">
        <v>4.7761800000000001</v>
      </c>
      <c r="K655" s="20">
        <f>ttm!I60</f>
        <v>56</v>
      </c>
      <c r="L655" s="20">
        <f>moneyness!I60</f>
        <v>8.1199999999998909</v>
      </c>
      <c r="M655" s="16">
        <f t="shared" si="20"/>
        <v>0.71772710883051372</v>
      </c>
      <c r="N655" s="16">
        <f t="shared" si="21"/>
        <v>0.16368668467896685</v>
      </c>
    </row>
    <row r="656" spans="1:14">
      <c r="A656" s="17">
        <v>45593</v>
      </c>
      <c r="B656" s="16">
        <v>8</v>
      </c>
      <c r="C656" s="16">
        <v>1</v>
      </c>
      <c r="D656" s="18">
        <f>price!B61</f>
        <v>5823.52</v>
      </c>
      <c r="E656" s="16">
        <v>1.3150999999999999</v>
      </c>
      <c r="F656" s="16">
        <f>price!B61*_xlfn.NORM.S.DIST((LN(price!B61/Home!$F$28)+(rate!B61%-dividend!B61%+0.5*(vol!I61%)^2)*(ttm!I61/365))/((vol!I61%)*SQRT(ttm!I61/365)),TRUE)*EXP(-dividend!B61%*ttm!I61/365)-Home!$F$28*_xlfn.NORM.S.DIST((LN(price!B61/Home!$F$28)+(rate!B61%-dividend!B61%-0.5*(vol!I61%)^2)*(ttm!I61/365))/((vol!I61%)*SQRT(ttm!I61/365)),TRUE)*EXP(-rate!B61%*ttm!I61/365)</f>
        <v>165.50916769030346</v>
      </c>
      <c r="G656" s="16">
        <f>_xlfn.NORM.S.DIST((LN(price!B61/Home!$F$28)+(rate!B61%-dividend!B61%+0.5*(vol!I61%)^2)*(ttm!I61/365))/((vol!I61%)*SQRT(ttm!I61/365)),TRUE)*EXP(-dividend!B61%*ttm!I61/365)</f>
        <v>0.57106127080813507</v>
      </c>
      <c r="H656" s="18">
        <f>mid!I61</f>
        <v>174.75</v>
      </c>
      <c r="I656" s="16">
        <f>delta!I61</f>
        <v>0.58399999999999996</v>
      </c>
      <c r="J656" s="19">
        <v>4.7738899999999997</v>
      </c>
      <c r="K656" s="20">
        <f>ttm!I61</f>
        <v>53</v>
      </c>
      <c r="L656" s="20">
        <f>moneyness!I61</f>
        <v>23.520000000000437</v>
      </c>
      <c r="M656" s="16">
        <f t="shared" si="20"/>
        <v>0.55496052184299416</v>
      </c>
      <c r="N656" s="16">
        <f t="shared" si="21"/>
        <v>-1.610074896514091E-2</v>
      </c>
    </row>
    <row r="657" spans="1:14">
      <c r="A657" s="17">
        <v>45594</v>
      </c>
      <c r="B657" s="16">
        <v>8</v>
      </c>
      <c r="C657" s="16">
        <v>1</v>
      </c>
      <c r="D657" s="18">
        <f>price!B62</f>
        <v>5832.92</v>
      </c>
      <c r="E657" s="16">
        <v>1.3130999999999999</v>
      </c>
      <c r="F657" s="16">
        <f>price!B62*_xlfn.NORM.S.DIST((LN(price!B62/Home!$F$28)+(rate!B62%-dividend!B62%+0.5*(vol!I62%)^2)*(ttm!I62/365))/((vol!I62%)*SQRT(ttm!I62/365)),TRUE)*EXP(-dividend!B62%*ttm!I62/365)-Home!$F$28*_xlfn.NORM.S.DIST((LN(price!B62/Home!$F$28)+(rate!B62%-dividend!B62%-0.5*(vol!I62%)^2)*(ttm!I62/365))/((vol!I62%)*SQRT(ttm!I62/365)),TRUE)*EXP(-rate!B62%*ttm!I62/365)</f>
        <v>169.64840030023288</v>
      </c>
      <c r="G657" s="16">
        <f>_xlfn.NORM.S.DIST((LN(price!B62/Home!$F$28)+(rate!B62%-dividend!B62%+0.5*(vol!I62%)^2)*(ttm!I62/365))/((vol!I62%)*SQRT(ttm!I62/365)),TRUE)*EXP(-dividend!B62%*ttm!I62/365)</f>
        <v>0.58137356570937926</v>
      </c>
      <c r="H657" s="18">
        <f>mid!I62</f>
        <v>179.85</v>
      </c>
      <c r="I657" s="16">
        <f>delta!I62</f>
        <v>0.59899999999999998</v>
      </c>
      <c r="J657" s="19">
        <v>4.7655200000000004</v>
      </c>
      <c r="K657" s="20">
        <f>ttm!I62</f>
        <v>52</v>
      </c>
      <c r="L657" s="20">
        <f>moneyness!I62</f>
        <v>32.920000000000073</v>
      </c>
      <c r="M657" s="16">
        <f t="shared" si="20"/>
        <v>0.87876420026120516</v>
      </c>
      <c r="N657" s="16">
        <f t="shared" si="21"/>
        <v>0.29739063455182591</v>
      </c>
    </row>
    <row r="658" spans="1:14">
      <c r="A658" s="17">
        <v>45595</v>
      </c>
      <c r="B658" s="16">
        <v>8</v>
      </c>
      <c r="C658" s="16">
        <v>1</v>
      </c>
      <c r="D658" s="18">
        <f>price!B63</f>
        <v>5813.67</v>
      </c>
      <c r="E658" s="16">
        <v>1.3177000000000001</v>
      </c>
      <c r="F658" s="16">
        <f>price!B63*_xlfn.NORM.S.DIST((LN(price!B63/Home!$F$28)+(rate!B63%-dividend!B63%+0.5*(vol!I63%)^2)*(ttm!I63/365))/((vol!I63%)*SQRT(ttm!I63/365)),TRUE)*EXP(-dividend!B63%*ttm!I63/365)-Home!$F$28*_xlfn.NORM.S.DIST((LN(price!B63/Home!$F$28)+(rate!B63%-dividend!B63%-0.5*(vol!I63%)^2)*(ttm!I63/365))/((vol!I63%)*SQRT(ttm!I63/365)),TRUE)*EXP(-rate!B63%*ttm!I63/365)</f>
        <v>160.50479514327981</v>
      </c>
      <c r="G658" s="16">
        <f>_xlfn.NORM.S.DIST((LN(price!B63/Home!$F$28)+(rate!B63%-dividend!B63%+0.5*(vol!I63%)^2)*(ttm!I63/365))/((vol!I63%)*SQRT(ttm!I63/365)),TRUE)*EXP(-dividend!B63%*ttm!I63/365)</f>
        <v>0.55850095619980655</v>
      </c>
      <c r="H658" s="18">
        <f>mid!I63</f>
        <v>162.75</v>
      </c>
      <c r="I658" s="16">
        <f>delta!I63</f>
        <v>0.57799999999999996</v>
      </c>
      <c r="J658" s="19">
        <v>4.7850900000000003</v>
      </c>
      <c r="K658" s="20">
        <f>ttm!I63</f>
        <v>51</v>
      </c>
      <c r="L658" s="20">
        <f>moneyness!I63</f>
        <v>13.670000000000073</v>
      </c>
      <c r="M658" s="16">
        <f t="shared" si="20"/>
        <v>0.48420133656116038</v>
      </c>
      <c r="N658" s="16">
        <f t="shared" si="21"/>
        <v>-7.4299619638646175E-2</v>
      </c>
    </row>
    <row r="659" spans="1:14">
      <c r="A659" s="17">
        <v>45596</v>
      </c>
      <c r="B659" s="16">
        <v>8</v>
      </c>
      <c r="C659" s="16">
        <v>1</v>
      </c>
      <c r="D659" s="18">
        <f>price!B64</f>
        <v>5705.45</v>
      </c>
      <c r="E659" s="16">
        <v>1.3411</v>
      </c>
      <c r="F659" s="16">
        <f>price!B64*_xlfn.NORM.S.DIST((LN(price!B64/Home!$F$28)+(rate!B64%-dividend!B64%+0.5*(vol!I64%)^2)*(ttm!I64/365))/((vol!I64%)*SQRT(ttm!I64/365)),TRUE)*EXP(-dividend!B64%*ttm!I64/365)-Home!$F$28*_xlfn.NORM.S.DIST((LN(price!B64/Home!$F$28)+(rate!B64%-dividend!B64%-0.5*(vol!I64%)^2)*(ttm!I64/365))/((vol!I64%)*SQRT(ttm!I64/365)),TRUE)*EXP(-rate!B64%*ttm!I64/365)</f>
        <v>106.65430708204212</v>
      </c>
      <c r="G659" s="16">
        <f>_xlfn.NORM.S.DIST((LN(price!B64/Home!$F$28)+(rate!B64%-dividend!B64%+0.5*(vol!I64%)^2)*(ttm!I64/365))/((vol!I64%)*SQRT(ttm!I64/365)),TRUE)*EXP(-dividend!B64%*ttm!I64/365)</f>
        <v>0.43378237380847684</v>
      </c>
      <c r="H659" s="18">
        <f>mid!I64</f>
        <v>110.25</v>
      </c>
      <c r="I659" s="16">
        <f>delta!I64</f>
        <v>0.45500000000000002</v>
      </c>
      <c r="J659" s="19">
        <v>4.7691999999999997</v>
      </c>
      <c r="K659" s="20">
        <f>ttm!I64</f>
        <v>50</v>
      </c>
      <c r="L659" s="20">
        <f>moneyness!I64</f>
        <v>-94.550000000000182</v>
      </c>
      <c r="M659" s="16">
        <f t="shared" si="20"/>
        <v>0.28522639264539118</v>
      </c>
      <c r="N659" s="16">
        <f t="shared" si="21"/>
        <v>-0.14855598116308566</v>
      </c>
    </row>
    <row r="660" spans="1:14">
      <c r="A660" s="17">
        <v>45597</v>
      </c>
      <c r="B660" s="16">
        <v>8</v>
      </c>
      <c r="C660" s="16">
        <v>3</v>
      </c>
      <c r="D660" s="18">
        <f>price!B65</f>
        <v>5728.8</v>
      </c>
      <c r="E660" s="16">
        <v>1.3364</v>
      </c>
      <c r="F660" s="16">
        <f>price!B65*_xlfn.NORM.S.DIST((LN(price!B65/Home!$F$28)+(rate!B65%-dividend!B65%+0.5*(vol!I65%)^2)*(ttm!I65/365))/((vol!I65%)*SQRT(ttm!I65/365)),TRUE)*EXP(-dividend!B65%*ttm!I65/365)-Home!$F$28*_xlfn.NORM.S.DIST((LN(price!B65/Home!$F$28)+(rate!B65%-dividend!B65%-0.5*(vol!I65%)^2)*(ttm!I65/365))/((vol!I65%)*SQRT(ttm!I65/365)),TRUE)*EXP(-rate!B65%*ttm!I65/365)</f>
        <v>114.25703111328176</v>
      </c>
      <c r="G660" s="16">
        <f>_xlfn.NORM.S.DIST((LN(price!B65/Home!$F$28)+(rate!B65%-dividend!B65%+0.5*(vol!I65%)^2)*(ttm!I65/365))/((vol!I65%)*SQRT(ttm!I65/365)),TRUE)*EXP(-dividend!B65%*ttm!I65/365)</f>
        <v>0.45866779770363253</v>
      </c>
      <c r="H660" s="18">
        <f>mid!I65</f>
        <v>116.85</v>
      </c>
      <c r="I660" s="16">
        <f>delta!I65</f>
        <v>0.46500000000000002</v>
      </c>
      <c r="J660" s="19">
        <v>4.75678</v>
      </c>
      <c r="K660" s="20">
        <f>ttm!I65</f>
        <v>49</v>
      </c>
      <c r="L660" s="20">
        <f>moneyness!I65</f>
        <v>-71.199999999999818</v>
      </c>
      <c r="M660" s="16">
        <f t="shared" si="20"/>
        <v>0.69305643672911466</v>
      </c>
      <c r="N660" s="16">
        <f t="shared" si="21"/>
        <v>0.23438863902548213</v>
      </c>
    </row>
    <row r="661" spans="1:14">
      <c r="A661" s="17">
        <v>45600</v>
      </c>
      <c r="B661" s="16">
        <v>8</v>
      </c>
      <c r="C661" s="16">
        <v>1</v>
      </c>
      <c r="D661" s="18">
        <f>price!B66</f>
        <v>5712.69</v>
      </c>
      <c r="E661" s="16">
        <v>1.3391</v>
      </c>
      <c r="F661" s="16">
        <f>price!B66*_xlfn.NORM.S.DIST((LN(price!B66/Home!$F$28)+(rate!B66%-dividend!B66%+0.5*(vol!I66%)^2)*(ttm!I66/365))/((vol!I66%)*SQRT(ttm!I66/365)),TRUE)*EXP(-dividend!B66%*ttm!I66/365)-Home!$F$28*_xlfn.NORM.S.DIST((LN(price!B66/Home!$F$28)+(rate!B66%-dividend!B66%-0.5*(vol!I66%)^2)*(ttm!I66/365))/((vol!I66%)*SQRT(ttm!I66/365)),TRUE)*EXP(-rate!B66%*ttm!I66/365)</f>
        <v>97.726394801301922</v>
      </c>
      <c r="G661" s="16">
        <f>_xlfn.NORM.S.DIST((LN(price!B66/Home!$F$28)+(rate!B66%-dividend!B66%+0.5*(vol!I66%)^2)*(ttm!I66/365))/((vol!I66%)*SQRT(ttm!I66/365)),TRUE)*EXP(-dividend!B66%*ttm!I66/365)</f>
        <v>0.43212712695924221</v>
      </c>
      <c r="H661" s="18">
        <f>mid!I66</f>
        <v>105.25</v>
      </c>
      <c r="I661" s="16">
        <f>delta!I66</f>
        <v>0.442</v>
      </c>
      <c r="J661" s="19">
        <v>4.7418500000000003</v>
      </c>
      <c r="K661" s="20">
        <f>ttm!I66</f>
        <v>46</v>
      </c>
      <c r="L661" s="20">
        <f>moneyness!I66</f>
        <v>-87.3100000000004</v>
      </c>
      <c r="M661" s="16">
        <f t="shared" si="20"/>
        <v>0.46809343525173724</v>
      </c>
      <c r="N661" s="16">
        <f t="shared" si="21"/>
        <v>3.5966308292495031E-2</v>
      </c>
    </row>
    <row r="662" spans="1:14">
      <c r="A662" s="17">
        <v>45601</v>
      </c>
      <c r="B662" s="16">
        <v>8</v>
      </c>
      <c r="C662" s="16">
        <v>1</v>
      </c>
      <c r="D662" s="18">
        <f>price!B67</f>
        <v>5782.76</v>
      </c>
      <c r="E662" s="16">
        <v>1.3243</v>
      </c>
      <c r="F662" s="16">
        <f>price!B67*_xlfn.NORM.S.DIST((LN(price!B67/Home!$F$28)+(rate!B67%-dividend!B67%+0.5*(vol!I67%)^2)*(ttm!I67/365))/((vol!I67%)*SQRT(ttm!I67/365)),TRUE)*EXP(-dividend!B67%*ttm!I67/365)-Home!$F$28*_xlfn.NORM.S.DIST((LN(price!B67/Home!$F$28)+(rate!B67%-dividend!B67%-0.5*(vol!I67%)^2)*(ttm!I67/365))/((vol!I67%)*SQRT(ttm!I67/365)),TRUE)*EXP(-rate!B67%*ttm!I67/365)</f>
        <v>128.15674804404034</v>
      </c>
      <c r="G662" s="16">
        <f>_xlfn.NORM.S.DIST((LN(price!B67/Home!$F$28)+(rate!B67%-dividend!B67%+0.5*(vol!I67%)^2)*(ttm!I67/365))/((vol!I67%)*SQRT(ttm!I67/365)),TRUE)*EXP(-dividend!B67%*ttm!I67/365)</f>
        <v>0.51914086379552726</v>
      </c>
      <c r="H662" s="18">
        <f>mid!I67</f>
        <v>137.94999999999999</v>
      </c>
      <c r="I662" s="16">
        <f>delta!I67</f>
        <v>0.53</v>
      </c>
      <c r="J662" s="19">
        <v>4.7514500000000002</v>
      </c>
      <c r="K662" s="20">
        <f>ttm!I67</f>
        <v>45</v>
      </c>
      <c r="L662" s="20">
        <f>moneyness!I67</f>
        <v>-17.239999999999782</v>
      </c>
      <c r="M662" s="16">
        <f t="shared" si="20"/>
        <v>0.56070971343697495</v>
      </c>
      <c r="N662" s="16">
        <f t="shared" si="21"/>
        <v>4.1568849641447692E-2</v>
      </c>
    </row>
    <row r="663" spans="1:14">
      <c r="A663" s="17">
        <v>45602</v>
      </c>
      <c r="B663" s="16">
        <v>8</v>
      </c>
      <c r="C663" s="16">
        <v>1</v>
      </c>
      <c r="D663" s="18">
        <f>price!B68</f>
        <v>5929.04</v>
      </c>
      <c r="E663" s="16">
        <v>1.2922</v>
      </c>
      <c r="F663" s="16">
        <f>price!B68*_xlfn.NORM.S.DIST((LN(price!B68/Home!$F$28)+(rate!B68%-dividend!B68%+0.5*(vol!I68%)^2)*(ttm!I68/365))/((vol!I68%)*SQRT(ttm!I68/365)),TRUE)*EXP(-dividend!B68%*ttm!I68/365)-Home!$F$28*_xlfn.NORM.S.DIST((LN(price!B68/Home!$F$28)+(rate!B68%-dividend!B68%-0.5*(vol!I68%)^2)*(ttm!I68/365))/((vol!I68%)*SQRT(ttm!I68/365)),TRUE)*EXP(-rate!B68%*ttm!I68/365)</f>
        <v>209.48478071420186</v>
      </c>
      <c r="G663" s="16">
        <f>_xlfn.NORM.S.DIST((LN(price!B68/Home!$F$28)+(rate!B68%-dividend!B68%+0.5*(vol!I68%)^2)*(ttm!I68/365))/((vol!I68%)*SQRT(ttm!I68/365)),TRUE)*EXP(-dividend!B68%*ttm!I68/365)</f>
        <v>0.70585070438744524</v>
      </c>
      <c r="H663" s="18">
        <f>mid!I68</f>
        <v>219.85</v>
      </c>
      <c r="I663" s="16">
        <f>delta!I68</f>
        <v>0.71299999999999997</v>
      </c>
      <c r="J663" s="19">
        <v>4.7555100000000001</v>
      </c>
      <c r="K663" s="20">
        <f>ttm!I68</f>
        <v>44</v>
      </c>
      <c r="L663" s="20">
        <f>moneyness!I68</f>
        <v>129.03999999999996</v>
      </c>
      <c r="M663" s="16">
        <f t="shared" si="20"/>
        <v>0.62829914581256763</v>
      </c>
      <c r="N663" s="16">
        <f t="shared" si="21"/>
        <v>-7.755155857487761E-2</v>
      </c>
    </row>
    <row r="664" spans="1:14">
      <c r="A664" s="17">
        <v>45603</v>
      </c>
      <c r="B664" s="16">
        <v>8</v>
      </c>
      <c r="C664" s="16">
        <v>1</v>
      </c>
      <c r="D664" s="18">
        <f>price!B69</f>
        <v>5973.1</v>
      </c>
      <c r="E664" s="16">
        <v>1.2938000000000001</v>
      </c>
      <c r="F664" s="16">
        <f>price!B69*_xlfn.NORM.S.DIST((LN(price!B69/Home!$F$28)+(rate!B69%-dividend!B69%+0.5*(vol!I69%)^2)*(ttm!I69/365))/((vol!I69%)*SQRT(ttm!I69/365)),TRUE)*EXP(-dividend!B69%*ttm!I69/365)-Home!$F$28*_xlfn.NORM.S.DIST((LN(price!B69/Home!$F$28)+(rate!B69%-dividend!B69%-0.5*(vol!I69%)^2)*(ttm!I69/365))/((vol!I69%)*SQRT(ttm!I69/365)),TRUE)*EXP(-rate!B69%*ttm!I69/365)</f>
        <v>238.8818600730383</v>
      </c>
      <c r="G664" s="16">
        <f>_xlfn.NORM.S.DIST((LN(price!B69/Home!$F$28)+(rate!B69%-dividend!B69%+0.5*(vol!I69%)^2)*(ttm!I69/365))/((vol!I69%)*SQRT(ttm!I69/365)),TRUE)*EXP(-dividend!B69%*ttm!I69/365)</f>
        <v>0.75857837800252104</v>
      </c>
      <c r="H664" s="18">
        <f>mid!I69</f>
        <v>247.4</v>
      </c>
      <c r="I664" s="16">
        <f>delta!I69</f>
        <v>0.76500000000000001</v>
      </c>
      <c r="J664" s="19">
        <v>4.7456100000000001</v>
      </c>
      <c r="K664" s="20">
        <f>ttm!I69</f>
        <v>43</v>
      </c>
      <c r="L664" s="20">
        <f>moneyness!I69</f>
        <v>173.10000000000036</v>
      </c>
      <c r="M664" s="16">
        <f t="shared" si="20"/>
        <v>0.5736142207649062</v>
      </c>
      <c r="N664" s="16">
        <f t="shared" si="21"/>
        <v>-0.18496415723761483</v>
      </c>
    </row>
    <row r="665" spans="1:14">
      <c r="A665" s="17">
        <v>45604</v>
      </c>
      <c r="B665" s="16">
        <v>8</v>
      </c>
      <c r="C665" s="16">
        <v>3</v>
      </c>
      <c r="D665" s="18">
        <f>price!B70</f>
        <v>5995.54</v>
      </c>
      <c r="E665" s="16">
        <v>1.2887999999999999</v>
      </c>
      <c r="F665" s="16">
        <f>price!B70*_xlfn.NORM.S.DIST((LN(price!B70/Home!$F$28)+(rate!B70%-dividend!B70%+0.5*(vol!I70%)^2)*(ttm!I70/365))/((vol!I70%)*SQRT(ttm!I70/365)),TRUE)*EXP(-dividend!B70%*ttm!I70/365)-Home!$F$28*_xlfn.NORM.S.DIST((LN(price!B70/Home!$F$28)+(rate!B70%-dividend!B70%-0.5*(vol!I70%)^2)*(ttm!I70/365))/((vol!I70%)*SQRT(ttm!I70/365)),TRUE)*EXP(-rate!B70%*ttm!I70/365)</f>
        <v>256.86618911193636</v>
      </c>
      <c r="G665" s="16">
        <f>_xlfn.NORM.S.DIST((LN(price!B70/Home!$F$28)+(rate!B70%-dividend!B70%+0.5*(vol!I70%)^2)*(ttm!I70/365))/((vol!I70%)*SQRT(ttm!I70/365)),TRUE)*EXP(-dividend!B70%*ttm!I70/365)</f>
        <v>0.77885770485493733</v>
      </c>
      <c r="H665" s="18">
        <f>mid!I70</f>
        <v>260.14999999999998</v>
      </c>
      <c r="I665" s="16">
        <f>delta!I70</f>
        <v>0.78700000000000003</v>
      </c>
      <c r="J665" s="19">
        <v>4.7659500000000001</v>
      </c>
      <c r="K665" s="20">
        <f>ttm!I70</f>
        <v>42</v>
      </c>
      <c r="L665" s="20">
        <f>moneyness!I70</f>
        <v>195.53999999999996</v>
      </c>
      <c r="M665" s="16">
        <f t="shared" si="20"/>
        <v>0.57012343739889104</v>
      </c>
      <c r="N665" s="16">
        <f t="shared" si="21"/>
        <v>-0.20873426745604629</v>
      </c>
    </row>
    <row r="666" spans="1:14">
      <c r="A666" s="17">
        <v>45607</v>
      </c>
      <c r="B666" s="16">
        <v>8</v>
      </c>
      <c r="C666" s="16">
        <v>1</v>
      </c>
      <c r="D666" s="18">
        <f>price!B71</f>
        <v>6001.35</v>
      </c>
      <c r="E666" s="16">
        <v>1.2884</v>
      </c>
      <c r="F666" s="16">
        <f>price!B71*_xlfn.NORM.S.DIST((LN(price!B71/Home!$F$28)+(rate!B71%-dividend!B71%+0.5*(vol!I71%)^2)*(ttm!I71/365))/((vol!I71%)*SQRT(ttm!I71/365)),TRUE)*EXP(-dividend!B71%*ttm!I71/365)-Home!$F$28*_xlfn.NORM.S.DIST((LN(price!B71/Home!$F$28)+(rate!B71%-dividend!B71%-0.5*(vol!I71%)^2)*(ttm!I71/365))/((vol!I71%)*SQRT(ttm!I71/365)),TRUE)*EXP(-rate!B71%*ttm!I71/365)</f>
        <v>257.44372777989338</v>
      </c>
      <c r="G666" s="16">
        <f>_xlfn.NORM.S.DIST((LN(price!B71/Home!$F$28)+(rate!B71%-dividend!B71%+0.5*(vol!I71%)^2)*(ttm!I71/365))/((vol!I71%)*SQRT(ttm!I71/365)),TRUE)*EXP(-dividend!B71%*ttm!I71/365)</f>
        <v>0.78988662691162659</v>
      </c>
      <c r="H666" s="18">
        <f>mid!I71</f>
        <v>263.10000000000002</v>
      </c>
      <c r="I666" s="16">
        <f>delta!I71</f>
        <v>0.79500000000000004</v>
      </c>
      <c r="J666" s="19">
        <v>4.7637099999999997</v>
      </c>
      <c r="K666" s="20">
        <f>ttm!I71</f>
        <v>39</v>
      </c>
      <c r="L666" s="20">
        <f>moneyness!I71</f>
        <v>201.35000000000036</v>
      </c>
      <c r="M666" s="16">
        <f t="shared" si="20"/>
        <v>0.92196200982169696</v>
      </c>
      <c r="N666" s="16">
        <f t="shared" si="21"/>
        <v>0.13207538291007037</v>
      </c>
    </row>
    <row r="667" spans="1:14">
      <c r="A667" s="17">
        <v>45608</v>
      </c>
      <c r="B667" s="16">
        <v>8</v>
      </c>
      <c r="C667" s="16">
        <v>1</v>
      </c>
      <c r="D667" s="18">
        <f>price!B72</f>
        <v>5983.99</v>
      </c>
      <c r="E667" s="16">
        <v>1.2925</v>
      </c>
      <c r="F667" s="16">
        <f>price!B72*_xlfn.NORM.S.DIST((LN(price!B72/Home!$F$28)+(rate!B72%-dividend!B72%+0.5*(vol!I72%)^2)*(ttm!I72/365))/((vol!I72%)*SQRT(ttm!I72/365)),TRUE)*EXP(-dividend!B72%*ttm!I72/365)-Home!$F$28*_xlfn.NORM.S.DIST((LN(price!B72/Home!$F$28)+(rate!B72%-dividend!B72%-0.5*(vol!I72%)^2)*(ttm!I72/365))/((vol!I72%)*SQRT(ttm!I72/365)),TRUE)*EXP(-rate!B72%*ttm!I72/365)</f>
        <v>241.00960961315832</v>
      </c>
      <c r="G667" s="16">
        <f>_xlfn.NORM.S.DIST((LN(price!B72/Home!$F$28)+(rate!B72%-dividend!B72%+0.5*(vol!I72%)^2)*(ttm!I72/365))/((vol!I72%)*SQRT(ttm!I72/365)),TRUE)*EXP(-dividend!B72%*ttm!I72/365)</f>
        <v>0.77790379459295211</v>
      </c>
      <c r="H667" s="18">
        <f>mid!I72</f>
        <v>246.9</v>
      </c>
      <c r="I667" s="16">
        <f>delta!I72</f>
        <v>0.78800000000000003</v>
      </c>
      <c r="J667" s="19">
        <v>4.7735000000000003</v>
      </c>
      <c r="K667" s="20">
        <f>ttm!I72</f>
        <v>38</v>
      </c>
      <c r="L667" s="20">
        <f>moneyness!I72</f>
        <v>183.98999999999978</v>
      </c>
      <c r="M667" s="16">
        <f t="shared" si="20"/>
        <v>0.93374192162399539</v>
      </c>
      <c r="N667" s="16">
        <f t="shared" si="21"/>
        <v>0.15583812703104327</v>
      </c>
    </row>
    <row r="668" spans="1:14">
      <c r="A668" s="17">
        <v>45609</v>
      </c>
      <c r="B668" s="16">
        <v>8</v>
      </c>
      <c r="C668" s="16">
        <v>1</v>
      </c>
      <c r="D668" s="18">
        <f>price!B73</f>
        <v>5985.38</v>
      </c>
      <c r="E668" s="16">
        <v>1.2904</v>
      </c>
      <c r="F668" s="16">
        <f>price!B73*_xlfn.NORM.S.DIST((LN(price!B73/Home!$F$28)+(rate!B73%-dividend!B73%+0.5*(vol!I73%)^2)*(ttm!I73/365))/((vol!I73%)*SQRT(ttm!I73/365)),TRUE)*EXP(-dividend!B73%*ttm!I73/365)-Home!$F$28*_xlfn.NORM.S.DIST((LN(price!B73/Home!$F$28)+(rate!B73%-dividend!B73%-0.5*(vol!I73%)^2)*(ttm!I73/365))/((vol!I73%)*SQRT(ttm!I73/365)),TRUE)*EXP(-rate!B73%*ttm!I73/365)</f>
        <v>237.66848044558628</v>
      </c>
      <c r="G668" s="16">
        <f>_xlfn.NORM.S.DIST((LN(price!B73/Home!$F$28)+(rate!B73%-dividend!B73%+0.5*(vol!I73%)^2)*(ttm!I73/365))/((vol!I73%)*SQRT(ttm!I73/365)),TRUE)*EXP(-dividend!B73%*ttm!I73/365)</f>
        <v>0.78900149638971473</v>
      </c>
      <c r="H668" s="18">
        <f>mid!I73</f>
        <v>248</v>
      </c>
      <c r="I668" s="16">
        <f>delta!I73</f>
        <v>0.80100000000000005</v>
      </c>
      <c r="J668" s="19">
        <v>4.7338300000000002</v>
      </c>
      <c r="K668" s="20">
        <f>ttm!I73</f>
        <v>37</v>
      </c>
      <c r="L668" s="20">
        <f>moneyness!I73</f>
        <v>185.38000000000011</v>
      </c>
      <c r="M668" s="16">
        <f t="shared" si="20"/>
        <v>1.039255014553814</v>
      </c>
      <c r="N668" s="16">
        <f t="shared" si="21"/>
        <v>0.25025351816409924</v>
      </c>
    </row>
    <row r="669" spans="1:14">
      <c r="A669" s="17">
        <v>45610</v>
      </c>
      <c r="B669" s="16">
        <v>8</v>
      </c>
      <c r="C669" s="16">
        <v>1</v>
      </c>
      <c r="D669" s="18">
        <f>price!B74</f>
        <v>5949.17</v>
      </c>
      <c r="E669" s="16">
        <v>1.2985</v>
      </c>
      <c r="F669" s="16">
        <f>price!B74*_xlfn.NORM.S.DIST((LN(price!B74/Home!$F$28)+(rate!B74%-dividend!B74%+0.5*(vol!I74%)^2)*(ttm!I74/365))/((vol!I74%)*SQRT(ttm!I74/365)),TRUE)*EXP(-dividend!B74%*ttm!I74/365)-Home!$F$28*_xlfn.NORM.S.DIST((LN(price!B74/Home!$F$28)+(rate!B74%-dividend!B74%-0.5*(vol!I74%)^2)*(ttm!I74/365))/((vol!I74%)*SQRT(ttm!I74/365)),TRUE)*EXP(-rate!B74%*ttm!I74/365)</f>
        <v>205.65287534649906</v>
      </c>
      <c r="G669" s="16">
        <f>_xlfn.NORM.S.DIST((LN(price!B74/Home!$F$28)+(rate!B74%-dividend!B74%+0.5*(vol!I74%)^2)*(ttm!I74/365))/((vol!I74%)*SQRT(ttm!I74/365)),TRUE)*EXP(-dividend!B74%*ttm!I74/365)</f>
        <v>0.75700408460741653</v>
      </c>
      <c r="H669" s="18">
        <f>mid!I74</f>
        <v>210.15</v>
      </c>
      <c r="I669" s="16">
        <f>delta!I74</f>
        <v>0.76700000000000002</v>
      </c>
      <c r="J669" s="19">
        <v>4.7748699999999999</v>
      </c>
      <c r="K669" s="20">
        <f>ttm!I74</f>
        <v>36</v>
      </c>
      <c r="L669" s="20">
        <f>moneyness!I74</f>
        <v>149.17000000000007</v>
      </c>
      <c r="M669" s="16">
        <f t="shared" si="20"/>
        <v>0.64056296933157153</v>
      </c>
      <c r="N669" s="16">
        <f t="shared" si="21"/>
        <v>-0.116441115275845</v>
      </c>
    </row>
    <row r="670" spans="1:14">
      <c r="A670" s="17">
        <v>45611</v>
      </c>
      <c r="B670" s="16">
        <v>8</v>
      </c>
      <c r="C670" s="16">
        <v>3</v>
      </c>
      <c r="D670" s="18">
        <f>price!B75</f>
        <v>5870.62</v>
      </c>
      <c r="E670" s="16">
        <v>1.3163</v>
      </c>
      <c r="F670" s="16">
        <f>price!B75*_xlfn.NORM.S.DIST((LN(price!B75/Home!$F$28)+(rate!B75%-dividend!B75%+0.5*(vol!I75%)^2)*(ttm!I75/365))/((vol!I75%)*SQRT(ttm!I75/365)),TRUE)*EXP(-dividend!B75%*ttm!I75/365)-Home!$F$28*_xlfn.NORM.S.DIST((LN(price!B75/Home!$F$28)+(rate!B75%-dividend!B75%-0.5*(vol!I75%)^2)*(ttm!I75/365))/((vol!I75%)*SQRT(ttm!I75/365)),TRUE)*EXP(-rate!B75%*ttm!I75/365)</f>
        <v>153.14203601297731</v>
      </c>
      <c r="G670" s="16">
        <f>_xlfn.NORM.S.DIST((LN(price!B75/Home!$F$28)+(rate!B75%-dividend!B75%+0.5*(vol!I75%)^2)*(ttm!I75/365))/((vol!I75%)*SQRT(ttm!I75/365)),TRUE)*EXP(-dividend!B75%*ttm!I75/365)</f>
        <v>0.64439700677503164</v>
      </c>
      <c r="H670" s="18">
        <f>mid!I75</f>
        <v>159.69999999999999</v>
      </c>
      <c r="I670" s="16">
        <f>delta!I75</f>
        <v>0.66300000000000003</v>
      </c>
      <c r="J670" s="19">
        <v>4.7703899999999999</v>
      </c>
      <c r="K670" s="20">
        <f>ttm!I75</f>
        <v>35</v>
      </c>
      <c r="L670" s="20">
        <f>moneyness!I75</f>
        <v>70.619999999999891</v>
      </c>
      <c r="M670" s="16">
        <f t="shared" si="20"/>
        <v>0.38010215491940574</v>
      </c>
      <c r="N670" s="16">
        <f t="shared" si="21"/>
        <v>-0.2642948518556259</v>
      </c>
    </row>
    <row r="671" spans="1:14">
      <c r="A671" s="17">
        <v>45614</v>
      </c>
      <c r="B671" s="16">
        <v>8</v>
      </c>
      <c r="C671" s="16">
        <v>1</v>
      </c>
      <c r="D671" s="18">
        <f>price!B76</f>
        <v>5893.62</v>
      </c>
      <c r="E671" s="16">
        <v>1.3109</v>
      </c>
      <c r="F671" s="16">
        <f>price!B76*_xlfn.NORM.S.DIST((LN(price!B76/Home!$F$28)+(rate!B76%-dividend!B76%+0.5*(vol!I76%)^2)*(ttm!I76/365))/((vol!I76%)*SQRT(ttm!I76/365)),TRUE)*EXP(-dividend!B76%*ttm!I76/365)-Home!$F$28*_xlfn.NORM.S.DIST((LN(price!B76/Home!$F$28)+(rate!B76%-dividend!B76%-0.5*(vol!I76%)^2)*(ttm!I76/365))/((vol!I76%)*SQRT(ttm!I76/365)),TRUE)*EXP(-rate!B76%*ttm!I76/365)</f>
        <v>161.83751238504101</v>
      </c>
      <c r="G671" s="16">
        <f>_xlfn.NORM.S.DIST((LN(price!B76/Home!$F$28)+(rate!B76%-dividend!B76%+0.5*(vol!I76%)^2)*(ttm!I76/365))/((vol!I76%)*SQRT(ttm!I76/365)),TRUE)*EXP(-dividend!B76%*ttm!I76/365)</f>
        <v>0.68384517901047948</v>
      </c>
      <c r="H671" s="18">
        <f>mid!I76</f>
        <v>168.2</v>
      </c>
      <c r="I671" s="16">
        <f>delta!I76</f>
        <v>0.69699999999999995</v>
      </c>
      <c r="J671" s="19">
        <v>4.7681199999999997</v>
      </c>
      <c r="K671" s="20">
        <f>ttm!I76</f>
        <v>32</v>
      </c>
      <c r="L671" s="20">
        <f>moneyness!I76</f>
        <v>93.619999999999891</v>
      </c>
      <c r="M671" s="16">
        <f t="shared" si="20"/>
        <v>0.71282011064996098</v>
      </c>
      <c r="N671" s="16">
        <f t="shared" si="21"/>
        <v>2.8974931639481505E-2</v>
      </c>
    </row>
    <row r="672" spans="1:14">
      <c r="A672" s="17">
        <v>45615</v>
      </c>
      <c r="B672" s="16">
        <v>8</v>
      </c>
      <c r="C672" s="16">
        <v>1</v>
      </c>
      <c r="D672" s="18">
        <f>price!B77</f>
        <v>5916.98</v>
      </c>
      <c r="E672" s="16">
        <v>1.3053999999999999</v>
      </c>
      <c r="F672" s="16">
        <f>price!B77*_xlfn.NORM.S.DIST((LN(price!B77/Home!$F$28)+(rate!B77%-dividend!B77%+0.5*(vol!I77%)^2)*(ttm!I77/365))/((vol!I77%)*SQRT(ttm!I77/365)),TRUE)*EXP(-dividend!B77%*ttm!I77/365)-Home!$F$28*_xlfn.NORM.S.DIST((LN(price!B77/Home!$F$28)+(rate!B77%-dividend!B77%-0.5*(vol!I77%)^2)*(ttm!I77/365))/((vol!I77%)*SQRT(ttm!I77/365)),TRUE)*EXP(-rate!B77%*ttm!I77/365)</f>
        <v>181.08589501135202</v>
      </c>
      <c r="G672" s="16">
        <f>_xlfn.NORM.S.DIST((LN(price!B77/Home!$F$28)+(rate!B77%-dividend!B77%+0.5*(vol!I77%)^2)*(ttm!I77/365))/((vol!I77%)*SQRT(ttm!I77/365)),TRUE)*EXP(-dividend!B77%*ttm!I77/365)</f>
        <v>0.70946573026941684</v>
      </c>
      <c r="H672" s="18">
        <f>mid!I77</f>
        <v>184.7</v>
      </c>
      <c r="I672" s="16">
        <f>delta!I77</f>
        <v>0.71899999999999997</v>
      </c>
      <c r="J672" s="19">
        <v>4.7679</v>
      </c>
      <c r="K672" s="20">
        <f>ttm!I77</f>
        <v>31</v>
      </c>
      <c r="L672" s="20">
        <f>moneyness!I77</f>
        <v>116.97999999999956</v>
      </c>
      <c r="M672" s="16">
        <f t="shared" si="20"/>
        <v>-31.855715213234156</v>
      </c>
      <c r="N672" s="16">
        <f t="shared" si="21"/>
        <v>-32.56518094350357</v>
      </c>
    </row>
    <row r="673" spans="1:14">
      <c r="A673" s="17">
        <v>45616</v>
      </c>
      <c r="B673" s="16">
        <v>8</v>
      </c>
      <c r="C673" s="16">
        <v>1</v>
      </c>
      <c r="D673" s="18">
        <f>price!B78</f>
        <v>5917.11</v>
      </c>
      <c r="E673" s="16">
        <v>1.3050999999999999</v>
      </c>
      <c r="F673" s="16">
        <f>price!B78*_xlfn.NORM.S.DIST((LN(price!B78/Home!$F$28)+(rate!B78%-dividend!B78%+0.5*(vol!I78%)^2)*(ttm!I78/365))/((vol!I78%)*SQRT(ttm!I78/365)),TRUE)*EXP(-dividend!B78%*ttm!I78/365)-Home!$F$28*_xlfn.NORM.S.DIST((LN(price!B78/Home!$F$28)+(rate!B78%-dividend!B78%-0.5*(vol!I78%)^2)*(ttm!I78/365))/((vol!I78%)*SQRT(ttm!I78/365)),TRUE)*EXP(-rate!B78%*ttm!I78/365)</f>
        <v>184.20560714660951</v>
      </c>
      <c r="G673" s="16">
        <f>_xlfn.NORM.S.DIST((LN(price!B78/Home!$F$28)+(rate!B78%-dividend!B78%+0.5*(vol!I78%)^2)*(ttm!I78/365))/((vol!I78%)*SQRT(ttm!I78/365)),TRUE)*EXP(-dividend!B78%*ttm!I78/365)</f>
        <v>0.70243657349662403</v>
      </c>
      <c r="H673" s="18">
        <f>mid!I78</f>
        <v>187.3</v>
      </c>
      <c r="I673" s="16">
        <f>delta!I78</f>
        <v>0.71299999999999997</v>
      </c>
      <c r="J673" s="19">
        <v>4.7730899999999998</v>
      </c>
      <c r="K673" s="20">
        <f>ttm!I78</f>
        <v>30</v>
      </c>
      <c r="L673" s="20">
        <f>moneyness!I78</f>
        <v>117.10999999999967</v>
      </c>
      <c r="M673" s="16">
        <f t="shared" si="20"/>
        <v>0.6196773706312062</v>
      </c>
      <c r="N673" s="16">
        <f t="shared" si="21"/>
        <v>-8.2759202865417825E-2</v>
      </c>
    </row>
    <row r="674" spans="1:14">
      <c r="A674" s="17">
        <v>45617</v>
      </c>
      <c r="B674" s="16">
        <v>8</v>
      </c>
      <c r="C674" s="16">
        <v>1</v>
      </c>
      <c r="D674" s="18">
        <f>price!B79</f>
        <v>5948.71</v>
      </c>
      <c r="E674" s="16">
        <v>1.2982</v>
      </c>
      <c r="F674" s="16">
        <f>price!B79*_xlfn.NORM.S.DIST((LN(price!B79/Home!$F$28)+(rate!B79%-dividend!B79%+0.5*(vol!I79%)^2)*(ttm!I79/365))/((vol!I79%)*SQRT(ttm!I79/365)),TRUE)*EXP(-dividend!B79%*ttm!I79/365)-Home!$F$28*_xlfn.NORM.S.DIST((LN(price!B79/Home!$F$28)+(rate!B79%-dividend!B79%-0.5*(vol!I79%)^2)*(ttm!I79/365))/((vol!I79%)*SQRT(ttm!I79/365)),TRUE)*EXP(-rate!B79%*ttm!I79/365)</f>
        <v>205.73606842724894</v>
      </c>
      <c r="G674" s="16">
        <f>_xlfn.NORM.S.DIST((LN(price!B79/Home!$F$28)+(rate!B79%-dividend!B79%+0.5*(vol!I79%)^2)*(ttm!I79/365))/((vol!I79%)*SQRT(ttm!I79/365)),TRUE)*EXP(-dividend!B79%*ttm!I79/365)</f>
        <v>0.74380998846033342</v>
      </c>
      <c r="H674" s="18">
        <f>mid!I79</f>
        <v>206.75</v>
      </c>
      <c r="I674" s="16">
        <f>delta!I79</f>
        <v>0.754</v>
      </c>
      <c r="J674" s="19">
        <v>4.7730300000000003</v>
      </c>
      <c r="K674" s="20">
        <f>ttm!I79</f>
        <v>29</v>
      </c>
      <c r="L674" s="20">
        <f>moneyness!I79</f>
        <v>148.71000000000004</v>
      </c>
      <c r="M674" s="16">
        <f t="shared" si="20"/>
        <v>0.58527674326031187</v>
      </c>
      <c r="N674" s="16">
        <f t="shared" si="21"/>
        <v>-0.15853324520002154</v>
      </c>
    </row>
    <row r="675" spans="1:14">
      <c r="A675" s="17">
        <v>45618</v>
      </c>
      <c r="B675" s="16">
        <v>8</v>
      </c>
      <c r="C675" s="16">
        <v>3</v>
      </c>
      <c r="D675" s="18">
        <f>price!B80</f>
        <v>5969.34</v>
      </c>
      <c r="E675" s="16">
        <v>1.2948999999999999</v>
      </c>
      <c r="F675" s="16">
        <f>price!B80*_xlfn.NORM.S.DIST((LN(price!B80/Home!$F$28)+(rate!B80%-dividend!B80%+0.5*(vol!I80%)^2)*(ttm!I80/365))/((vol!I80%)*SQRT(ttm!I80/365)),TRUE)*EXP(-dividend!B80%*ttm!I80/365)-Home!$F$28*_xlfn.NORM.S.DIST((LN(price!B80/Home!$F$28)+(rate!B80%-dividend!B80%-0.5*(vol!I80%)^2)*(ttm!I80/365))/((vol!I80%)*SQRT(ttm!I80/365)),TRUE)*EXP(-rate!B80%*ttm!I80/365)</f>
        <v>216.28891101046429</v>
      </c>
      <c r="G675" s="16">
        <f>_xlfn.NORM.S.DIST((LN(price!B80/Home!$F$28)+(rate!B80%-dividend!B80%+0.5*(vol!I80%)^2)*(ttm!I80/365))/((vol!I80%)*SQRT(ttm!I80/365)),TRUE)*EXP(-dividend!B80%*ttm!I80/365)</f>
        <v>0.78074210033323688</v>
      </c>
      <c r="H675" s="18">
        <f>mid!I80</f>
        <v>218.7</v>
      </c>
      <c r="I675" s="16">
        <f>delta!I80</f>
        <v>0.78800000000000003</v>
      </c>
      <c r="J675" s="19">
        <v>4.7799699999999996</v>
      </c>
      <c r="K675" s="20">
        <f>ttm!I80</f>
        <v>28</v>
      </c>
      <c r="L675" s="20">
        <f>moneyness!I80</f>
        <v>169.34000000000015</v>
      </c>
      <c r="M675" s="16">
        <f t="shared" si="20"/>
        <v>0.82217942020853185</v>
      </c>
      <c r="N675" s="16">
        <f t="shared" si="21"/>
        <v>4.1437319875294976E-2</v>
      </c>
    </row>
    <row r="676" spans="1:14">
      <c r="A676" s="17">
        <v>45621</v>
      </c>
      <c r="B676" s="16">
        <v>8</v>
      </c>
      <c r="C676" s="16">
        <v>1</v>
      </c>
      <c r="D676" s="18">
        <f>price!B81</f>
        <v>5987.37</v>
      </c>
      <c r="E676" s="16">
        <v>1.2907</v>
      </c>
      <c r="F676" s="16">
        <f>price!B81*_xlfn.NORM.S.DIST((LN(price!B81/Home!$F$28)+(rate!B81%-dividend!B81%+0.5*(vol!I81%)^2)*(ttm!I81/365))/((vol!I81%)*SQRT(ttm!I81/365)),TRUE)*EXP(-dividend!B81%*ttm!I81/365)-Home!$F$28*_xlfn.NORM.S.DIST((LN(price!B81/Home!$F$28)+(rate!B81%-dividend!B81%-0.5*(vol!I81%)^2)*(ttm!I81/365))/((vol!I81%)*SQRT(ttm!I81/365)),TRUE)*EXP(-rate!B81%*ttm!I81/365)</f>
        <v>222.44169223763856</v>
      </c>
      <c r="G676" s="16">
        <f>_xlfn.NORM.S.DIST((LN(price!B81/Home!$F$28)+(rate!B81%-dividend!B81%+0.5*(vol!I81%)^2)*(ttm!I81/365))/((vol!I81%)*SQRT(ttm!I81/365)),TRUE)*EXP(-dividend!B81%*ttm!I81/365)</f>
        <v>0.8239333644385165</v>
      </c>
      <c r="H676" s="18">
        <f>mid!I81</f>
        <v>233</v>
      </c>
      <c r="I676" s="16">
        <f>delta!I81</f>
        <v>0.82699999999999996</v>
      </c>
      <c r="J676" s="19">
        <v>4.7609500000000002</v>
      </c>
      <c r="K676" s="20">
        <f>ttm!I81</f>
        <v>25</v>
      </c>
      <c r="L676" s="20">
        <f>moneyness!I81</f>
        <v>187.36999999999989</v>
      </c>
      <c r="M676" s="16">
        <f t="shared" si="20"/>
        <v>0.6946266058774323</v>
      </c>
      <c r="N676" s="16">
        <f t="shared" si="21"/>
        <v>-0.1293067585610842</v>
      </c>
    </row>
    <row r="677" spans="1:14">
      <c r="A677" s="17">
        <v>45622</v>
      </c>
      <c r="B677" s="16">
        <v>8</v>
      </c>
      <c r="C677" s="16">
        <v>1</v>
      </c>
      <c r="D677" s="18">
        <f>price!B82</f>
        <v>6021.63</v>
      </c>
      <c r="E677" s="16">
        <v>1.2827</v>
      </c>
      <c r="F677" s="16">
        <f>price!B82*_xlfn.NORM.S.DIST((LN(price!B82/Home!$F$28)+(rate!B82%-dividend!B82%+0.5*(vol!I82%)^2)*(ttm!I82/365))/((vol!I82%)*SQRT(ttm!I82/365)),TRUE)*EXP(-dividend!B82%*ttm!I82/365)-Home!$F$28*_xlfn.NORM.S.DIST((LN(price!B82/Home!$F$28)+(rate!B82%-dividend!B82%-0.5*(vol!I82%)^2)*(ttm!I82/365))/((vol!I82%)*SQRT(ttm!I82/365)),TRUE)*EXP(-rate!B82%*ttm!I82/365)</f>
        <v>250.62350129089464</v>
      </c>
      <c r="G677" s="16">
        <f>_xlfn.NORM.S.DIST((LN(price!B82/Home!$F$28)+(rate!B82%-dividend!B82%+0.5*(vol!I82%)^2)*(ttm!I82/365))/((vol!I82%)*SQRT(ttm!I82/365)),TRUE)*EXP(-dividend!B82%*ttm!I82/365)</f>
        <v>0.86072235046065748</v>
      </c>
      <c r="H677" s="18">
        <f>mid!I82</f>
        <v>256.64999999999998</v>
      </c>
      <c r="I677" s="16">
        <f>delta!I82</f>
        <v>0.86599999999999999</v>
      </c>
      <c r="J677" s="19">
        <v>4.7359099999999996</v>
      </c>
      <c r="K677" s="20">
        <f>ttm!I82</f>
        <v>24</v>
      </c>
      <c r="L677" s="20">
        <f>moneyness!I82</f>
        <v>221.63000000000011</v>
      </c>
      <c r="M677" s="16">
        <f t="shared" si="20"/>
        <v>1.0627334448103416</v>
      </c>
      <c r="N677" s="16">
        <f t="shared" si="21"/>
        <v>0.20201109434968412</v>
      </c>
    </row>
    <row r="678" spans="1:14">
      <c r="A678" s="17">
        <v>45623</v>
      </c>
      <c r="B678" s="16">
        <v>8</v>
      </c>
      <c r="C678" s="16">
        <v>2</v>
      </c>
      <c r="D678" s="18">
        <f>price!B83</f>
        <v>5998.74</v>
      </c>
      <c r="E678" s="16">
        <v>1.2879</v>
      </c>
      <c r="F678" s="16">
        <f>price!B83*_xlfn.NORM.S.DIST((LN(price!B83/Home!$F$28)+(rate!B83%-dividend!B83%+0.5*(vol!I83%)^2)*(ttm!I83/365))/((vol!I83%)*SQRT(ttm!I83/365)),TRUE)*EXP(-dividend!B83%*ttm!I83/365)-Home!$F$28*_xlfn.NORM.S.DIST((LN(price!B83/Home!$F$28)+(rate!B83%-dividend!B83%-0.5*(vol!I83%)^2)*(ttm!I83/365))/((vol!I83%)*SQRT(ttm!I83/365)),TRUE)*EXP(-rate!B83%*ttm!I83/365)</f>
        <v>228.94393768120972</v>
      </c>
      <c r="G678" s="16">
        <f>_xlfn.NORM.S.DIST((LN(price!B83/Home!$F$28)+(rate!B83%-dividend!B83%+0.5*(vol!I83%)^2)*(ttm!I83/365))/((vol!I83%)*SQRT(ttm!I83/365)),TRUE)*EXP(-dividend!B83%*ttm!I83/365)</f>
        <v>0.84385407869975548</v>
      </c>
      <c r="H678" s="18">
        <f>mid!I83</f>
        <v>232.1</v>
      </c>
      <c r="I678" s="16">
        <f>delta!I83</f>
        <v>0.85099999999999998</v>
      </c>
      <c r="J678" s="19">
        <v>4.7243700000000004</v>
      </c>
      <c r="K678" s="20">
        <f>ttm!I83</f>
        <v>23</v>
      </c>
      <c r="L678" s="20">
        <f>moneyness!I83</f>
        <v>198.73999999999978</v>
      </c>
      <c r="M678" s="16">
        <f t="shared" si="20"/>
        <v>0.92881650306493424</v>
      </c>
      <c r="N678" s="16">
        <f t="shared" si="21"/>
        <v>8.4962424365178757E-2</v>
      </c>
    </row>
    <row r="679" spans="1:14">
      <c r="A679" s="17">
        <v>45625</v>
      </c>
      <c r="B679" s="16">
        <v>8</v>
      </c>
      <c r="C679" s="16">
        <v>3</v>
      </c>
      <c r="D679" s="18">
        <f>price!B84</f>
        <v>6032.38</v>
      </c>
      <c r="E679" s="16">
        <v>1.2808999999999999</v>
      </c>
      <c r="F679" s="16">
        <f>price!B84*_xlfn.NORM.S.DIST((LN(price!B84/Home!$F$28)+(rate!B84%-dividend!B84%+0.5*(vol!I84%)^2)*(ttm!I84/365))/((vol!I84%)*SQRT(ttm!I84/365)),TRUE)*EXP(-dividend!B84%*ttm!I84/365)-Home!$F$28*_xlfn.NORM.S.DIST((LN(price!B84/Home!$F$28)+(rate!B84%-dividend!B84%-0.5*(vol!I84%)^2)*(ttm!I84/365))/((vol!I84%)*SQRT(ttm!I84/365)),TRUE)*EXP(-rate!B84%*ttm!I84/365)</f>
        <v>255.4284355712125</v>
      </c>
      <c r="G679" s="16">
        <f>_xlfn.NORM.S.DIST((LN(price!B84/Home!$F$28)+(rate!B84%-dividend!B84%+0.5*(vol!I84%)^2)*(ttm!I84/365))/((vol!I84%)*SQRT(ttm!I84/365)),TRUE)*EXP(-dividend!B84%*ttm!I84/365)</f>
        <v>0.88704127778932629</v>
      </c>
      <c r="H679" s="18">
        <f>mid!I84</f>
        <v>262.95</v>
      </c>
      <c r="I679" s="16">
        <f>delta!I84</f>
        <v>0.89300000000000002</v>
      </c>
      <c r="J679" s="19">
        <v>4.7997500000000004</v>
      </c>
      <c r="K679" s="20">
        <f>ttm!I84</f>
        <v>21</v>
      </c>
      <c r="L679" s="20">
        <f>moneyness!I84</f>
        <v>232.38000000000011</v>
      </c>
      <c r="M679" s="16">
        <f t="shared" si="20"/>
        <v>0.59079939792796676</v>
      </c>
      <c r="N679" s="16">
        <f t="shared" si="21"/>
        <v>-0.29624187986135952</v>
      </c>
    </row>
    <row r="680" spans="1:14">
      <c r="A680" s="17">
        <v>45628</v>
      </c>
      <c r="B680" s="16">
        <v>8</v>
      </c>
      <c r="C680" s="16">
        <v>1</v>
      </c>
      <c r="D680" s="18">
        <f>price!B85</f>
        <v>6047.15</v>
      </c>
      <c r="E680" s="16">
        <v>1.2774000000000001</v>
      </c>
      <c r="F680" s="16">
        <f>price!B85*_xlfn.NORM.S.DIST((LN(price!B85/Home!$F$28)+(rate!B85%-dividend!B85%+0.5*(vol!I85%)^2)*(ttm!I85/365))/((vol!I85%)*SQRT(ttm!I85/365)),TRUE)*EXP(-dividend!B85%*ttm!I85/365)-Home!$F$28*_xlfn.NORM.S.DIST((LN(price!B85/Home!$F$28)+(rate!B85%-dividend!B85%-0.5*(vol!I85%)^2)*(ttm!I85/365))/((vol!I85%)*SQRT(ttm!I85/365)),TRUE)*EXP(-rate!B85%*ttm!I85/365)</f>
        <v>265.13409586711714</v>
      </c>
      <c r="G680" s="16">
        <f>_xlfn.NORM.S.DIST((LN(price!B85/Home!$F$28)+(rate!B85%-dividend!B85%+0.5*(vol!I85%)^2)*(ttm!I85/365))/((vol!I85%)*SQRT(ttm!I85/365)),TRUE)*EXP(-dividend!B85%*ttm!I85/365)</f>
        <v>0.91116513503275531</v>
      </c>
      <c r="H680" s="18">
        <f>mid!I85</f>
        <v>271.3</v>
      </c>
      <c r="I680" s="16">
        <f>delta!I85</f>
        <v>0.90700000000000003</v>
      </c>
      <c r="J680" s="19">
        <v>4.7840400000000001</v>
      </c>
      <c r="K680" s="20">
        <f>ttm!I85</f>
        <v>18</v>
      </c>
      <c r="L680" s="20">
        <f>moneyness!I85</f>
        <v>247.14999999999964</v>
      </c>
      <c r="M680" s="16">
        <f t="shared" si="20"/>
        <v>1.2707113642645678</v>
      </c>
      <c r="N680" s="16">
        <f t="shared" si="21"/>
        <v>0.35954622923181245</v>
      </c>
    </row>
    <row r="681" spans="1:14">
      <c r="A681" s="17">
        <v>45629</v>
      </c>
      <c r="B681" s="16">
        <v>8</v>
      </c>
      <c r="C681" s="16">
        <v>1</v>
      </c>
      <c r="D681" s="18">
        <f>price!B86</f>
        <v>6049.88</v>
      </c>
      <c r="E681" s="16">
        <v>1.2765</v>
      </c>
      <c r="F681" s="16">
        <f>price!B86*_xlfn.NORM.S.DIST((LN(price!B86/Home!$F$28)+(rate!B86%-dividend!B86%+0.5*(vol!I86%)^2)*(ttm!I86/365))/((vol!I86%)*SQRT(ttm!I86/365)),TRUE)*EXP(-dividend!B86%*ttm!I86/365)-Home!$F$28*_xlfn.NORM.S.DIST((LN(price!B86/Home!$F$28)+(rate!B86%-dividend!B86%-0.5*(vol!I86%)^2)*(ttm!I86/365))/((vol!I86%)*SQRT(ttm!I86/365)),TRUE)*EXP(-rate!B86%*ttm!I86/365)</f>
        <v>266.1457059657032</v>
      </c>
      <c r="G681" s="16">
        <f>_xlfn.NORM.S.DIST((LN(price!B86/Home!$F$28)+(rate!B86%-dividend!B86%+0.5*(vol!I86%)^2)*(ttm!I86/365))/((vol!I86%)*SQRT(ttm!I86/365)),TRUE)*EXP(-dividend!B86%*ttm!I86/365)</f>
        <v>0.91972249940452044</v>
      </c>
      <c r="H681" s="18">
        <f>mid!I86</f>
        <v>274.5</v>
      </c>
      <c r="I681" s="16">
        <f>delta!I86</f>
        <v>0.91500000000000004</v>
      </c>
      <c r="J681" s="19">
        <v>4.7794400000000001</v>
      </c>
      <c r="K681" s="20">
        <f>ttm!I86</f>
        <v>17</v>
      </c>
      <c r="L681" s="20">
        <f>moneyness!I86</f>
        <v>249.88000000000011</v>
      </c>
      <c r="M681" s="16">
        <f t="shared" si="20"/>
        <v>0.27450664235355499</v>
      </c>
      <c r="N681" s="16" t="s">
        <v>69</v>
      </c>
    </row>
    <row r="682" spans="1:14">
      <c r="A682" s="17">
        <v>45509</v>
      </c>
      <c r="B682" s="16">
        <v>9</v>
      </c>
      <c r="C682" s="16">
        <v>1</v>
      </c>
      <c r="D682" s="18">
        <f>price!B2</f>
        <v>5186.33</v>
      </c>
      <c r="E682" s="16">
        <v>1.4816</v>
      </c>
      <c r="F682" s="16">
        <f>price!B2*_xlfn.NORM.S.DIST((LN(price!B2/Home!$F$29)+(rate!B2%-dividend!B2%+0.5*(vol!L2%)^2)*(ttm!L2/365))/((vol!L2%)*SQRT(ttm!L2/365)),TRUE)*EXP(-dividend!B2%*ttm!L2/365)-Home!$F$29*_xlfn.NORM.S.DIST((LN(price!B2/Home!$F$29)+(rate!B2%-dividend!B2%-0.5*(vol!L2%)^2)*(ttm!L2/365))/((vol!L2%)*SQRT(ttm!L2/365)),TRUE)*EXP(-rate!B2%*ttm!L2/365)</f>
        <v>24.827001749087913</v>
      </c>
      <c r="G682" s="16">
        <f>_xlfn.NORM.S.DIST((LN(price!B2/Home!$F$29)+(rate!B2%-dividend!B2%+0.5*(vol!L2%)^2)*(ttm!L2/365))/((vol!L2%)*SQRT(ttm!L2/365)),TRUE)*EXP(-dividend!B2%*ttm!L2/365)</f>
        <v>0.11159972310572394</v>
      </c>
      <c r="H682" s="18">
        <f>mid!J2</f>
        <v>37.4</v>
      </c>
      <c r="I682" s="16">
        <f>delta!J2</f>
        <v>0.14599999999999999</v>
      </c>
      <c r="J682" s="16">
        <v>4.9585299999999997</v>
      </c>
      <c r="K682" s="20">
        <f>ttm!J2</f>
        <v>137</v>
      </c>
      <c r="L682" s="20">
        <f>moneyness!J2</f>
        <v>-713.67000000000007</v>
      </c>
      <c r="M682" s="16">
        <f t="shared" si="20"/>
        <v>-0.22248271118065499</v>
      </c>
      <c r="N682" s="16">
        <f t="shared" si="21"/>
        <v>-0.33408243428637896</v>
      </c>
    </row>
    <row r="683" spans="1:14">
      <c r="A683" s="17">
        <v>45510</v>
      </c>
      <c r="B683" s="16">
        <v>9</v>
      </c>
      <c r="C683" s="16">
        <v>1</v>
      </c>
      <c r="D683" s="18">
        <f>price!B3</f>
        <v>5240.03</v>
      </c>
      <c r="E683" s="16">
        <v>1.4664999999999999</v>
      </c>
      <c r="F683" s="16">
        <f>price!B3*_xlfn.NORM.S.DIST((LN(price!B3/Home!$F$29)+(rate!B3%-dividend!B3%+0.5*(vol!L3%)^2)*(ttm!L3/365))/((vol!L3%)*SQRT(ttm!L3/365)),TRUE)*EXP(-dividend!B3%*ttm!L3/365)-Home!$F$29*_xlfn.NORM.S.DIST((LN(price!B3/Home!$F$29)+(rate!B3%-dividend!B3%-0.5*(vol!L3%)^2)*(ttm!L3/365))/((vol!L3%)*SQRT(ttm!L3/365)),TRUE)*EXP(-rate!B3%*ttm!L3/365)</f>
        <v>22.067826669258579</v>
      </c>
      <c r="G683" s="16">
        <f>_xlfn.NORM.S.DIST((LN(price!B3/Home!$F$29)+(rate!B3%-dividend!B3%+0.5*(vol!L3%)^2)*(ttm!L3/365))/((vol!L3%)*SQRT(ttm!L3/365)),TRUE)*EXP(-dividend!B3%*ttm!L3/365)</f>
        <v>0.10878354818642001</v>
      </c>
      <c r="H683" s="18">
        <f>mid!J3</f>
        <v>25.5</v>
      </c>
      <c r="I683" s="16">
        <f>delta!J3</f>
        <v>0.124</v>
      </c>
      <c r="J683" s="16">
        <v>4.9520299999999997</v>
      </c>
      <c r="K683" s="20">
        <f>ttm!J3</f>
        <v>136</v>
      </c>
      <c r="L683" s="20">
        <f>moneyness!J3</f>
        <v>-659.97000000000025</v>
      </c>
      <c r="M683" s="16">
        <f t="shared" si="20"/>
        <v>6.2593734513720564E-2</v>
      </c>
      <c r="N683" s="16">
        <f t="shared" si="21"/>
        <v>-4.6189813672699448E-2</v>
      </c>
    </row>
    <row r="684" spans="1:14">
      <c r="A684" s="17">
        <v>45511</v>
      </c>
      <c r="B684" s="16">
        <v>9</v>
      </c>
      <c r="C684" s="16">
        <v>1</v>
      </c>
      <c r="D684" s="18">
        <f>price!B4</f>
        <v>5199.5</v>
      </c>
      <c r="E684" s="16">
        <v>1.4785999999999999</v>
      </c>
      <c r="F684" s="16">
        <f>price!B4*_xlfn.NORM.S.DIST((LN(price!B4/Home!$F$29)+(rate!B4%-dividend!B4%+0.5*(vol!L4%)^2)*(ttm!L4/365))/((vol!L4%)*SQRT(ttm!L4/365)),TRUE)*EXP(-dividend!B4%*ttm!L4/365)-Home!$F$29*_xlfn.NORM.S.DIST((LN(price!B4/Home!$F$29)+(rate!B4%-dividend!B4%-0.5*(vol!L4%)^2)*(ttm!L4/365))/((vol!L4%)*SQRT(ttm!L4/365)),TRUE)*EXP(-rate!B4%*ttm!L4/365)</f>
        <v>19.077092348987946</v>
      </c>
      <c r="G684" s="16">
        <f>_xlfn.NORM.S.DIST((LN(price!B4/Home!$F$29)+(rate!B4%-dividend!B4%+0.5*(vol!L4%)^2)*(ttm!L4/365))/((vol!L4%)*SQRT(ttm!L4/365)),TRUE)*EXP(-dividend!B4%*ttm!L4/365)</f>
        <v>9.5587836078593891E-2</v>
      </c>
      <c r="H684" s="18">
        <f>mid!J4</f>
        <v>22.95</v>
      </c>
      <c r="I684" s="16">
        <f>delta!J4</f>
        <v>0.114</v>
      </c>
      <c r="J684" s="16">
        <v>4.8596199999999996</v>
      </c>
      <c r="K684" s="20">
        <f>ttm!J4</f>
        <v>135</v>
      </c>
      <c r="L684" s="20">
        <f>moneyness!J4</f>
        <v>-700.5</v>
      </c>
      <c r="M684" s="16">
        <f t="shared" si="20"/>
        <v>9.4485933610831241E-2</v>
      </c>
      <c r="N684" s="16">
        <f t="shared" si="21"/>
        <v>-1.1019024677626499E-3</v>
      </c>
    </row>
    <row r="685" spans="1:14">
      <c r="A685" s="17">
        <v>45512</v>
      </c>
      <c r="B685" s="16">
        <v>9</v>
      </c>
      <c r="C685" s="16">
        <v>1</v>
      </c>
      <c r="D685" s="18">
        <f>price!B5</f>
        <v>5319.31</v>
      </c>
      <c r="E685" s="16">
        <v>1.4450000000000001</v>
      </c>
      <c r="F685" s="16">
        <f>price!B5*_xlfn.NORM.S.DIST((LN(price!B5/Home!$F$29)+(rate!B5%-dividend!B5%+0.5*(vol!L5%)^2)*(ttm!L5/365))/((vol!L5%)*SQRT(ttm!L5/365)),TRUE)*EXP(-dividend!B5%*ttm!L5/365)-Home!$F$29*_xlfn.NORM.S.DIST((LN(price!B5/Home!$F$29)+(rate!B5%-dividend!B5%-0.5*(vol!L5%)^2)*(ttm!L5/365))/((vol!L5%)*SQRT(ttm!L5/365)),TRUE)*EXP(-rate!B5%*ttm!L5/365)</f>
        <v>25.903314550560253</v>
      </c>
      <c r="G685" s="16">
        <f>_xlfn.NORM.S.DIST((LN(price!B5/Home!$F$29)+(rate!B5%-dividend!B5%+0.5*(vol!L5%)^2)*(ttm!L5/365))/((vol!L5%)*SQRT(ttm!L5/365)),TRUE)*EXP(-dividend!B5%*ttm!L5/365)</f>
        <v>0.12918963820622767</v>
      </c>
      <c r="H685" s="18">
        <f>mid!J5</f>
        <v>34.25</v>
      </c>
      <c r="I685" s="16">
        <f>delta!J5</f>
        <v>0.156</v>
      </c>
      <c r="J685" s="16">
        <v>4.9504000000000001</v>
      </c>
      <c r="K685" s="20">
        <f>ttm!J5</f>
        <v>134</v>
      </c>
      <c r="L685" s="20">
        <f>moneyness!J5</f>
        <v>-580.6899999999996</v>
      </c>
      <c r="M685" s="16">
        <f t="shared" si="20"/>
        <v>-0.18670017731797883</v>
      </c>
      <c r="N685" s="16">
        <f t="shared" si="21"/>
        <v>-0.31588981552420647</v>
      </c>
    </row>
    <row r="686" spans="1:14">
      <c r="A686" s="17">
        <v>45513</v>
      </c>
      <c r="B686" s="16">
        <v>9</v>
      </c>
      <c r="C686" s="16">
        <v>3</v>
      </c>
      <c r="D686" s="18">
        <f>price!B6</f>
        <v>5344.16</v>
      </c>
      <c r="E686" s="16">
        <v>1.4382999999999999</v>
      </c>
      <c r="F686" s="16">
        <f>price!B6*_xlfn.NORM.S.DIST((LN(price!B6/Home!$F$29)+(rate!B6%-dividend!B6%+0.5*(vol!L6%)^2)*(ttm!L6/365))/((vol!L6%)*SQRT(ttm!L6/365)),TRUE)*EXP(-dividend!B6%*ttm!L6/365)-Home!$F$29*_xlfn.NORM.S.DIST((LN(price!B6/Home!$F$29)+(rate!B6%-dividend!B6%-0.5*(vol!L6%)^2)*(ttm!L6/365))/((vol!L6%)*SQRT(ttm!L6/365)),TRUE)*EXP(-rate!B6%*ttm!L6/365)</f>
        <v>24.208111184104496</v>
      </c>
      <c r="G686" s="16">
        <f>_xlfn.NORM.S.DIST((LN(price!B6/Home!$F$29)+(rate!B6%-dividend!B6%+0.5*(vol!L6%)^2)*(ttm!L6/365))/((vol!L6%)*SQRT(ttm!L6/365)),TRUE)*EXP(-dividend!B6%*ttm!L6/365)</f>
        <v>0.12748442778455357</v>
      </c>
      <c r="H686" s="18">
        <f>mid!J6</f>
        <v>29.65</v>
      </c>
      <c r="I686" s="16">
        <f>delta!J6</f>
        <v>0.14599999999999999</v>
      </c>
      <c r="J686" s="16">
        <v>4.9727600000000001</v>
      </c>
      <c r="K686" s="20">
        <f>ttm!J6</f>
        <v>133</v>
      </c>
      <c r="L686" s="20">
        <f>moneyness!J6</f>
        <v>-555.84000000000015</v>
      </c>
      <c r="M686" s="16">
        <f t="shared" si="20"/>
        <v>3.3602367310833423</v>
      </c>
      <c r="N686" s="16">
        <f t="shared" si="21"/>
        <v>3.2327523032987888</v>
      </c>
    </row>
    <row r="687" spans="1:14">
      <c r="A687" s="17">
        <v>45516</v>
      </c>
      <c r="B687" s="16">
        <v>9</v>
      </c>
      <c r="C687" s="16">
        <v>1</v>
      </c>
      <c r="D687" s="18">
        <f>price!B7</f>
        <v>5344.39</v>
      </c>
      <c r="E687" s="16">
        <v>1.4375</v>
      </c>
      <c r="F687" s="16">
        <f>price!B7*_xlfn.NORM.S.DIST((LN(price!B7/Home!$F$29)+(rate!B7%-dividend!B7%+0.5*(vol!L7%)^2)*(ttm!L7/365))/((vol!L7%)*SQRT(ttm!L7/365)),TRUE)*EXP(-dividend!B7%*ttm!L7/365)-Home!$F$29*_xlfn.NORM.S.DIST((LN(price!B7/Home!$F$29)+(rate!B7%-dividend!B7%-0.5*(vol!L7%)^2)*(ttm!L7/365))/((vol!L7%)*SQRT(ttm!L7/365)),TRUE)*EXP(-rate!B7%*ttm!L7/365)</f>
        <v>21.840142587171272</v>
      </c>
      <c r="G687" s="16">
        <f>_xlfn.NORM.S.DIST((LN(price!B7/Home!$F$29)+(rate!B7%-dividend!B7%+0.5*(vol!L7%)^2)*(ttm!L7/365))/((vol!L7%)*SQRT(ttm!L7/365)),TRUE)*EXP(-dividend!B7%*ttm!L7/365)</f>
        <v>0.11976720019903986</v>
      </c>
      <c r="H687" s="18">
        <f>mid!J7</f>
        <v>28.3</v>
      </c>
      <c r="I687" s="16">
        <f>delta!J7</f>
        <v>0.14399999999999999</v>
      </c>
      <c r="J687" s="16">
        <v>4.9640300000000002</v>
      </c>
      <c r="K687" s="20">
        <f>ttm!J7</f>
        <v>130</v>
      </c>
      <c r="L687" s="20">
        <f>moneyness!J7</f>
        <v>-555.60999999999967</v>
      </c>
      <c r="M687" s="16">
        <f t="shared" si="20"/>
        <v>0.12524216685443293</v>
      </c>
      <c r="N687" s="16">
        <f t="shared" si="21"/>
        <v>5.4749666553930709E-3</v>
      </c>
    </row>
    <row r="688" spans="1:14">
      <c r="A688" s="17">
        <v>45517</v>
      </c>
      <c r="B688" s="16">
        <v>9</v>
      </c>
      <c r="C688" s="16">
        <v>1</v>
      </c>
      <c r="D688" s="18">
        <f>price!B8</f>
        <v>5434.43</v>
      </c>
      <c r="E688" s="16">
        <v>1.4134</v>
      </c>
      <c r="F688" s="16">
        <f>price!B8*_xlfn.NORM.S.DIST((LN(price!B8/Home!$F$29)+(rate!B8%-dividend!B8%+0.5*(vol!L8%)^2)*(ttm!L8/365))/((vol!L8%)*SQRT(ttm!L8/365)),TRUE)*EXP(-dividend!B8%*ttm!L8/365)-Home!$F$29*_xlfn.NORM.S.DIST((LN(price!B8/Home!$F$29)+(rate!B8%-dividend!B8%-0.5*(vol!L8%)^2)*(ttm!L8/365))/((vol!L8%)*SQRT(ttm!L8/365)),TRUE)*EXP(-rate!B8%*ttm!L8/365)</f>
        <v>31.019155258570095</v>
      </c>
      <c r="G688" s="16">
        <f>_xlfn.NORM.S.DIST((LN(price!B8/Home!$F$29)+(rate!B8%-dividend!B8%+0.5*(vol!L8%)^2)*(ttm!L8/365))/((vol!L8%)*SQRT(ttm!L8/365)),TRUE)*EXP(-dividend!B8%*ttm!L8/365)</f>
        <v>0.16222740941287206</v>
      </c>
      <c r="H688" s="18">
        <f>mid!J8</f>
        <v>39.549999999999997</v>
      </c>
      <c r="I688" s="16">
        <f>delta!J8</f>
        <v>0.188</v>
      </c>
      <c r="J688" s="16">
        <v>4.9351500000000001</v>
      </c>
      <c r="K688" s="20">
        <f>ttm!J8</f>
        <v>129</v>
      </c>
      <c r="L688" s="20">
        <f>moneyness!J8</f>
        <v>-465.56999999999971</v>
      </c>
      <c r="M688" s="16">
        <f t="shared" si="20"/>
        <v>-3.6463062651598384E-2</v>
      </c>
      <c r="N688" s="16">
        <f t="shared" si="21"/>
        <v>-0.19869047206447044</v>
      </c>
    </row>
    <row r="689" spans="1:14">
      <c r="A689" s="17">
        <v>45518</v>
      </c>
      <c r="B689" s="16">
        <v>9</v>
      </c>
      <c r="C689" s="16">
        <v>1</v>
      </c>
      <c r="D689" s="18">
        <f>price!B9</f>
        <v>5455.21</v>
      </c>
      <c r="E689" s="16">
        <v>1.4079999999999999</v>
      </c>
      <c r="F689" s="16">
        <f>price!B9*_xlfn.NORM.S.DIST((LN(price!B9/Home!$F$29)+(rate!B9%-dividend!B9%+0.5*(vol!L9%)^2)*(ttm!L9/365))/((vol!L9%)*SQRT(ttm!L9/365)),TRUE)*EXP(-dividend!B9%*ttm!L9/365)-Home!$F$29*_xlfn.NORM.S.DIST((LN(price!B9/Home!$F$29)+(rate!B9%-dividend!B9%-0.5*(vol!L9%)^2)*(ttm!L9/365))/((vol!L9%)*SQRT(ttm!L9/365)),TRUE)*EXP(-rate!B9%*ttm!L9/365)</f>
        <v>30.005854524534243</v>
      </c>
      <c r="G689" s="16">
        <f>_xlfn.NORM.S.DIST((LN(price!B9/Home!$F$29)+(rate!B9%-dividend!B9%+0.5*(vol!L9%)^2)*(ttm!L9/365))/((vol!L9%)*SQRT(ttm!L9/365)),TRUE)*EXP(-dividend!B9%*ttm!L9/365)</f>
        <v>0.16357847349776952</v>
      </c>
      <c r="H689" s="18">
        <f>mid!J9</f>
        <v>38.799999999999997</v>
      </c>
      <c r="I689" s="16">
        <f>delta!J9</f>
        <v>0.19400000000000001</v>
      </c>
      <c r="J689" s="16">
        <v>4.9485799999999998</v>
      </c>
      <c r="K689" s="20">
        <f>ttm!J9</f>
        <v>128</v>
      </c>
      <c r="L689" s="20">
        <f>moneyness!J9</f>
        <v>-444.78999999999996</v>
      </c>
      <c r="M689" s="16">
        <f t="shared" si="20"/>
        <v>0.23121736880580973</v>
      </c>
      <c r="N689" s="16">
        <f t="shared" si="21"/>
        <v>6.7638895308040209E-2</v>
      </c>
    </row>
    <row r="690" spans="1:14">
      <c r="A690" s="17">
        <v>45519</v>
      </c>
      <c r="B690" s="16">
        <v>9</v>
      </c>
      <c r="C690" s="16">
        <v>1</v>
      </c>
      <c r="D690" s="18">
        <f>price!B10</f>
        <v>5543.22</v>
      </c>
      <c r="E690" s="16">
        <v>1.3857999999999999</v>
      </c>
      <c r="F690" s="16">
        <f>price!B10*_xlfn.NORM.S.DIST((LN(price!B10/Home!$F$29)+(rate!B10%-dividend!B10%+0.5*(vol!L10%)^2)*(ttm!L10/365))/((vol!L10%)*SQRT(ttm!L10/365)),TRUE)*EXP(-dividend!B10%*ttm!L10/365)-Home!$F$29*_xlfn.NORM.S.DIST((LN(price!B10/Home!$F$29)+(rate!B10%-dividend!B10%-0.5*(vol!L10%)^2)*(ttm!L10/365))/((vol!L10%)*SQRT(ttm!L10/365)),TRUE)*EXP(-rate!B10%*ttm!L10/365)</f>
        <v>47.671384075992364</v>
      </c>
      <c r="G690" s="16">
        <f>_xlfn.NORM.S.DIST((LN(price!B10/Home!$F$29)+(rate!B10%-dividend!B10%+0.5*(vol!L10%)^2)*(ttm!L10/365))/((vol!L10%)*SQRT(ttm!L10/365)),TRUE)*EXP(-dividend!B10%*ttm!L10/365)</f>
        <v>0.23223333378456945</v>
      </c>
      <c r="H690" s="18">
        <f>mid!J10</f>
        <v>59.1</v>
      </c>
      <c r="I690" s="16">
        <f>delta!J10</f>
        <v>0.26200000000000001</v>
      </c>
      <c r="J690" s="16">
        <v>5.0019799999999996</v>
      </c>
      <c r="K690" s="20">
        <f>ttm!J10</f>
        <v>127</v>
      </c>
      <c r="L690" s="20">
        <f>moneyness!J10</f>
        <v>-356.77999999999975</v>
      </c>
      <c r="M690" s="16">
        <f t="shared" si="20"/>
        <v>0.30963686678493535</v>
      </c>
      <c r="N690" s="16">
        <f t="shared" si="21"/>
        <v>7.7403533000365898E-2</v>
      </c>
    </row>
    <row r="691" spans="1:14">
      <c r="A691" s="17">
        <v>45520</v>
      </c>
      <c r="B691" s="16">
        <v>9</v>
      </c>
      <c r="C691" s="16">
        <v>3</v>
      </c>
      <c r="D691" s="18">
        <f>price!B11</f>
        <v>5554.25</v>
      </c>
      <c r="E691" s="16">
        <v>1.3829</v>
      </c>
      <c r="F691" s="16">
        <f>price!B11*_xlfn.NORM.S.DIST((LN(price!B11/Home!$F$29)+(rate!B11%-dividend!B11%+0.5*(vol!L11%)^2)*(ttm!L11/365))/((vol!L11%)*SQRT(ttm!L11/365)),TRUE)*EXP(-dividend!B11%*ttm!L11/365)-Home!$F$29*_xlfn.NORM.S.DIST((LN(price!B11/Home!$F$29)+(rate!B11%-dividend!B11%-0.5*(vol!L11%)^2)*(ttm!L11/365))/((vol!L11%)*SQRT(ttm!L11/365)),TRUE)*EXP(-rate!B11%*ttm!L11/365)</f>
        <v>49.199002982936918</v>
      </c>
      <c r="G691" s="16">
        <f>_xlfn.NORM.S.DIST((LN(price!B11/Home!$F$29)+(rate!B11%-dividend!B11%+0.5*(vol!L11%)^2)*(ttm!L11/365))/((vol!L11%)*SQRT(ttm!L11/365)),TRUE)*EXP(-dividend!B11%*ttm!L11/365)</f>
        <v>0.23906104371711004</v>
      </c>
      <c r="H691" s="18">
        <f>mid!J11</f>
        <v>62.45</v>
      </c>
      <c r="I691" s="16">
        <f>delta!J11</f>
        <v>0.27200000000000002</v>
      </c>
      <c r="J691" s="16">
        <v>4.9948600000000001</v>
      </c>
      <c r="K691" s="20">
        <f>ttm!J11</f>
        <v>126</v>
      </c>
      <c r="L691" s="20">
        <f>moneyness!J11</f>
        <v>-345.75</v>
      </c>
      <c r="M691" s="16">
        <f t="shared" si="20"/>
        <v>0.21738077087524371</v>
      </c>
      <c r="N691" s="16">
        <f t="shared" si="21"/>
        <v>-2.1680272841866327E-2</v>
      </c>
    </row>
    <row r="692" spans="1:14">
      <c r="A692" s="17">
        <v>45523</v>
      </c>
      <c r="B692" s="16">
        <v>9</v>
      </c>
      <c r="C692" s="16">
        <v>1</v>
      </c>
      <c r="D692" s="18">
        <f>price!B12</f>
        <v>5608.25</v>
      </c>
      <c r="E692" s="16">
        <v>1.3697999999999999</v>
      </c>
      <c r="F692" s="16">
        <f>price!B12*_xlfn.NORM.S.DIST((LN(price!B12/Home!$F$29)+(rate!B12%-dividend!B12%+0.5*(vol!L12%)^2)*(ttm!L12/365))/((vol!L12%)*SQRT(ttm!L12/365)),TRUE)*EXP(-dividend!B12%*ttm!L12/365)-Home!$F$29*_xlfn.NORM.S.DIST((LN(price!B12/Home!$F$29)+(rate!B12%-dividend!B12%-0.5*(vol!L12%)^2)*(ttm!L12/365))/((vol!L12%)*SQRT(ttm!L12/365)),TRUE)*EXP(-rate!B12%*ttm!L12/365)</f>
        <v>60.721202234086149</v>
      </c>
      <c r="G692" s="16">
        <f>_xlfn.NORM.S.DIST((LN(price!B12/Home!$F$29)+(rate!B12%-dividend!B12%+0.5*(vol!L12%)^2)*(ttm!L12/365))/((vol!L12%)*SQRT(ttm!L12/365)),TRUE)*EXP(-dividend!B12%*ttm!L12/365)</f>
        <v>0.28240145291428209</v>
      </c>
      <c r="H692" s="18">
        <f>mid!J12</f>
        <v>74.05</v>
      </c>
      <c r="I692" s="16">
        <f>delta!J12</f>
        <v>0.312</v>
      </c>
      <c r="J692" s="16">
        <v>5.0149900000000001</v>
      </c>
      <c r="K692" s="20">
        <f>ttm!J12</f>
        <v>123</v>
      </c>
      <c r="L692" s="20">
        <f>moneyness!J12</f>
        <v>-291.75</v>
      </c>
      <c r="M692" s="16">
        <f t="shared" si="20"/>
        <v>-5.731897594952258E-2</v>
      </c>
      <c r="N692" s="16">
        <f t="shared" si="21"/>
        <v>-0.33972042886380466</v>
      </c>
    </row>
    <row r="693" spans="1:14">
      <c r="A693" s="17">
        <v>45524</v>
      </c>
      <c r="B693" s="16">
        <v>9</v>
      </c>
      <c r="C693" s="16">
        <v>1</v>
      </c>
      <c r="D693" s="18">
        <f>price!B13</f>
        <v>5597.12</v>
      </c>
      <c r="E693" s="16">
        <v>1.3721000000000001</v>
      </c>
      <c r="F693" s="16">
        <f>price!B13*_xlfn.NORM.S.DIST((LN(price!B13/Home!$F$29)+(rate!B13%-dividend!B13%+0.5*(vol!L13%)^2)*(ttm!L13/365))/((vol!L13%)*SQRT(ttm!L13/365)),TRUE)*EXP(-dividend!B13%*ttm!L13/365)-Home!$F$29*_xlfn.NORM.S.DIST((LN(price!B13/Home!$F$29)+(rate!B13%-dividend!B13%-0.5*(vol!L13%)^2)*(ttm!L13/365))/((vol!L13%)*SQRT(ttm!L13/365)),TRUE)*EXP(-rate!B13%*ttm!L13/365)</f>
        <v>58.898966368617039</v>
      </c>
      <c r="G693" s="16">
        <f>_xlfn.NORM.S.DIST((LN(price!B13/Home!$F$29)+(rate!B13%-dividend!B13%+0.5*(vol!L13%)^2)*(ttm!L13/365))/((vol!L13%)*SQRT(ttm!L13/365)),TRUE)*EXP(-dividend!B13%*ttm!L13/365)</f>
        <v>0.27376833043803989</v>
      </c>
      <c r="H693" s="18">
        <f>mid!J13</f>
        <v>74.7</v>
      </c>
      <c r="I693" s="16">
        <f>delta!J13</f>
        <v>0.312</v>
      </c>
      <c r="J693" s="16">
        <v>4.9802</v>
      </c>
      <c r="K693" s="20">
        <f>ttm!J13</f>
        <v>122</v>
      </c>
      <c r="L693" s="20">
        <f>moneyness!J13</f>
        <v>-302.88000000000011</v>
      </c>
      <c r="M693" s="16">
        <f t="shared" si="20"/>
        <v>0.29550945268290185</v>
      </c>
      <c r="N693" s="16">
        <f t="shared" si="21"/>
        <v>2.1741122244861966E-2</v>
      </c>
    </row>
    <row r="694" spans="1:14">
      <c r="A694" s="17">
        <v>45525</v>
      </c>
      <c r="B694" s="16">
        <v>9</v>
      </c>
      <c r="C694" s="16">
        <v>1</v>
      </c>
      <c r="D694" s="18">
        <f>price!B14</f>
        <v>5620.85</v>
      </c>
      <c r="E694" s="16">
        <v>1.3666</v>
      </c>
      <c r="F694" s="16">
        <f>price!B14*_xlfn.NORM.S.DIST((LN(price!B14/Home!$F$29)+(rate!B14%-dividend!B14%+0.5*(vol!L14%)^2)*(ttm!L14/365))/((vol!L14%)*SQRT(ttm!L14/365)),TRUE)*EXP(-dividend!B14%*ttm!L14/365)-Home!$F$29*_xlfn.NORM.S.DIST((LN(price!B14/Home!$F$29)+(rate!B14%-dividend!B14%-0.5*(vol!L14%)^2)*(ttm!L14/365))/((vol!L14%)*SQRT(ttm!L14/365)),TRUE)*EXP(-rate!B14%*ttm!L14/365)</f>
        <v>65.524083063532771</v>
      </c>
      <c r="G694" s="16">
        <f>_xlfn.NORM.S.DIST((LN(price!B14/Home!$F$29)+(rate!B14%-dividend!B14%+0.5*(vol!L14%)^2)*(ttm!L14/365))/((vol!L14%)*SQRT(ttm!L14/365)),TRUE)*EXP(-dividend!B14%*ttm!L14/365)</f>
        <v>0.29518540544415234</v>
      </c>
      <c r="H694" s="18">
        <f>mid!J14</f>
        <v>81.650000000000006</v>
      </c>
      <c r="I694" s="16">
        <f>delta!J14</f>
        <v>0.32800000000000001</v>
      </c>
      <c r="J694" s="16">
        <v>4.9407199999999998</v>
      </c>
      <c r="K694" s="20">
        <f>ttm!J14</f>
        <v>121</v>
      </c>
      <c r="L694" s="20">
        <f>moneyness!J14</f>
        <v>-279.14999999999964</v>
      </c>
      <c r="M694" s="16">
        <f t="shared" si="20"/>
        <v>0.22709887824960714</v>
      </c>
      <c r="N694" s="16">
        <f t="shared" si="21"/>
        <v>-6.8086527194545193E-2</v>
      </c>
    </row>
    <row r="695" spans="1:14">
      <c r="A695" s="17">
        <v>45526</v>
      </c>
      <c r="B695" s="16">
        <v>9</v>
      </c>
      <c r="C695" s="16">
        <v>1</v>
      </c>
      <c r="D695" s="18">
        <f>price!B15</f>
        <v>5570.64</v>
      </c>
      <c r="E695" s="16">
        <v>1.3792</v>
      </c>
      <c r="F695" s="16">
        <f>price!B15*_xlfn.NORM.S.DIST((LN(price!B15/Home!$F$29)+(rate!B15%-dividend!B15%+0.5*(vol!L15%)^2)*(ttm!L15/365))/((vol!L15%)*SQRT(ttm!L15/365)),TRUE)*EXP(-dividend!B15%*ttm!L15/365)-Home!$F$29*_xlfn.NORM.S.DIST((LN(price!B15/Home!$F$29)+(rate!B15%-dividend!B15%-0.5*(vol!L15%)^2)*(ttm!L15/365))/((vol!L15%)*SQRT(ttm!L15/365)),TRUE)*EXP(-rate!B15%*ttm!L15/365)</f>
        <v>54.026107529376077</v>
      </c>
      <c r="G695" s="16">
        <f>_xlfn.NORM.S.DIST((LN(price!B15/Home!$F$29)+(rate!B15%-dividend!B15%+0.5*(vol!L15%)^2)*(ttm!L15/365))/((vol!L15%)*SQRT(ttm!L15/365)),TRUE)*EXP(-dividend!B15%*ttm!L15/365)</f>
        <v>0.25352624719026368</v>
      </c>
      <c r="H695" s="18">
        <f>mid!J15</f>
        <v>70.2</v>
      </c>
      <c r="I695" s="16">
        <f>delta!J15</f>
        <v>0.29199999999999998</v>
      </c>
      <c r="J695" s="16">
        <v>4.9737099999999996</v>
      </c>
      <c r="K695" s="20">
        <f>ttm!J15</f>
        <v>120</v>
      </c>
      <c r="L695" s="20">
        <f>moneyness!J15</f>
        <v>-329.35999999999967</v>
      </c>
      <c r="M695" s="16">
        <f t="shared" si="20"/>
        <v>0.18821435301688533</v>
      </c>
      <c r="N695" s="16">
        <f t="shared" si="21"/>
        <v>-6.5311894173378349E-2</v>
      </c>
    </row>
    <row r="696" spans="1:14">
      <c r="A696" s="17">
        <v>45527</v>
      </c>
      <c r="B696" s="16">
        <v>9</v>
      </c>
      <c r="C696" s="16">
        <v>3</v>
      </c>
      <c r="D696" s="18">
        <f>price!B16</f>
        <v>5634.61</v>
      </c>
      <c r="E696" s="16">
        <v>1.3636999999999999</v>
      </c>
      <c r="F696" s="16">
        <f>price!B16*_xlfn.NORM.S.DIST((LN(price!B16/Home!$F$29)+(rate!B16%-dividend!B16%+0.5*(vol!L16%)^2)*(ttm!L16/365))/((vol!L16%)*SQRT(ttm!L16/365)),TRUE)*EXP(-dividend!B16%*ttm!L16/365)-Home!$F$29*_xlfn.NORM.S.DIST((LN(price!B16/Home!$F$29)+(rate!B16%-dividend!B16%-0.5*(vol!L16%)^2)*(ttm!L16/365))/((vol!L16%)*SQRT(ttm!L16/365)),TRUE)*EXP(-rate!B16%*ttm!L16/365)</f>
        <v>67.952151605825293</v>
      </c>
      <c r="G696" s="16">
        <f>_xlfn.NORM.S.DIST((LN(price!B16/Home!$F$29)+(rate!B16%-dividend!B16%+0.5*(vol!L16%)^2)*(ttm!L16/365))/((vol!L16%)*SQRT(ttm!L16/365)),TRUE)*EXP(-dividend!B16%*ttm!L16/365)</f>
        <v>0.30503412646552513</v>
      </c>
      <c r="H696" s="18">
        <f>mid!J16</f>
        <v>82.2</v>
      </c>
      <c r="I696" s="16">
        <f>delta!J16</f>
        <v>0.33200000000000002</v>
      </c>
      <c r="J696" s="16">
        <v>4.9300199999999998</v>
      </c>
      <c r="K696" s="20">
        <f>ttm!J16</f>
        <v>119</v>
      </c>
      <c r="L696" s="20">
        <f>moneyness!J16</f>
        <v>-265.39000000000033</v>
      </c>
      <c r="M696" s="16">
        <f t="shared" si="20"/>
        <v>0.51088267475191118</v>
      </c>
      <c r="N696" s="16">
        <f t="shared" si="21"/>
        <v>0.20584854828638605</v>
      </c>
    </row>
    <row r="697" spans="1:14">
      <c r="A697" s="17">
        <v>45530</v>
      </c>
      <c r="B697" s="16">
        <v>9</v>
      </c>
      <c r="C697" s="16">
        <v>1</v>
      </c>
      <c r="D697" s="18">
        <f>price!B17</f>
        <v>5616.84</v>
      </c>
      <c r="E697" s="16">
        <v>1.3683000000000001</v>
      </c>
      <c r="F697" s="16">
        <f>price!B17*_xlfn.NORM.S.DIST((LN(price!B17/Home!$F$29)+(rate!B17%-dividend!B17%+0.5*(vol!L17%)^2)*(ttm!L17/365))/((vol!L17%)*SQRT(ttm!L17/365)),TRUE)*EXP(-dividend!B17%*ttm!L17/365)-Home!$F$29*_xlfn.NORM.S.DIST((LN(price!B17/Home!$F$29)+(rate!B17%-dividend!B17%-0.5*(vol!L17%)^2)*(ttm!L17/365))/((vol!L17%)*SQRT(ttm!L17/365)),TRUE)*EXP(-rate!B17%*ttm!L17/365)</f>
        <v>59.782043922160256</v>
      </c>
      <c r="G697" s="16">
        <f>_xlfn.NORM.S.DIST((LN(price!B17/Home!$F$29)+(rate!B17%-dividend!B17%+0.5*(vol!L17%)^2)*(ttm!L17/365))/((vol!L17%)*SQRT(ttm!L17/365)),TRUE)*EXP(-dividend!B17%*ttm!L17/365)</f>
        <v>0.28214644065356986</v>
      </c>
      <c r="H697" s="18">
        <f>mid!J17</f>
        <v>72.8</v>
      </c>
      <c r="I697" s="16">
        <f>delta!J17</f>
        <v>0.312</v>
      </c>
      <c r="J697" s="16">
        <v>4.93872</v>
      </c>
      <c r="K697" s="20">
        <f>ttm!J17</f>
        <v>116</v>
      </c>
      <c r="L697" s="20">
        <f>moneyness!J17</f>
        <v>-283.15999999999985</v>
      </c>
      <c r="M697" s="16">
        <f t="shared" si="20"/>
        <v>0.22287991960136749</v>
      </c>
      <c r="N697" s="16">
        <f t="shared" si="21"/>
        <v>-5.926652105220237E-2</v>
      </c>
    </row>
    <row r="698" spans="1:14">
      <c r="A698" s="17">
        <v>45531</v>
      </c>
      <c r="B698" s="16">
        <v>9</v>
      </c>
      <c r="C698" s="16">
        <v>1</v>
      </c>
      <c r="D698" s="18">
        <f>price!B18</f>
        <v>5625.8</v>
      </c>
      <c r="E698" s="16">
        <v>1.3662000000000001</v>
      </c>
      <c r="F698" s="16">
        <f>price!B18*_xlfn.NORM.S.DIST((LN(price!B18/Home!$F$29)+(rate!B18%-dividend!B18%+0.5*(vol!L18%)^2)*(ttm!L18/365))/((vol!L18%)*SQRT(ttm!L18/365)),TRUE)*EXP(-dividend!B18%*ttm!L18/365)-Home!$F$29*_xlfn.NORM.S.DIST((LN(price!B18/Home!$F$29)+(rate!B18%-dividend!B18%-0.5*(vol!L18%)^2)*(ttm!L18/365))/((vol!L18%)*SQRT(ttm!L18/365)),TRUE)*EXP(-rate!B18%*ttm!L18/365)</f>
        <v>59.589236503878965</v>
      </c>
      <c r="G698" s="16">
        <f>_xlfn.NORM.S.DIST((LN(price!B18/Home!$F$29)+(rate!B18%-dividend!B18%+0.5*(vol!L18%)^2)*(ttm!L18/365))/((vol!L18%)*SQRT(ttm!L18/365)),TRUE)*EXP(-dividend!B18%*ttm!L18/365)</f>
        <v>0.2855025951048763</v>
      </c>
      <c r="H698" s="18">
        <f>mid!J18</f>
        <v>74.75</v>
      </c>
      <c r="I698" s="16">
        <f>delta!J18</f>
        <v>0.32100000000000001</v>
      </c>
      <c r="J698" s="16">
        <v>4.92021</v>
      </c>
      <c r="K698" s="20">
        <f>ttm!J18</f>
        <v>115</v>
      </c>
      <c r="L698" s="20">
        <f>moneyness!J18</f>
        <v>-274.19999999999982</v>
      </c>
      <c r="M698" s="16">
        <f t="shared" si="20"/>
        <v>0.39610619163979477</v>
      </c>
      <c r="N698" s="16">
        <f t="shared" si="21"/>
        <v>0.11060359653491847</v>
      </c>
    </row>
    <row r="699" spans="1:14">
      <c r="A699" s="17">
        <v>45532</v>
      </c>
      <c r="B699" s="16">
        <v>9</v>
      </c>
      <c r="C699" s="16">
        <v>1</v>
      </c>
      <c r="D699" s="18">
        <f>price!B19</f>
        <v>5592.18</v>
      </c>
      <c r="E699" s="16">
        <v>1.3749</v>
      </c>
      <c r="F699" s="16">
        <f>price!B19*_xlfn.NORM.S.DIST((LN(price!B19/Home!$F$29)+(rate!B19%-dividend!B19%+0.5*(vol!L19%)^2)*(ttm!L19/365))/((vol!L19%)*SQRT(ttm!L19/365)),TRUE)*EXP(-dividend!B19%*ttm!L19/365)-Home!$F$29*_xlfn.NORM.S.DIST((LN(price!B19/Home!$F$29)+(rate!B19%-dividend!B19%-0.5*(vol!L19%)^2)*(ttm!L19/365))/((vol!L19%)*SQRT(ttm!L19/365)),TRUE)*EXP(-rate!B19%*ttm!L19/365)</f>
        <v>52.34370351787129</v>
      </c>
      <c r="G699" s="16">
        <f>_xlfn.NORM.S.DIST((LN(price!B19/Home!$F$29)+(rate!B19%-dividend!B19%+0.5*(vol!L19%)^2)*(ttm!L19/365))/((vol!L19%)*SQRT(ttm!L19/365)),TRUE)*EXP(-dividend!B19%*ttm!L19/365)</f>
        <v>0.25664602655168417</v>
      </c>
      <c r="H699" s="18">
        <f>mid!J19</f>
        <v>61.35</v>
      </c>
      <c r="I699" s="16">
        <f>delta!J19</f>
        <v>0.28599999999999998</v>
      </c>
      <c r="J699" s="16">
        <v>4.9045100000000001</v>
      </c>
      <c r="K699" s="20">
        <f>ttm!J19</f>
        <v>114</v>
      </c>
      <c r="L699" s="20">
        <f>moneyness!J19</f>
        <v>-307.81999999999971</v>
      </c>
      <c r="M699" s="16">
        <f t="shared" si="20"/>
        <v>-6.2697855309920207</v>
      </c>
      <c r="N699" s="16">
        <f t="shared" si="21"/>
        <v>-6.5264315575437051</v>
      </c>
    </row>
    <row r="700" spans="1:14">
      <c r="A700" s="17">
        <v>45533</v>
      </c>
      <c r="B700" s="16">
        <v>9</v>
      </c>
      <c r="C700" s="16">
        <v>1</v>
      </c>
      <c r="D700" s="18">
        <f>price!B20</f>
        <v>5591.96</v>
      </c>
      <c r="E700" s="16">
        <v>1.3743000000000001</v>
      </c>
      <c r="F700" s="16">
        <f>price!B20*_xlfn.NORM.S.DIST((LN(price!B20/Home!$F$29)+(rate!B20%-dividend!B20%+0.5*(vol!L20%)^2)*(ttm!L20/365))/((vol!L20%)*SQRT(ttm!L20/365)),TRUE)*EXP(-dividend!B20%*ttm!L20/365)-Home!$F$29*_xlfn.NORM.S.DIST((LN(price!B20/Home!$F$29)+(rate!B20%-dividend!B20%-0.5*(vol!L20%)^2)*(ttm!L20/365))/((vol!L20%)*SQRT(ttm!L20/365)),TRUE)*EXP(-rate!B20%*ttm!L20/365)</f>
        <v>48.58908877334261</v>
      </c>
      <c r="G700" s="16">
        <f>_xlfn.NORM.S.DIST((LN(price!B20/Home!$F$29)+(rate!B20%-dividend!B20%+0.5*(vol!L20%)^2)*(ttm!L20/365))/((vol!L20%)*SQRT(ttm!L20/365)),TRUE)*EXP(-dividend!B20%*ttm!L20/365)</f>
        <v>0.24904377469030967</v>
      </c>
      <c r="H700" s="18">
        <f>mid!J20</f>
        <v>64.05</v>
      </c>
      <c r="I700" s="16">
        <f>delta!J20</f>
        <v>0.29299999999999998</v>
      </c>
      <c r="J700" s="16">
        <v>4.9904500000000001</v>
      </c>
      <c r="K700" s="20">
        <f>ttm!J20</f>
        <v>113</v>
      </c>
      <c r="L700" s="20">
        <f>moneyness!J20</f>
        <v>-308.03999999999996</v>
      </c>
      <c r="M700" s="16">
        <f t="shared" si="20"/>
        <v>0.17962794917186514</v>
      </c>
      <c r="N700" s="16">
        <f t="shared" si="21"/>
        <v>-6.9415825518444524E-2</v>
      </c>
    </row>
    <row r="701" spans="1:14">
      <c r="A701" s="17">
        <v>45534</v>
      </c>
      <c r="B701" s="16">
        <v>9</v>
      </c>
      <c r="C701" s="16">
        <v>3</v>
      </c>
      <c r="D701" s="18">
        <f>price!B21</f>
        <v>5648.4</v>
      </c>
      <c r="E701" s="16">
        <v>1.3606</v>
      </c>
      <c r="F701" s="16">
        <f>price!B21*_xlfn.NORM.S.DIST((LN(price!B21/Home!$F$29)+(rate!B21%-dividend!B21%+0.5*(vol!L21%)^2)*(ttm!L21/365))/((vol!L21%)*SQRT(ttm!L21/365)),TRUE)*EXP(-dividend!B21%*ttm!L21/365)-Home!$F$29*_xlfn.NORM.S.DIST((LN(price!B21/Home!$F$29)+(rate!B21%-dividend!B21%-0.5*(vol!L21%)^2)*(ttm!L21/365))/((vol!L21%)*SQRT(ttm!L21/365)),TRUE)*EXP(-rate!B21%*ttm!L21/365)</f>
        <v>62.087078413443123</v>
      </c>
      <c r="G701" s="16">
        <f>_xlfn.NORM.S.DIST((LN(price!B21/Home!$F$29)+(rate!B21%-dividend!B21%+0.5*(vol!L21%)^2)*(ttm!L21/365))/((vol!L21%)*SQRT(ttm!L21/365)),TRUE)*EXP(-dividend!B21%*ttm!L21/365)</f>
        <v>0.30069806796118981</v>
      </c>
      <c r="H701" s="18">
        <f>mid!J21</f>
        <v>74.150000000000006</v>
      </c>
      <c r="I701" s="16">
        <f>delta!J21</f>
        <v>0.32400000000000001</v>
      </c>
      <c r="J701" s="16">
        <v>4.9696699999999998</v>
      </c>
      <c r="K701" s="20">
        <f>ttm!J21</f>
        <v>112</v>
      </c>
      <c r="L701" s="20">
        <f>moneyness!J21</f>
        <v>-251.60000000000036</v>
      </c>
      <c r="M701" s="16">
        <f t="shared" si="20"/>
        <v>0.2077638452288815</v>
      </c>
      <c r="N701" s="16">
        <f t="shared" si="21"/>
        <v>-9.2934222732308308E-2</v>
      </c>
    </row>
    <row r="702" spans="1:14">
      <c r="A702" s="17">
        <v>45538</v>
      </c>
      <c r="B702" s="16">
        <v>9</v>
      </c>
      <c r="C702" s="16">
        <v>1</v>
      </c>
      <c r="D702" s="18">
        <f>price!B22</f>
        <v>5528.93</v>
      </c>
      <c r="E702" s="16">
        <v>1.3905000000000001</v>
      </c>
      <c r="F702" s="16">
        <f>price!B22*_xlfn.NORM.S.DIST((LN(price!B22/Home!$F$29)+(rate!B22%-dividend!B22%+0.5*(vol!L22%)^2)*(ttm!L22/365))/((vol!L22%)*SQRT(ttm!L22/365)),TRUE)*EXP(-dividend!B22%*ttm!L22/365)-Home!$F$29*_xlfn.NORM.S.DIST((LN(price!B22/Home!$F$29)+(rate!B22%-dividend!B22%-0.5*(vol!L22%)^2)*(ttm!L22/365))/((vol!L22%)*SQRT(ttm!L22/365)),TRUE)*EXP(-rate!B22%*ttm!L22/365)</f>
        <v>37.430686766224198</v>
      </c>
      <c r="G702" s="16">
        <f>_xlfn.NORM.S.DIST((LN(price!B22/Home!$F$29)+(rate!B22%-dividend!B22%+0.5*(vol!L22%)^2)*(ttm!L22/365))/((vol!L22%)*SQRT(ttm!L22/365)),TRUE)*EXP(-dividend!B22%*ttm!L22/365)</f>
        <v>0.19973162307479694</v>
      </c>
      <c r="H702" s="18">
        <f>mid!J22</f>
        <v>49.2</v>
      </c>
      <c r="I702" s="16">
        <f>delta!J22</f>
        <v>0.23599999999999999</v>
      </c>
      <c r="J702" s="16">
        <v>4.9531099999999997</v>
      </c>
      <c r="K702" s="20">
        <f>ttm!J22</f>
        <v>108</v>
      </c>
      <c r="L702" s="20">
        <f>moneyness!J22</f>
        <v>-371.06999999999971</v>
      </c>
      <c r="M702" s="16">
        <f t="shared" si="20"/>
        <v>-5.512504137816069E-3</v>
      </c>
      <c r="N702" s="16">
        <f t="shared" si="21"/>
        <v>-0.20524412721261301</v>
      </c>
    </row>
    <row r="703" spans="1:14">
      <c r="A703" s="17">
        <v>45539</v>
      </c>
      <c r="B703" s="16">
        <v>9</v>
      </c>
      <c r="C703" s="16">
        <v>1</v>
      </c>
      <c r="D703" s="18">
        <f>price!B23</f>
        <v>5520.07</v>
      </c>
      <c r="E703" s="16">
        <v>1.3929</v>
      </c>
      <c r="F703" s="16">
        <f>price!B23*_xlfn.NORM.S.DIST((LN(price!B23/Home!$F$29)+(rate!B23%-dividend!B23%+0.5*(vol!L23%)^2)*(ttm!L23/365))/((vol!L23%)*SQRT(ttm!L23/365)),TRUE)*EXP(-dividend!B23%*ttm!L23/365)-Home!$F$29*_xlfn.NORM.S.DIST((LN(price!B23/Home!$F$29)+(rate!B23%-dividend!B23%-0.5*(vol!L23%)^2)*(ttm!L23/365))/((vol!L23%)*SQRT(ttm!L23/365)),TRUE)*EXP(-rate!B23%*ttm!L23/365)</f>
        <v>36.975624399871776</v>
      </c>
      <c r="G703" s="16">
        <f>_xlfn.NORM.S.DIST((LN(price!B23/Home!$F$29)+(rate!B23%-dividend!B23%+0.5*(vol!L23%)^2)*(ttm!L23/365))/((vol!L23%)*SQRT(ttm!L23/365)),TRUE)*EXP(-dividend!B23%*ttm!L23/365)</f>
        <v>0.19558699949183739</v>
      </c>
      <c r="H703" s="18">
        <f>mid!J23</f>
        <v>49.25</v>
      </c>
      <c r="I703" s="16">
        <f>delta!J23</f>
        <v>0.22600000000000001</v>
      </c>
      <c r="J703" s="16">
        <v>4.8909399999999996</v>
      </c>
      <c r="K703" s="20">
        <f>ttm!J23</f>
        <v>107</v>
      </c>
      <c r="L703" s="20">
        <f>moneyness!J23</f>
        <v>-379.93000000000029</v>
      </c>
      <c r="M703" s="16">
        <f t="shared" si="20"/>
        <v>0.32009455517259572</v>
      </c>
      <c r="N703" s="16">
        <f t="shared" si="21"/>
        <v>0.12450755568075833</v>
      </c>
    </row>
    <row r="704" spans="1:14">
      <c r="A704" s="17">
        <v>45540</v>
      </c>
      <c r="B704" s="16">
        <v>9</v>
      </c>
      <c r="C704" s="16">
        <v>1</v>
      </c>
      <c r="D704" s="18">
        <f>price!B24</f>
        <v>5503.41</v>
      </c>
      <c r="E704" s="16">
        <v>1.3960999999999999</v>
      </c>
      <c r="F704" s="16">
        <f>price!B24*_xlfn.NORM.S.DIST((LN(price!B24/Home!$F$29)+(rate!B24%-dividend!B24%+0.5*(vol!L24%)^2)*(ttm!L24/365))/((vol!L24%)*SQRT(ttm!L24/365)),TRUE)*EXP(-dividend!B24%*ttm!L24/365)-Home!$F$29*_xlfn.NORM.S.DIST((LN(price!B24/Home!$F$29)+(rate!B24%-dividend!B24%-0.5*(vol!L24%)^2)*(ttm!L24/365))/((vol!L24%)*SQRT(ttm!L24/365)),TRUE)*EXP(-rate!B24%*ttm!L24/365)</f>
        <v>32.852487392287912</v>
      </c>
      <c r="G704" s="16">
        <f>_xlfn.NORM.S.DIST((LN(price!B24/Home!$F$29)+(rate!B24%-dividend!B24%+0.5*(vol!L24%)^2)*(ttm!L24/365))/((vol!L24%)*SQRT(ttm!L24/365)),TRUE)*EXP(-dividend!B24%*ttm!L24/365)</f>
        <v>0.17982671712147019</v>
      </c>
      <c r="H704" s="18">
        <f>mid!J24</f>
        <v>43.85</v>
      </c>
      <c r="I704" s="16">
        <f>delta!J24</f>
        <v>0.215</v>
      </c>
      <c r="J704" s="16">
        <v>4.8811600000000004</v>
      </c>
      <c r="K704" s="20">
        <f>ttm!J24</f>
        <v>106</v>
      </c>
      <c r="L704" s="20">
        <f>moneyness!J24</f>
        <v>-396.59000000000015</v>
      </c>
      <c r="M704" s="16">
        <f t="shared" si="20"/>
        <v>0.1586186697900043</v>
      </c>
      <c r="N704" s="16">
        <f t="shared" si="21"/>
        <v>-2.120804733146589E-2</v>
      </c>
    </row>
    <row r="705" spans="1:14">
      <c r="A705" s="17">
        <v>45541</v>
      </c>
      <c r="B705" s="16">
        <v>9</v>
      </c>
      <c r="C705" s="16">
        <v>1</v>
      </c>
      <c r="D705" s="18">
        <f>price!B25</f>
        <v>5408.42</v>
      </c>
      <c r="E705" s="16">
        <v>1.4211</v>
      </c>
      <c r="F705" s="16">
        <f>price!B25*_xlfn.NORM.S.DIST((LN(price!B25/Home!$F$29)+(rate!B25%-dividend!B25%+0.5*(vol!L25%)^2)*(ttm!L25/365))/((vol!L25%)*SQRT(ttm!L25/365)),TRUE)*EXP(-dividend!B25%*ttm!L25/365)-Home!$F$29*_xlfn.NORM.S.DIST((LN(price!B25/Home!$F$29)+(rate!B25%-dividend!B25%-0.5*(vol!L25%)^2)*(ttm!L25/365))/((vol!L25%)*SQRT(ttm!L25/365)),TRUE)*EXP(-rate!B25%*ttm!L25/365)</f>
        <v>23.358953733817202</v>
      </c>
      <c r="G705" s="16">
        <f>_xlfn.NORM.S.DIST((LN(price!B25/Home!$F$29)+(rate!B25%-dividend!B25%+0.5*(vol!L25%)^2)*(ttm!L25/365))/((vol!L25%)*SQRT(ttm!L25/365)),TRUE)*EXP(-dividend!B25%*ttm!L25/365)</f>
        <v>0.13171795667730743</v>
      </c>
      <c r="H705" s="18">
        <f>mid!J25</f>
        <v>28.75</v>
      </c>
      <c r="I705" s="16">
        <f>delta!J25</f>
        <v>0.154</v>
      </c>
      <c r="J705" s="16">
        <v>4.8439300000000003</v>
      </c>
      <c r="K705" s="20">
        <f>ttm!J25</f>
        <v>105</v>
      </c>
      <c r="L705" s="20">
        <f>moneyness!J25</f>
        <v>-491.57999999999993</v>
      </c>
      <c r="M705" s="16">
        <f t="shared" si="20"/>
        <v>0.15140107774092715</v>
      </c>
      <c r="N705" s="16">
        <f t="shared" si="21"/>
        <v>1.9683121063619718E-2</v>
      </c>
    </row>
    <row r="706" spans="1:14">
      <c r="A706" s="17">
        <v>45544</v>
      </c>
      <c r="B706" s="16">
        <v>9</v>
      </c>
      <c r="C706" s="16">
        <v>3</v>
      </c>
      <c r="D706" s="18">
        <f>price!B26</f>
        <v>5471.05</v>
      </c>
      <c r="E706" s="16">
        <v>1.4044000000000001</v>
      </c>
      <c r="F706" s="16">
        <f>price!B26*_xlfn.NORM.S.DIST((LN(price!B26/Home!$F$29)+(rate!B26%-dividend!B26%+0.5*(vol!L26%)^2)*(ttm!L26/365))/((vol!L26%)*SQRT(ttm!L26/365)),TRUE)*EXP(-dividend!B26%*ttm!L26/365)-Home!$F$29*_xlfn.NORM.S.DIST((LN(price!B26/Home!$F$29)+(rate!B26%-dividend!B26%-0.5*(vol!L26%)^2)*(ttm!L26/365))/((vol!L26%)*SQRT(ttm!L26/365)),TRUE)*EXP(-rate!B26%*ttm!L26/365)</f>
        <v>27.120745492059882</v>
      </c>
      <c r="G706" s="16">
        <f>_xlfn.NORM.S.DIST((LN(price!B26/Home!$F$29)+(rate!B26%-dividend!B26%+0.5*(vol!L26%)^2)*(ttm!L26/365))/((vol!L26%)*SQRT(ttm!L26/365)),TRUE)*EXP(-dividend!B26%*ttm!L26/365)</f>
        <v>0.15483750449925449</v>
      </c>
      <c r="H706" s="18">
        <f>mid!J26</f>
        <v>38.200000000000003</v>
      </c>
      <c r="I706" s="16">
        <f>delta!J26</f>
        <v>0.188</v>
      </c>
      <c r="J706" s="16">
        <v>4.8527800000000001</v>
      </c>
      <c r="K706" s="20">
        <f>ttm!J26</f>
        <v>102</v>
      </c>
      <c r="L706" s="20">
        <f>moneyness!J26</f>
        <v>-428.94999999999982</v>
      </c>
      <c r="M706" s="16">
        <f t="shared" si="20"/>
        <v>7.7614709559403569E-2</v>
      </c>
      <c r="N706" s="16">
        <f t="shared" si="21"/>
        <v>-7.7222794939850917E-2</v>
      </c>
    </row>
    <row r="707" spans="1:14">
      <c r="A707" s="17">
        <v>45545</v>
      </c>
      <c r="B707" s="16">
        <v>9</v>
      </c>
      <c r="C707" s="16">
        <v>1</v>
      </c>
      <c r="D707" s="18">
        <f>price!B27</f>
        <v>5495.52</v>
      </c>
      <c r="E707" s="16">
        <v>1.3980999999999999</v>
      </c>
      <c r="F707" s="16">
        <f>price!B27*_xlfn.NORM.S.DIST((LN(price!B27/Home!$F$29)+(rate!B27%-dividend!B27%+0.5*(vol!L27%)^2)*(ttm!L27/365))/((vol!L27%)*SQRT(ttm!L27/365)),TRUE)*EXP(-dividend!B27%*ttm!L27/365)-Home!$F$29*_xlfn.NORM.S.DIST((LN(price!B27/Home!$F$29)+(rate!B27%-dividend!B27%-0.5*(vol!L27%)^2)*(ttm!L27/365))/((vol!L27%)*SQRT(ttm!L27/365)),TRUE)*EXP(-rate!B27%*ttm!L27/365)</f>
        <v>30.018788354401067</v>
      </c>
      <c r="G707" s="16">
        <f>_xlfn.NORM.S.DIST((LN(price!B27/Home!$F$29)+(rate!B27%-dividend!B27%+0.5*(vol!L27%)^2)*(ttm!L27/365))/((vol!L27%)*SQRT(ttm!L27/365)),TRUE)*EXP(-dividend!B27%*ttm!L27/365)</f>
        <v>0.16887178031996167</v>
      </c>
      <c r="H707" s="18">
        <f>mid!J27</f>
        <v>40.049999999999997</v>
      </c>
      <c r="I707" s="16">
        <f>delta!J27</f>
        <v>0.20100000000000001</v>
      </c>
      <c r="J707" s="16">
        <v>4.8342799999999997</v>
      </c>
      <c r="K707" s="20">
        <f>ttm!J27</f>
        <v>101</v>
      </c>
      <c r="L707" s="20">
        <f>moneyness!J27</f>
        <v>-404.47999999999956</v>
      </c>
      <c r="M707" s="16">
        <f t="shared" ref="M707:M770" si="22">(H708-H707)/((D708*EXP(-E707%*(C707/365)))-D707)</f>
        <v>0.19093362203035827</v>
      </c>
      <c r="N707" s="16">
        <f t="shared" ref="N707:N770" si="23">M707-G707</f>
        <v>2.2061841710396601E-2</v>
      </c>
    </row>
    <row r="708" spans="1:14">
      <c r="A708" s="17">
        <v>45546</v>
      </c>
      <c r="B708" s="16">
        <v>9</v>
      </c>
      <c r="C708" s="16">
        <v>1</v>
      </c>
      <c r="D708" s="18">
        <f>price!B28</f>
        <v>5554.13</v>
      </c>
      <c r="E708" s="16">
        <v>1.3846000000000001</v>
      </c>
      <c r="F708" s="16">
        <f>price!B28*_xlfn.NORM.S.DIST((LN(price!B28/Home!$F$29)+(rate!B28%-dividend!B28%+0.5*(vol!L28%)^2)*(ttm!L28/365))/((vol!L28%)*SQRT(ttm!L28/365)),TRUE)*EXP(-dividend!B28%*ttm!L28/365)-Home!$F$29*_xlfn.NORM.S.DIST((LN(price!B28/Home!$F$29)+(rate!B28%-dividend!B28%-0.5*(vol!L28%)^2)*(ttm!L28/365))/((vol!L28%)*SQRT(ttm!L28/365)),TRUE)*EXP(-rate!B28%*ttm!L28/365)</f>
        <v>39.404475420234803</v>
      </c>
      <c r="G708" s="16">
        <f>_xlfn.NORM.S.DIST((LN(price!B28/Home!$F$29)+(rate!B28%-dividend!B28%+0.5*(vol!L28%)^2)*(ttm!L28/365))/((vol!L28%)*SQRT(ttm!L28/365)),TRUE)*EXP(-dividend!B28%*ttm!L28/365)</f>
        <v>0.2106409622852401</v>
      </c>
      <c r="H708" s="18">
        <f>mid!J28</f>
        <v>51.2</v>
      </c>
      <c r="I708" s="16">
        <f>delta!J28</f>
        <v>0.24399999999999999</v>
      </c>
      <c r="J708" s="16">
        <v>4.8654599999999997</v>
      </c>
      <c r="K708" s="20">
        <f>ttm!J28</f>
        <v>100</v>
      </c>
      <c r="L708" s="20">
        <f>moneyness!J28</f>
        <v>-345.86999999999989</v>
      </c>
      <c r="M708" s="16">
        <f t="shared" si="22"/>
        <v>0.2281631392105303</v>
      </c>
      <c r="N708" s="16">
        <f t="shared" si="23"/>
        <v>1.7522176925290206E-2</v>
      </c>
    </row>
    <row r="709" spans="1:14">
      <c r="A709" s="17">
        <v>45547</v>
      </c>
      <c r="B709" s="16">
        <v>9</v>
      </c>
      <c r="C709" s="16">
        <v>1</v>
      </c>
      <c r="D709" s="18">
        <f>price!B29</f>
        <v>5595.76</v>
      </c>
      <c r="E709" s="16">
        <v>1.3735999999999999</v>
      </c>
      <c r="F709" s="16">
        <f>price!B29*_xlfn.NORM.S.DIST((LN(price!B29/Home!$F$29)+(rate!B29%-dividend!B29%+0.5*(vol!L29%)^2)*(ttm!L29/365))/((vol!L29%)*SQRT(ttm!L29/365)),TRUE)*EXP(-dividend!B29%*ttm!L29/365)-Home!$F$29*_xlfn.NORM.S.DIST((LN(price!B29/Home!$F$29)+(rate!B29%-dividend!B29%-0.5*(vol!L29%)^2)*(ttm!L29/365))/((vol!L29%)*SQRT(ttm!L29/365)),TRUE)*EXP(-rate!B29%*ttm!L29/365)</f>
        <v>47.408214961438262</v>
      </c>
      <c r="G709" s="16">
        <f>_xlfn.NORM.S.DIST((LN(price!B29/Home!$F$29)+(rate!B29%-dividend!B29%+0.5*(vol!L29%)^2)*(ttm!L29/365))/((vol!L29%)*SQRT(ttm!L29/365)),TRUE)*EXP(-dividend!B29%*ttm!L29/365)</f>
        <v>0.24390841885106573</v>
      </c>
      <c r="H709" s="18">
        <f>mid!J29</f>
        <v>60.65</v>
      </c>
      <c r="I709" s="16">
        <f>delta!J29</f>
        <v>0.27500000000000002</v>
      </c>
      <c r="J709" s="16">
        <v>4.8419800000000004</v>
      </c>
      <c r="K709" s="20">
        <f>ttm!J29</f>
        <v>99</v>
      </c>
      <c r="L709" s="20">
        <f>moneyness!J29</f>
        <v>-304.23999999999978</v>
      </c>
      <c r="M709" s="16">
        <f t="shared" si="22"/>
        <v>0.29286201422255037</v>
      </c>
      <c r="N709" s="16">
        <f t="shared" si="23"/>
        <v>4.8953595371484637E-2</v>
      </c>
    </row>
    <row r="710" spans="1:14">
      <c r="A710" s="17">
        <v>45548</v>
      </c>
      <c r="B710" s="16">
        <v>9</v>
      </c>
      <c r="C710" s="16">
        <v>1</v>
      </c>
      <c r="D710" s="18">
        <f>price!B30</f>
        <v>5626.02</v>
      </c>
      <c r="E710" s="16">
        <v>1.3662000000000001</v>
      </c>
      <c r="F710" s="16">
        <f>price!B30*_xlfn.NORM.S.DIST((LN(price!B30/Home!$F$29)+(rate!B30%-dividend!B30%+0.5*(vol!L30%)^2)*(ttm!L30/365))/((vol!L30%)*SQRT(ttm!L30/365)),TRUE)*EXP(-dividend!B30%*ttm!L30/365)-Home!$F$29*_xlfn.NORM.S.DIST((LN(price!B30/Home!$F$29)+(rate!B30%-dividend!B30%-0.5*(vol!L30%)^2)*(ttm!L30/365))/((vol!L30%)*SQRT(ttm!L30/365)),TRUE)*EXP(-rate!B30%*ttm!L30/365)</f>
        <v>54.585254734231057</v>
      </c>
      <c r="G710" s="16">
        <f>_xlfn.NORM.S.DIST((LN(price!B30/Home!$F$29)+(rate!B30%-dividend!B30%+0.5*(vol!L30%)^2)*(ttm!L30/365))/((vol!L30%)*SQRT(ttm!L30/365)),TRUE)*EXP(-dividend!B30%*ttm!L30/365)</f>
        <v>0.27123761996311585</v>
      </c>
      <c r="H710" s="18">
        <f>mid!J30</f>
        <v>69.45</v>
      </c>
      <c r="I710" s="16">
        <f>delta!J30</f>
        <v>0.30399999999999999</v>
      </c>
      <c r="J710" s="16">
        <v>4.8354499999999998</v>
      </c>
      <c r="K710" s="20">
        <f>ttm!J30</f>
        <v>98</v>
      </c>
      <c r="L710" s="20">
        <f>moneyness!J30</f>
        <v>-273.97999999999956</v>
      </c>
      <c r="M710" s="16">
        <f t="shared" si="22"/>
        <v>0.34260771865883133</v>
      </c>
      <c r="N710" s="16">
        <f t="shared" si="23"/>
        <v>7.1370098695715478E-2</v>
      </c>
    </row>
    <row r="711" spans="1:14">
      <c r="A711" s="17">
        <v>45551</v>
      </c>
      <c r="B711" s="16">
        <v>9</v>
      </c>
      <c r="C711" s="16">
        <v>3</v>
      </c>
      <c r="D711" s="18">
        <f>price!B31</f>
        <v>5633.09</v>
      </c>
      <c r="E711" s="16">
        <v>1.3646</v>
      </c>
      <c r="F711" s="16">
        <f>price!B31*_xlfn.NORM.S.DIST((LN(price!B31/Home!$F$29)+(rate!B31%-dividend!B31%+0.5*(vol!L31%)^2)*(ttm!L31/365))/((vol!L31%)*SQRT(ttm!L31/365)),TRUE)*EXP(-dividend!B31%*ttm!L31/365)-Home!$F$29*_xlfn.NORM.S.DIST((LN(price!B31/Home!$F$29)+(rate!B31%-dividend!B31%-0.5*(vol!L31%)^2)*(ttm!L31/365))/((vol!L31%)*SQRT(ttm!L31/365)),TRUE)*EXP(-rate!B31%*ttm!L31/365)</f>
        <v>54.496477858278922</v>
      </c>
      <c r="G711" s="16">
        <f>_xlfn.NORM.S.DIST((LN(price!B31/Home!$F$29)+(rate!B31%-dividend!B31%+0.5*(vol!L31%)^2)*(ttm!L31/365))/((vol!L31%)*SQRT(ttm!L31/365)),TRUE)*EXP(-dividend!B31%*ttm!L31/365)</f>
        <v>0.27302458705089505</v>
      </c>
      <c r="H711" s="18">
        <f>mid!J31</f>
        <v>71.8</v>
      </c>
      <c r="I711" s="16">
        <f>delta!J31</f>
        <v>0.312</v>
      </c>
      <c r="J711" s="16">
        <v>4.7641400000000003</v>
      </c>
      <c r="K711" s="20">
        <f>ttm!J31</f>
        <v>95</v>
      </c>
      <c r="L711" s="20">
        <f>moneyness!J31</f>
        <v>-266.90999999999985</v>
      </c>
      <c r="M711" s="16">
        <f t="shared" si="22"/>
        <v>2.4473609909187992</v>
      </c>
      <c r="N711" s="16">
        <f t="shared" si="23"/>
        <v>2.1743364038679043</v>
      </c>
    </row>
    <row r="712" spans="1:14">
      <c r="A712" s="17">
        <v>45552</v>
      </c>
      <c r="B712" s="16">
        <v>9</v>
      </c>
      <c r="C712" s="16">
        <v>1</v>
      </c>
      <c r="D712" s="18">
        <f>price!B32</f>
        <v>5634.58</v>
      </c>
      <c r="E712" s="16">
        <v>1.3645</v>
      </c>
      <c r="F712" s="16">
        <f>price!B32*_xlfn.NORM.S.DIST((LN(price!B32/Home!$F$29)+(rate!B32%-dividend!B32%+0.5*(vol!L32%)^2)*(ttm!L32/365))/((vol!L32%)*SQRT(ttm!L32/365)),TRUE)*EXP(-dividend!B32%*ttm!L32/365)-Home!$F$29*_xlfn.NORM.S.DIST((LN(price!B32/Home!$F$29)+(rate!B32%-dividend!B32%-0.5*(vol!L32%)^2)*(ttm!L32/365))/((vol!L32%)*SQRT(ttm!L32/365)),TRUE)*EXP(-rate!B32%*ttm!L32/365)</f>
        <v>55.881833336111413</v>
      </c>
      <c r="G712" s="16">
        <f>_xlfn.NORM.S.DIST((LN(price!B32/Home!$F$29)+(rate!B32%-dividend!B32%+0.5*(vol!L32%)^2)*(ttm!L32/365))/((vol!L32%)*SQRT(ttm!L32/365)),TRUE)*EXP(-dividend!B32%*ttm!L32/365)</f>
        <v>0.27615621982430882</v>
      </c>
      <c r="H712" s="18">
        <f>mid!J32</f>
        <v>73.900000000000006</v>
      </c>
      <c r="I712" s="16">
        <f>delta!J32</f>
        <v>0.31900000000000001</v>
      </c>
      <c r="J712" s="16">
        <v>4.7633799999999997</v>
      </c>
      <c r="K712" s="20">
        <f>ttm!J32</f>
        <v>94</v>
      </c>
      <c r="L712" s="20">
        <f>moneyness!J32</f>
        <v>-265.42000000000007</v>
      </c>
      <c r="M712" s="16">
        <f t="shared" si="22"/>
        <v>0.24803347801473091</v>
      </c>
      <c r="N712" s="16">
        <f t="shared" si="23"/>
        <v>-2.8122741809577911E-2</v>
      </c>
    </row>
    <row r="713" spans="1:14">
      <c r="A713" s="17">
        <v>45553</v>
      </c>
      <c r="B713" s="16">
        <v>9</v>
      </c>
      <c r="C713" s="16">
        <v>1</v>
      </c>
      <c r="D713" s="18">
        <f>price!B33</f>
        <v>5618.26</v>
      </c>
      <c r="E713" s="16">
        <v>1.3686</v>
      </c>
      <c r="F713" s="16">
        <f>price!B33*_xlfn.NORM.S.DIST((LN(price!B33/Home!$F$29)+(rate!B33%-dividend!B33%+0.5*(vol!L33%)^2)*(ttm!L33/365))/((vol!L33%)*SQRT(ttm!L33/365)),TRUE)*EXP(-dividend!B33%*ttm!L33/365)-Home!$F$29*_xlfn.NORM.S.DIST((LN(price!B33/Home!$F$29)+(rate!B33%-dividend!B33%-0.5*(vol!L33%)^2)*(ttm!L33/365))/((vol!L33%)*SQRT(ttm!L33/365)),TRUE)*EXP(-rate!B33%*ttm!L33/365)</f>
        <v>51.076427855689644</v>
      </c>
      <c r="G713" s="16">
        <f>_xlfn.NORM.S.DIST((LN(price!B33/Home!$F$29)+(rate!B33%-dividend!B33%+0.5*(vol!L33%)^2)*(ttm!L33/365))/((vol!L33%)*SQRT(ttm!L33/365)),TRUE)*EXP(-dividend!B33%*ttm!L33/365)</f>
        <v>0.25895297404496281</v>
      </c>
      <c r="H713" s="18">
        <f>mid!J33</f>
        <v>69.8</v>
      </c>
      <c r="I713" s="16">
        <f>delta!J33</f>
        <v>0.30299999999999999</v>
      </c>
      <c r="J713" s="16">
        <v>4.7387499999999996</v>
      </c>
      <c r="K713" s="20">
        <f>ttm!J33</f>
        <v>93</v>
      </c>
      <c r="L713" s="20">
        <f>moneyness!J33</f>
        <v>-281.73999999999978</v>
      </c>
      <c r="M713" s="16">
        <f t="shared" si="22"/>
        <v>0.26480110506067495</v>
      </c>
      <c r="N713" s="16">
        <f t="shared" si="23"/>
        <v>5.8481310157121325E-3</v>
      </c>
    </row>
    <row r="714" spans="1:14">
      <c r="A714" s="17">
        <v>45554</v>
      </c>
      <c r="B714" s="16">
        <v>9</v>
      </c>
      <c r="C714" s="16">
        <v>1</v>
      </c>
      <c r="D714" s="18">
        <f>price!B34</f>
        <v>5713.64</v>
      </c>
      <c r="E714" s="16">
        <v>1.3462000000000001</v>
      </c>
      <c r="F714" s="16">
        <f>price!B34*_xlfn.NORM.S.DIST((LN(price!B34/Home!$F$29)+(rate!B34%-dividend!B34%+0.5*(vol!L34%)^2)*(ttm!L34/365))/((vol!L34%)*SQRT(ttm!L34/365)),TRUE)*EXP(-dividend!B34%*ttm!L34/365)-Home!$F$29*_xlfn.NORM.S.DIST((LN(price!B34/Home!$F$29)+(rate!B34%-dividend!B34%-0.5*(vol!L34%)^2)*(ttm!L34/365))/((vol!L34%)*SQRT(ttm!L34/365)),TRUE)*EXP(-rate!B34%*ttm!L34/365)</f>
        <v>77.321244994449671</v>
      </c>
      <c r="G714" s="16">
        <f>_xlfn.NORM.S.DIST((LN(price!B34/Home!$F$29)+(rate!B34%-dividend!B34%+0.5*(vol!L34%)^2)*(ttm!L34/365))/((vol!L34%)*SQRT(ttm!L34/365)),TRUE)*EXP(-dividend!B34%*ttm!L34/365)</f>
        <v>0.35292888659069543</v>
      </c>
      <c r="H714" s="18">
        <f>mid!J34</f>
        <v>95</v>
      </c>
      <c r="I714" s="16">
        <f>delta!J34</f>
        <v>0.38500000000000001</v>
      </c>
      <c r="J714" s="16">
        <v>4.7077999999999998</v>
      </c>
      <c r="K714" s="20">
        <f>ttm!J34</f>
        <v>92</v>
      </c>
      <c r="L714" s="20">
        <f>moneyness!J34</f>
        <v>-186.35999999999967</v>
      </c>
      <c r="M714" s="16">
        <f t="shared" si="22"/>
        <v>0.76546513926166837</v>
      </c>
      <c r="N714" s="16">
        <f t="shared" si="23"/>
        <v>0.41253625267097294</v>
      </c>
    </row>
    <row r="715" spans="1:14">
      <c r="A715" s="17">
        <v>45555</v>
      </c>
      <c r="B715" s="16">
        <v>9</v>
      </c>
      <c r="C715" s="16">
        <v>1</v>
      </c>
      <c r="D715" s="18">
        <f>price!B35</f>
        <v>5702.55</v>
      </c>
      <c r="E715" s="16">
        <v>1.3484</v>
      </c>
      <c r="F715" s="16">
        <f>price!B35*_xlfn.NORM.S.DIST((LN(price!B35/Home!$F$29)+(rate!B35%-dividend!B35%+0.5*(vol!L35%)^2)*(ttm!L35/365))/((vol!L35%)*SQRT(ttm!L35/365)),TRUE)*EXP(-dividend!B35%*ttm!L35/365)-Home!$F$29*_xlfn.NORM.S.DIST((LN(price!B35/Home!$F$29)+(rate!B35%-dividend!B35%-0.5*(vol!L35%)^2)*(ttm!L35/365))/((vol!L35%)*SQRT(ttm!L35/365)),TRUE)*EXP(-rate!B35%*ttm!L35/365)</f>
        <v>70.959586286652439</v>
      </c>
      <c r="G715" s="16">
        <f>_xlfn.NORM.S.DIST((LN(price!B35/Home!$F$29)+(rate!B35%-dividend!B35%+0.5*(vol!L35%)^2)*(ttm!L35/365))/((vol!L35%)*SQRT(ttm!L35/365)),TRUE)*EXP(-dividend!B35%*ttm!L35/365)</f>
        <v>0.33643122498487471</v>
      </c>
      <c r="H715" s="18">
        <f>mid!J35</f>
        <v>86.35</v>
      </c>
      <c r="I715" s="16">
        <f>delta!J35</f>
        <v>0.36699999999999999</v>
      </c>
      <c r="J715" s="16">
        <v>4.6699400000000004</v>
      </c>
      <c r="K715" s="20">
        <f>ttm!J35</f>
        <v>91</v>
      </c>
      <c r="L715" s="20">
        <f>moneyness!J35</f>
        <v>-197.44999999999982</v>
      </c>
      <c r="M715" s="16">
        <f t="shared" si="22"/>
        <v>0.20874521207252733</v>
      </c>
      <c r="N715" s="16">
        <f t="shared" si="23"/>
        <v>-0.12768601291234738</v>
      </c>
    </row>
    <row r="716" spans="1:14">
      <c r="A716" s="17">
        <v>45558</v>
      </c>
      <c r="B716" s="16">
        <v>9</v>
      </c>
      <c r="C716" s="16">
        <v>3</v>
      </c>
      <c r="D716" s="18">
        <f>price!B36</f>
        <v>5718.57</v>
      </c>
      <c r="E716" s="16">
        <v>1.3396999999999999</v>
      </c>
      <c r="F716" s="16">
        <f>price!B36*_xlfn.NORM.S.DIST((LN(price!B36/Home!$F$29)+(rate!B36%-dividend!B36%+0.5*(vol!L36%)^2)*(ttm!L36/365))/((vol!L36%)*SQRT(ttm!L36/365)),TRUE)*EXP(-dividend!B36%*ttm!L36/365)-Home!$F$29*_xlfn.NORM.S.DIST((LN(price!B36/Home!$F$29)+(rate!B36%-dividend!B36%-0.5*(vol!L36%)^2)*(ttm!L36/365))/((vol!L36%)*SQRT(ttm!L36/365)),TRUE)*EXP(-rate!B36%*ttm!L36/365)</f>
        <v>71.738554444716783</v>
      </c>
      <c r="G716" s="16">
        <f>_xlfn.NORM.S.DIST((LN(price!B36/Home!$F$29)+(rate!B36%-dividend!B36%+0.5*(vol!L36%)^2)*(ttm!L36/365))/((vol!L36%)*SQRT(ttm!L36/365)),TRUE)*EXP(-dividend!B36%*ttm!L36/365)</f>
        <v>0.34672544753588325</v>
      </c>
      <c r="H716" s="18">
        <f>mid!J36</f>
        <v>89.65</v>
      </c>
      <c r="I716" s="16">
        <f>delta!J36</f>
        <v>0.38</v>
      </c>
      <c r="J716" s="16">
        <v>4.64276</v>
      </c>
      <c r="K716" s="20">
        <f>ttm!J36</f>
        <v>88</v>
      </c>
      <c r="L716" s="20">
        <f>moneyness!J36</f>
        <v>-181.43000000000029</v>
      </c>
      <c r="M716" s="16">
        <f t="shared" si="22"/>
        <v>0.41882853571416812</v>
      </c>
      <c r="N716" s="16">
        <f t="shared" si="23"/>
        <v>7.2103088178284869E-2</v>
      </c>
    </row>
    <row r="717" spans="1:14">
      <c r="A717" s="17">
        <v>45559</v>
      </c>
      <c r="B717" s="16">
        <v>9</v>
      </c>
      <c r="C717" s="16">
        <v>1</v>
      </c>
      <c r="D717" s="18">
        <f>price!B37</f>
        <v>5732.93</v>
      </c>
      <c r="E717" s="16">
        <v>1.3360000000000001</v>
      </c>
      <c r="F717" s="16">
        <f>price!B37*_xlfn.NORM.S.DIST((LN(price!B37/Home!$F$29)+(rate!B37%-dividend!B37%+0.5*(vol!L37%)^2)*(ttm!L37/365))/((vol!L37%)*SQRT(ttm!L37/365)),TRUE)*EXP(-dividend!B37%*ttm!L37/365)-Home!$F$29*_xlfn.NORM.S.DIST((LN(price!B37/Home!$F$29)+(rate!B37%-dividend!B37%-0.5*(vol!L37%)^2)*(ttm!L37/365))/((vol!L37%)*SQRT(ttm!L37/365)),TRUE)*EXP(-rate!B37%*ttm!L37/365)</f>
        <v>74.987428322331425</v>
      </c>
      <c r="G717" s="16">
        <f>_xlfn.NORM.S.DIST((LN(price!B37/Home!$F$29)+(rate!B37%-dividend!B37%+0.5*(vol!L37%)^2)*(ttm!L37/365))/((vol!L37%)*SQRT(ttm!L37/365)),TRUE)*EXP(-dividend!B37%*ttm!L37/365)</f>
        <v>0.36056245213438964</v>
      </c>
      <c r="H717" s="18">
        <f>mid!J37</f>
        <v>95.4</v>
      </c>
      <c r="I717" s="16">
        <f>delta!J37</f>
        <v>0.39300000000000002</v>
      </c>
      <c r="J717" s="16">
        <v>4.6194100000000002</v>
      </c>
      <c r="K717" s="20">
        <f>ttm!J37</f>
        <v>87</v>
      </c>
      <c r="L717" s="20">
        <f>moneyness!J37</f>
        <v>-167.06999999999971</v>
      </c>
      <c r="M717" s="16">
        <f t="shared" si="22"/>
        <v>0.26196185478910416</v>
      </c>
      <c r="N717" s="16">
        <f t="shared" si="23"/>
        <v>-9.8600597345285479E-2</v>
      </c>
    </row>
    <row r="718" spans="1:14">
      <c r="A718" s="17">
        <v>45560</v>
      </c>
      <c r="B718" s="16">
        <v>9</v>
      </c>
      <c r="C718" s="16">
        <v>1</v>
      </c>
      <c r="D718" s="18">
        <f>price!B38</f>
        <v>5722.26</v>
      </c>
      <c r="E718" s="16">
        <v>1.3381000000000001</v>
      </c>
      <c r="F718" s="16">
        <f>price!B38*_xlfn.NORM.S.DIST((LN(price!B38/Home!$F$29)+(rate!B38%-dividend!B38%+0.5*(vol!L38%)^2)*(ttm!L38/365))/((vol!L38%)*SQRT(ttm!L38/365)),TRUE)*EXP(-dividend!B38%*ttm!L38/365)-Home!$F$29*_xlfn.NORM.S.DIST((LN(price!B38/Home!$F$29)+(rate!B38%-dividend!B38%-0.5*(vol!L38%)^2)*(ttm!L38/365))/((vol!L38%)*SQRT(ttm!L38/365)),TRUE)*EXP(-rate!B38%*ttm!L38/365)</f>
        <v>70.968482501518793</v>
      </c>
      <c r="G718" s="16">
        <f>_xlfn.NORM.S.DIST((LN(price!B38/Home!$F$29)+(rate!B38%-dividend!B38%+0.5*(vol!L38%)^2)*(ttm!L38/365))/((vol!L38%)*SQRT(ttm!L38/365)),TRUE)*EXP(-dividend!B38%*ttm!L38/365)</f>
        <v>0.34717563356428949</v>
      </c>
      <c r="H718" s="18">
        <f>mid!J38</f>
        <v>92.55</v>
      </c>
      <c r="I718" s="16">
        <f>delta!J38</f>
        <v>0.38700000000000001</v>
      </c>
      <c r="J718" s="16">
        <v>4.6132499999999999</v>
      </c>
      <c r="K718" s="20">
        <f>ttm!J38</f>
        <v>86</v>
      </c>
      <c r="L718" s="20">
        <f>moneyness!J38</f>
        <v>-177.73999999999978</v>
      </c>
      <c r="M718" s="16">
        <f t="shared" si="22"/>
        <v>0.40394111992271842</v>
      </c>
      <c r="N718" s="16">
        <f t="shared" si="23"/>
        <v>5.6765486358428929E-2</v>
      </c>
    </row>
    <row r="719" spans="1:14">
      <c r="A719" s="17">
        <v>45561</v>
      </c>
      <c r="B719" s="16">
        <v>9</v>
      </c>
      <c r="C719" s="16">
        <v>1</v>
      </c>
      <c r="D719" s="18">
        <f>price!B39</f>
        <v>5745.37</v>
      </c>
      <c r="E719" s="16">
        <v>1.3329</v>
      </c>
      <c r="F719" s="16">
        <f>price!B39*_xlfn.NORM.S.DIST((LN(price!B39/Home!$F$29)+(rate!B39%-dividend!B39%+0.5*(vol!L39%)^2)*(ttm!L39/365))/((vol!L39%)*SQRT(ttm!L39/365)),TRUE)*EXP(-dividend!B39%*ttm!L39/365)-Home!$F$29*_xlfn.NORM.S.DIST((LN(price!B39/Home!$F$29)+(rate!B39%-dividend!B39%-0.5*(vol!L39%)^2)*(ttm!L39/365))/((vol!L39%)*SQRT(ttm!L39/365)),TRUE)*EXP(-rate!B39%*ttm!L39/365)</f>
        <v>81.369331256110854</v>
      </c>
      <c r="G719" s="16">
        <f>_xlfn.NORM.S.DIST((LN(price!B39/Home!$F$29)+(rate!B39%-dividend!B39%+0.5*(vol!L39%)^2)*(ttm!L39/365))/((vol!L39%)*SQRT(ttm!L39/365)),TRUE)*EXP(-dividend!B39%*ttm!L39/365)</f>
        <v>0.37672874413753599</v>
      </c>
      <c r="H719" s="18">
        <f>mid!J39</f>
        <v>101.8</v>
      </c>
      <c r="I719" s="16">
        <f>delta!J39</f>
        <v>0.41</v>
      </c>
      <c r="J719" s="16">
        <v>4.6144999999999996</v>
      </c>
      <c r="K719" s="20">
        <f>ttm!J39</f>
        <v>85</v>
      </c>
      <c r="L719" s="20">
        <f>moneyness!J39</f>
        <v>-154.63000000000011</v>
      </c>
      <c r="M719" s="16">
        <f t="shared" si="22"/>
        <v>0.19569361844711294</v>
      </c>
      <c r="N719" s="16">
        <f t="shared" si="23"/>
        <v>-0.18103512569042304</v>
      </c>
    </row>
    <row r="720" spans="1:14">
      <c r="A720" s="17">
        <v>45562</v>
      </c>
      <c r="B720" s="16">
        <v>9</v>
      </c>
      <c r="C720" s="16">
        <v>1</v>
      </c>
      <c r="D720" s="18">
        <f>price!B40</f>
        <v>5738.17</v>
      </c>
      <c r="E720" s="16">
        <v>1.335</v>
      </c>
      <c r="F720" s="16">
        <f>price!B40*_xlfn.NORM.S.DIST((LN(price!B40/Home!$F$29)+(rate!B40%-dividend!B40%+0.5*(vol!L40%)^2)*(ttm!L40/365))/((vol!L40%)*SQRT(ttm!L40/365)),TRUE)*EXP(-dividend!B40%*ttm!L40/365)-Home!$F$29*_xlfn.NORM.S.DIST((LN(price!B40/Home!$F$29)+(rate!B40%-dividend!B40%-0.5*(vol!L40%)^2)*(ttm!L40/365))/((vol!L40%)*SQRT(ttm!L40/365)),TRUE)*EXP(-rate!B40%*ttm!L40/365)</f>
        <v>81.613376872857998</v>
      </c>
      <c r="G720" s="16">
        <f>_xlfn.NORM.S.DIST((LN(price!B40/Home!$F$29)+(rate!B40%-dividend!B40%+0.5*(vol!L40%)^2)*(ttm!L40/365))/((vol!L40%)*SQRT(ttm!L40/365)),TRUE)*EXP(-dividend!B40%*ttm!L40/365)</f>
        <v>0.37110422868587545</v>
      </c>
      <c r="H720" s="18">
        <f>mid!J40</f>
        <v>100.35</v>
      </c>
      <c r="I720" s="16">
        <f>delta!J40</f>
        <v>0.39900000000000002</v>
      </c>
      <c r="J720" s="16">
        <v>4.5907200000000001</v>
      </c>
      <c r="K720" s="20">
        <f>ttm!J40</f>
        <v>84</v>
      </c>
      <c r="L720" s="20">
        <f>moneyness!J40</f>
        <v>-161.82999999999993</v>
      </c>
      <c r="M720" s="16">
        <f t="shared" si="22"/>
        <v>0.16805509794760964</v>
      </c>
      <c r="N720" s="16">
        <f t="shared" si="23"/>
        <v>-0.2030491307382658</v>
      </c>
    </row>
    <row r="721" spans="1:14">
      <c r="A721" s="17">
        <v>45565</v>
      </c>
      <c r="B721" s="16">
        <v>9</v>
      </c>
      <c r="C721" s="16">
        <v>3</v>
      </c>
      <c r="D721" s="18">
        <f>price!B41</f>
        <v>5762.48</v>
      </c>
      <c r="E721" s="16">
        <v>1.3305</v>
      </c>
      <c r="F721" s="16">
        <f>price!B41*_xlfn.NORM.S.DIST((LN(price!B41/Home!$F$29)+(rate!B41%-dividend!B41%+0.5*(vol!L41%)^2)*(ttm!L41/365))/((vol!L41%)*SQRT(ttm!L41/365)),TRUE)*EXP(-dividend!B41%*ttm!L41/365)-Home!$F$29*_xlfn.NORM.S.DIST((LN(price!B41/Home!$F$29)+(rate!B41%-dividend!B41%-0.5*(vol!L41%)^2)*(ttm!L41/365))/((vol!L41%)*SQRT(ttm!L41/365)),TRUE)*EXP(-rate!B41%*ttm!L41/365)</f>
        <v>85.114669698437865</v>
      </c>
      <c r="G721" s="16">
        <f>_xlfn.NORM.S.DIST((LN(price!B41/Home!$F$29)+(rate!B41%-dividend!B41%+0.5*(vol!L41%)^2)*(ttm!L41/365))/((vol!L41%)*SQRT(ttm!L41/365)),TRUE)*EXP(-dividend!B41%*ttm!L41/365)</f>
        <v>0.39271379997610428</v>
      </c>
      <c r="H721" s="18">
        <f>mid!J41</f>
        <v>104.4</v>
      </c>
      <c r="I721" s="16">
        <f>delta!J41</f>
        <v>0.41599999999999998</v>
      </c>
      <c r="J721" s="16">
        <v>4.6287700000000003</v>
      </c>
      <c r="K721" s="20">
        <f>ttm!J41</f>
        <v>81</v>
      </c>
      <c r="L721" s="20">
        <f>moneyness!J41</f>
        <v>-137.52000000000044</v>
      </c>
      <c r="M721" s="16">
        <f t="shared" si="22"/>
        <v>0.26860823632253139</v>
      </c>
      <c r="N721" s="16">
        <f t="shared" si="23"/>
        <v>-0.12410556365357289</v>
      </c>
    </row>
    <row r="722" spans="1:14">
      <c r="A722" s="17">
        <v>45566</v>
      </c>
      <c r="B722" s="16">
        <v>9</v>
      </c>
      <c r="C722" s="16">
        <v>1</v>
      </c>
      <c r="D722" s="18">
        <f>price!B42</f>
        <v>5708.75</v>
      </c>
      <c r="E722" s="16">
        <v>1.3432999999999999</v>
      </c>
      <c r="F722" s="16">
        <f>price!B42*_xlfn.NORM.S.DIST((LN(price!B42/Home!$F$29)+(rate!B42%-dividend!B42%+0.5*(vol!L42%)^2)*(ttm!L42/365))/((vol!L42%)*SQRT(ttm!L42/365)),TRUE)*EXP(-dividend!B42%*ttm!L42/365)-Home!$F$29*_xlfn.NORM.S.DIST((LN(price!B42/Home!$F$29)+(rate!B42%-dividend!B42%-0.5*(vol!L42%)^2)*(ttm!L42/365))/((vol!L42%)*SQRT(ttm!L42/365)),TRUE)*EXP(-rate!B42%*ttm!L42/365)</f>
        <v>67.596820280662314</v>
      </c>
      <c r="G722" s="16">
        <f>_xlfn.NORM.S.DIST((LN(price!B42/Home!$F$29)+(rate!B42%-dividend!B42%+0.5*(vol!L42%)^2)*(ttm!L42/365))/((vol!L42%)*SQRT(ttm!L42/365)),TRUE)*EXP(-dividend!B42%*ttm!L42/365)</f>
        <v>0.33119713132591666</v>
      </c>
      <c r="H722" s="18">
        <f>mid!J42</f>
        <v>89.8</v>
      </c>
      <c r="I722" s="16">
        <f>delta!J42</f>
        <v>0.372</v>
      </c>
      <c r="J722" s="16">
        <v>4.6014900000000001</v>
      </c>
      <c r="K722" s="20">
        <f>ttm!J42</f>
        <v>80</v>
      </c>
      <c r="L722" s="20">
        <f>moneyness!J42</f>
        <v>-191.25</v>
      </c>
      <c r="M722" s="16">
        <f t="shared" si="22"/>
        <v>2.6729799487061432</v>
      </c>
      <c r="N722" s="16">
        <f t="shared" si="23"/>
        <v>2.3417828173802264</v>
      </c>
    </row>
    <row r="723" spans="1:14">
      <c r="A723" s="17">
        <v>45567</v>
      </c>
      <c r="B723" s="16">
        <v>9</v>
      </c>
      <c r="C723" s="16">
        <v>1</v>
      </c>
      <c r="D723" s="18">
        <f>price!B43</f>
        <v>5709.54</v>
      </c>
      <c r="E723" s="16">
        <v>1.3454999999999999</v>
      </c>
      <c r="F723" s="16">
        <f>price!B43*_xlfn.NORM.S.DIST((LN(price!B43/Home!$F$29)+(rate!B43%-dividend!B43%+0.5*(vol!L43%)^2)*(ttm!L43/365))/((vol!L43%)*SQRT(ttm!L43/365)),TRUE)*EXP(-dividend!B43%*ttm!L43/365)-Home!$F$29*_xlfn.NORM.S.DIST((LN(price!B43/Home!$F$29)+(rate!B43%-dividend!B43%-0.5*(vol!L43%)^2)*(ttm!L43/365))/((vol!L43%)*SQRT(ttm!L43/365)),TRUE)*EXP(-rate!B43%*ttm!L43/365)</f>
        <v>66.334659278909157</v>
      </c>
      <c r="G723" s="16">
        <f>_xlfn.NORM.S.DIST((LN(price!B43/Home!$F$29)+(rate!B43%-dividend!B43%+0.5*(vol!L43%)^2)*(ttm!L43/365))/((vol!L43%)*SQRT(ttm!L43/365)),TRUE)*EXP(-dividend!B43%*ttm!L43/365)</f>
        <v>0.32934360388303419</v>
      </c>
      <c r="H723" s="18">
        <f>mid!J43</f>
        <v>91.35</v>
      </c>
      <c r="I723" s="16">
        <f>delta!J43</f>
        <v>0.36899999999999999</v>
      </c>
      <c r="J723" s="16">
        <v>4.5949600000000004</v>
      </c>
      <c r="K723" s="20">
        <f>ttm!J43</f>
        <v>79</v>
      </c>
      <c r="L723" s="20">
        <f>moneyness!J43</f>
        <v>-190.46000000000004</v>
      </c>
      <c r="M723" s="16">
        <f t="shared" si="22"/>
        <v>0.67787189980038598</v>
      </c>
      <c r="N723" s="16">
        <f t="shared" si="23"/>
        <v>0.34852829591735179</v>
      </c>
    </row>
    <row r="724" spans="1:14">
      <c r="A724" s="17">
        <v>45568</v>
      </c>
      <c r="B724" s="16">
        <v>9</v>
      </c>
      <c r="C724" s="16">
        <v>1</v>
      </c>
      <c r="D724" s="18">
        <f>price!B44</f>
        <v>5699.94</v>
      </c>
      <c r="E724" s="16">
        <v>1.3475999999999999</v>
      </c>
      <c r="F724" s="16">
        <f>price!B44*_xlfn.NORM.S.DIST((LN(price!B44/Home!$F$29)+(rate!B44%-dividend!B44%+0.5*(vol!L44%)^2)*(ttm!L44/365))/((vol!L44%)*SQRT(ttm!L44/365)),TRUE)*EXP(-dividend!B44%*ttm!L44/365)-Home!$F$29*_xlfn.NORM.S.DIST((LN(price!B44/Home!$F$29)+(rate!B44%-dividend!B44%-0.5*(vol!L44%)^2)*(ttm!L44/365))/((vol!L44%)*SQRT(ttm!L44/365)),TRUE)*EXP(-rate!B44%*ttm!L44/365)</f>
        <v>65.082144742408673</v>
      </c>
      <c r="G724" s="16">
        <f>_xlfn.NORM.S.DIST((LN(price!B44/Home!$F$29)+(rate!B44%-dividend!B44%+0.5*(vol!L44%)^2)*(ttm!L44/365))/((vol!L44%)*SQRT(ttm!L44/365)),TRUE)*EXP(-dividend!B44%*ttm!L44/365)</f>
        <v>0.32128142030186779</v>
      </c>
      <c r="H724" s="18">
        <f>mid!J44</f>
        <v>84.7</v>
      </c>
      <c r="I724" s="16">
        <f>delta!J44</f>
        <v>0.35899999999999999</v>
      </c>
      <c r="J724" s="16">
        <v>4.6138399999999997</v>
      </c>
      <c r="K724" s="20">
        <f>ttm!J44</f>
        <v>78</v>
      </c>
      <c r="L724" s="20">
        <f>moneyness!J44</f>
        <v>-200.0600000000004</v>
      </c>
      <c r="M724" s="16">
        <f t="shared" si="22"/>
        <v>0.31816066206181837</v>
      </c>
      <c r="N724" s="16">
        <f t="shared" si="23"/>
        <v>-3.120758240049426E-3</v>
      </c>
    </row>
    <row r="725" spans="1:14">
      <c r="A725" s="17">
        <v>45569</v>
      </c>
      <c r="B725" s="16">
        <v>9</v>
      </c>
      <c r="C725" s="16">
        <v>1</v>
      </c>
      <c r="D725" s="18">
        <f>price!B45</f>
        <v>5751.07</v>
      </c>
      <c r="E725" s="16">
        <v>1.3361000000000001</v>
      </c>
      <c r="F725" s="16">
        <f>price!B45*_xlfn.NORM.S.DIST((LN(price!B45/Home!$F$29)+(rate!B45%-dividend!B45%+0.5*(vol!L45%)^2)*(ttm!L45/365))/((vol!L45%)*SQRT(ttm!L45/365)),TRUE)*EXP(-dividend!B45%*ttm!L45/365)-Home!$F$29*_xlfn.NORM.S.DIST((LN(price!B45/Home!$F$29)+(rate!B45%-dividend!B45%-0.5*(vol!L45%)^2)*(ttm!L45/365))/((vol!L45%)*SQRT(ttm!L45/365)),TRUE)*EXP(-rate!B45%*ttm!L45/365)</f>
        <v>80.686865771954217</v>
      </c>
      <c r="G725" s="16">
        <f>_xlfn.NORM.S.DIST((LN(price!B45/Home!$F$29)+(rate!B45%-dividend!B45%+0.5*(vol!L45%)^2)*(ttm!L45/365))/((vol!L45%)*SQRT(ttm!L45/365)),TRUE)*EXP(-dividend!B45%*ttm!L45/365)</f>
        <v>0.37842551672520058</v>
      </c>
      <c r="H725" s="18">
        <f>mid!J45</f>
        <v>100.9</v>
      </c>
      <c r="I725" s="16">
        <f>delta!J45</f>
        <v>0.40400000000000003</v>
      </c>
      <c r="J725" s="16">
        <v>4.7532100000000002</v>
      </c>
      <c r="K725" s="20">
        <f>ttm!J45</f>
        <v>77</v>
      </c>
      <c r="L725" s="20">
        <f>moneyness!J45</f>
        <v>-148.93000000000029</v>
      </c>
      <c r="M725" s="16">
        <f t="shared" si="22"/>
        <v>0.26563785283594493</v>
      </c>
      <c r="N725" s="16">
        <f t="shared" si="23"/>
        <v>-0.11278766388925565</v>
      </c>
    </row>
    <row r="726" spans="1:14">
      <c r="A726" s="17">
        <v>45572</v>
      </c>
      <c r="B726" s="16">
        <v>9</v>
      </c>
      <c r="C726" s="16">
        <v>3</v>
      </c>
      <c r="D726" s="18">
        <f>price!B46</f>
        <v>5695.94</v>
      </c>
      <c r="E726" s="16">
        <v>1.3483000000000001</v>
      </c>
      <c r="F726" s="16">
        <f>price!B46*_xlfn.NORM.S.DIST((LN(price!B46/Home!$F$29)+(rate!B46%-dividend!B46%+0.5*(vol!L46%)^2)*(ttm!L46/365))/((vol!L46%)*SQRT(ttm!L46/365)),TRUE)*EXP(-dividend!B46%*ttm!L46/365)-Home!$F$29*_xlfn.NORM.S.DIST((LN(price!B46/Home!$F$29)+(rate!B46%-dividend!B46%-0.5*(vol!L46%)^2)*(ttm!L46/365))/((vol!L46%)*SQRT(ttm!L46/365)),TRUE)*EXP(-rate!B46%*ttm!L46/365)</f>
        <v>62.7196453295835</v>
      </c>
      <c r="G726" s="16">
        <f>_xlfn.NORM.S.DIST((LN(price!B46/Home!$F$29)+(rate!B46%-dividend!B46%+0.5*(vol!L46%)^2)*(ttm!L46/365))/((vol!L46%)*SQRT(ttm!L46/365)),TRUE)*EXP(-dividend!B46%*ttm!L46/365)</f>
        <v>0.31516832600919653</v>
      </c>
      <c r="H726" s="18">
        <f>mid!J46</f>
        <v>86.2</v>
      </c>
      <c r="I726" s="16">
        <f>delta!J46</f>
        <v>0.35599999999999998</v>
      </c>
      <c r="J726" s="16">
        <v>4.8091100000000004</v>
      </c>
      <c r="K726" s="20">
        <f>ttm!J46</f>
        <v>74</v>
      </c>
      <c r="L726" s="20">
        <f>moneyness!J46</f>
        <v>-204.0600000000004</v>
      </c>
      <c r="M726" s="16">
        <f t="shared" si="22"/>
        <v>0.28046274615724315</v>
      </c>
      <c r="N726" s="16">
        <f t="shared" si="23"/>
        <v>-3.4705579851953383E-2</v>
      </c>
    </row>
    <row r="727" spans="1:14">
      <c r="A727" s="17">
        <v>45573</v>
      </c>
      <c r="B727" s="16">
        <v>9</v>
      </c>
      <c r="C727" s="16">
        <v>1</v>
      </c>
      <c r="D727" s="18">
        <f>price!B47</f>
        <v>5751.13</v>
      </c>
      <c r="E727" s="16">
        <v>1.3351</v>
      </c>
      <c r="F727" s="16">
        <f>price!B47*_xlfn.NORM.S.DIST((LN(price!B47/Home!$F$29)+(rate!B47%-dividend!B47%+0.5*(vol!L47%)^2)*(ttm!L47/365))/((vol!L47%)*SQRT(ttm!L47/365)),TRUE)*EXP(-dividend!B47%*ttm!L47/365)-Home!$F$29*_xlfn.NORM.S.DIST((LN(price!B47/Home!$F$29)+(rate!B47%-dividend!B47%-0.5*(vol!L47%)^2)*(ttm!L47/365))/((vol!L47%)*SQRT(ttm!L47/365)),TRUE)*EXP(-rate!B47%*ttm!L47/365)</f>
        <v>78.537194346458364</v>
      </c>
      <c r="G727" s="16">
        <f>_xlfn.NORM.S.DIST((LN(price!B47/Home!$F$29)+(rate!B47%-dividend!B47%+0.5*(vol!L47%)^2)*(ttm!L47/365))/((vol!L47%)*SQRT(ttm!L47/365)),TRUE)*EXP(-dividend!B47%*ttm!L47/365)</f>
        <v>0.37453095946277093</v>
      </c>
      <c r="H727" s="18">
        <f>mid!J47</f>
        <v>101.5</v>
      </c>
      <c r="I727" s="16">
        <f>delta!J47</f>
        <v>0.40300000000000002</v>
      </c>
      <c r="J727" s="16">
        <v>4.7761899999999997</v>
      </c>
      <c r="K727" s="20">
        <f>ttm!J47</f>
        <v>73</v>
      </c>
      <c r="L727" s="20">
        <f>moneyness!J47</f>
        <v>-148.86999999999989</v>
      </c>
      <c r="M727" s="16">
        <f t="shared" si="22"/>
        <v>0.37470997914906151</v>
      </c>
      <c r="N727" s="16">
        <f t="shared" si="23"/>
        <v>1.790196862905824E-4</v>
      </c>
    </row>
    <row r="728" spans="1:14">
      <c r="A728" s="17">
        <v>45574</v>
      </c>
      <c r="B728" s="16">
        <v>9</v>
      </c>
      <c r="C728" s="16">
        <v>1</v>
      </c>
      <c r="D728" s="18">
        <f>price!B48</f>
        <v>5792.04</v>
      </c>
      <c r="E728" s="16">
        <v>1.3254999999999999</v>
      </c>
      <c r="F728" s="16">
        <f>price!B48*_xlfn.NORM.S.DIST((LN(price!B48/Home!$F$29)+(rate!B48%-dividend!B48%+0.5*(vol!L48%)^2)*(ttm!L48/365))/((vol!L48%)*SQRT(ttm!L48/365)),TRUE)*EXP(-dividend!B48%*ttm!L48/365)-Home!$F$29*_xlfn.NORM.S.DIST((LN(price!B48/Home!$F$29)+(rate!B48%-dividend!B48%-0.5*(vol!L48%)^2)*(ttm!L48/365))/((vol!L48%)*SQRT(ttm!L48/365)),TRUE)*EXP(-rate!B48%*ttm!L48/365)</f>
        <v>95.212706084333149</v>
      </c>
      <c r="G728" s="16">
        <f>_xlfn.NORM.S.DIST((LN(price!B48/Home!$F$29)+(rate!B48%-dividend!B48%+0.5*(vol!L48%)^2)*(ttm!L48/365))/((vol!L48%)*SQRT(ttm!L48/365)),TRUE)*EXP(-dividend!B48%*ttm!L48/365)</f>
        <v>0.42487545408054483</v>
      </c>
      <c r="H728" s="18">
        <f>mid!J48</f>
        <v>116.75</v>
      </c>
      <c r="I728" s="16">
        <f>delta!J48</f>
        <v>0.44400000000000001</v>
      </c>
      <c r="J728" s="16">
        <v>4.7885200000000001</v>
      </c>
      <c r="K728" s="20">
        <f>ttm!J48</f>
        <v>72</v>
      </c>
      <c r="L728" s="20">
        <f>moneyness!J48</f>
        <v>-107.96000000000004</v>
      </c>
      <c r="M728" s="16">
        <f t="shared" si="22"/>
        <v>0.27869082949192864</v>
      </c>
      <c r="N728" s="16">
        <f t="shared" si="23"/>
        <v>-0.1461846245886162</v>
      </c>
    </row>
    <row r="729" spans="1:14">
      <c r="A729" s="17">
        <v>45575</v>
      </c>
      <c r="B729" s="16">
        <v>9</v>
      </c>
      <c r="C729" s="16">
        <v>1</v>
      </c>
      <c r="D729" s="18">
        <f>price!B49</f>
        <v>5780.05</v>
      </c>
      <c r="E729" s="16">
        <v>1.3278000000000001</v>
      </c>
      <c r="F729" s="16">
        <f>price!B49*_xlfn.NORM.S.DIST((LN(price!B49/Home!$F$29)+(rate!B49%-dividend!B49%+0.5*(vol!L49%)^2)*(ttm!L49/365))/((vol!L49%)*SQRT(ttm!L49/365)),TRUE)*EXP(-dividend!B49%*ttm!L49/365)-Home!$F$29*_xlfn.NORM.S.DIST((LN(price!B49/Home!$F$29)+(rate!B49%-dividend!B49%-0.5*(vol!L49%)^2)*(ttm!L49/365))/((vol!L49%)*SQRT(ttm!L49/365)),TRUE)*EXP(-rate!B49%*ttm!L49/365)</f>
        <v>89.732541412605315</v>
      </c>
      <c r="G729" s="16">
        <f>_xlfn.NORM.S.DIST((LN(price!B49/Home!$F$29)+(rate!B49%-dividend!B49%+0.5*(vol!L49%)^2)*(ttm!L49/365))/((vol!L49%)*SQRT(ttm!L49/365)),TRUE)*EXP(-dividend!B49%*ttm!L49/365)</f>
        <v>0.40909120980893543</v>
      </c>
      <c r="H729" s="18">
        <f>mid!J49</f>
        <v>113.35</v>
      </c>
      <c r="I729" s="16">
        <f>delta!J49</f>
        <v>0.436</v>
      </c>
      <c r="J729" s="16">
        <v>4.7853000000000003</v>
      </c>
      <c r="K729" s="20">
        <f>ttm!J49</f>
        <v>71</v>
      </c>
      <c r="L729" s="20">
        <f>moneyness!J49</f>
        <v>-119.94999999999982</v>
      </c>
      <c r="M729" s="16">
        <f t="shared" si="22"/>
        <v>0.28474079098429411</v>
      </c>
      <c r="N729" s="16">
        <f t="shared" si="23"/>
        <v>-0.12435041882464132</v>
      </c>
    </row>
    <row r="730" spans="1:14">
      <c r="A730" s="17">
        <v>45576</v>
      </c>
      <c r="B730" s="16">
        <v>9</v>
      </c>
      <c r="C730" s="16">
        <v>3</v>
      </c>
      <c r="D730" s="18">
        <f>price!B50</f>
        <v>5815.03</v>
      </c>
      <c r="E730" s="16">
        <v>1.3204</v>
      </c>
      <c r="F730" s="16">
        <f>price!B50*_xlfn.NORM.S.DIST((LN(price!B50/Home!$F$29)+(rate!B50%-dividend!B50%+0.5*(vol!L50%)^2)*(ttm!L50/365))/((vol!L50%)*SQRT(ttm!L50/365)),TRUE)*EXP(-dividend!B50%*ttm!L50/365)-Home!$F$29*_xlfn.NORM.S.DIST((LN(price!B50/Home!$F$29)+(rate!B50%-dividend!B50%-0.5*(vol!L50%)^2)*(ttm!L50/365))/((vol!L50%)*SQRT(ttm!L50/365)),TRUE)*EXP(-rate!B50%*ttm!L50/365)</f>
        <v>106.43004319415149</v>
      </c>
      <c r="G730" s="16">
        <f>_xlfn.NORM.S.DIST((LN(price!B50/Home!$F$29)+(rate!B50%-dividend!B50%+0.5*(vol!L50%)^2)*(ttm!L50/365))/((vol!L50%)*SQRT(ttm!L50/365)),TRUE)*EXP(-dividend!B50%*ttm!L50/365)</f>
        <v>0.45299593580440523</v>
      </c>
      <c r="H730" s="18">
        <f>mid!J50</f>
        <v>123.25</v>
      </c>
      <c r="I730" s="16">
        <f>delta!J50</f>
        <v>0.46800000000000003</v>
      </c>
      <c r="J730" s="16">
        <v>4.7812799999999998</v>
      </c>
      <c r="K730" s="20">
        <f>ttm!J50</f>
        <v>70</v>
      </c>
      <c r="L730" s="20">
        <f>moneyness!J50</f>
        <v>-84.970000000000255</v>
      </c>
      <c r="M730" s="16">
        <f t="shared" si="22"/>
        <v>0.6348439246153359</v>
      </c>
      <c r="N730" s="16">
        <f t="shared" si="23"/>
        <v>0.18184798881093067</v>
      </c>
    </row>
    <row r="731" spans="1:14">
      <c r="A731" s="17">
        <v>45579</v>
      </c>
      <c r="B731" s="16">
        <v>9</v>
      </c>
      <c r="C731" s="16">
        <v>1</v>
      </c>
      <c r="D731" s="18">
        <f>price!B51</f>
        <v>5859.85</v>
      </c>
      <c r="E731" s="16">
        <v>1.3103</v>
      </c>
      <c r="F731" s="16">
        <f>price!B51*_xlfn.NORM.S.DIST((LN(price!B51/Home!$F$29)+(rate!B51%-dividend!B51%+0.5*(vol!L51%)^2)*(ttm!L51/365))/((vol!L51%)*SQRT(ttm!L51/365)),TRUE)*EXP(-dividend!B51%*ttm!L51/365)-Home!$F$29*_xlfn.NORM.S.DIST((LN(price!B51/Home!$F$29)+(rate!B51%-dividend!B51%-0.5*(vol!L51%)^2)*(ttm!L51/365))/((vol!L51%)*SQRT(ttm!L51/365)),TRUE)*EXP(-rate!B51%*ttm!L51/365)</f>
        <v>123.31362998979102</v>
      </c>
      <c r="G731" s="16">
        <f>_xlfn.NORM.S.DIST((LN(price!B51/Home!$F$29)+(rate!B51%-dividend!B51%+0.5*(vol!L51%)^2)*(ttm!L51/365))/((vol!L51%)*SQRT(ttm!L51/365)),TRUE)*EXP(-dividend!B51%*ttm!L51/365)</f>
        <v>0.50608955172766312</v>
      </c>
      <c r="H731" s="18">
        <f>mid!J51</f>
        <v>151.30000000000001</v>
      </c>
      <c r="I731" s="16">
        <f>delta!J51</f>
        <v>0.52200000000000002</v>
      </c>
      <c r="J731" s="16">
        <v>4.7858499999999999</v>
      </c>
      <c r="K731" s="20">
        <f>ttm!J51</f>
        <v>67</v>
      </c>
      <c r="L731" s="20">
        <f>moneyness!J51</f>
        <v>-40.149999999999636</v>
      </c>
      <c r="M731" s="16">
        <f t="shared" si="22"/>
        <v>0.60827581744673842</v>
      </c>
      <c r="N731" s="16">
        <f t="shared" si="23"/>
        <v>0.1021862657190753</v>
      </c>
    </row>
    <row r="732" spans="1:14">
      <c r="A732" s="17">
        <v>45580</v>
      </c>
      <c r="B732" s="16">
        <v>9</v>
      </c>
      <c r="C732" s="16">
        <v>1</v>
      </c>
      <c r="D732" s="18">
        <f>price!B52</f>
        <v>5815.26</v>
      </c>
      <c r="E732" s="16">
        <v>1.3209</v>
      </c>
      <c r="F732" s="16">
        <f>price!B52*_xlfn.NORM.S.DIST((LN(price!B52/Home!$F$29)+(rate!B52%-dividend!B52%+0.5*(vol!L52%)^2)*(ttm!L52/365))/((vol!L52%)*SQRT(ttm!L52/365)),TRUE)*EXP(-dividend!B52%*ttm!L52/365)-Home!$F$29*_xlfn.NORM.S.DIST((LN(price!B52/Home!$F$29)+(rate!B52%-dividend!B52%-0.5*(vol!L52%)^2)*(ttm!L52/365))/((vol!L52%)*SQRT(ttm!L52/365)),TRUE)*EXP(-rate!B52%*ttm!L52/365)</f>
        <v>101.88717195989739</v>
      </c>
      <c r="G732" s="16">
        <f>_xlfn.NORM.S.DIST((LN(price!B52/Home!$F$29)+(rate!B52%-dividend!B52%+0.5*(vol!L52%)^2)*(ttm!L52/365))/((vol!L52%)*SQRT(ttm!L52/365)),TRUE)*EXP(-dividend!B52%*ttm!L52/365)</f>
        <v>0.44840321784785642</v>
      </c>
      <c r="H732" s="18">
        <f>mid!J52</f>
        <v>124.05</v>
      </c>
      <c r="I732" s="16">
        <f>delta!J52</f>
        <v>0.47</v>
      </c>
      <c r="J732" s="16">
        <v>4.7696500000000004</v>
      </c>
      <c r="K732" s="20">
        <f>ttm!J52</f>
        <v>66</v>
      </c>
      <c r="L732" s="20">
        <f>moneyness!J52</f>
        <v>-84.739999999999782</v>
      </c>
      <c r="M732" s="16">
        <f t="shared" si="22"/>
        <v>0.3314990332649288</v>
      </c>
      <c r="N732" s="16">
        <f t="shared" si="23"/>
        <v>-0.11690418458292762</v>
      </c>
    </row>
    <row r="733" spans="1:14">
      <c r="A733" s="17">
        <v>45581</v>
      </c>
      <c r="B733" s="16">
        <v>9</v>
      </c>
      <c r="C733" s="16">
        <v>1</v>
      </c>
      <c r="D733" s="18">
        <f>price!B53</f>
        <v>5842.47</v>
      </c>
      <c r="E733" s="16">
        <v>1.3144</v>
      </c>
      <c r="F733" s="16">
        <f>price!B53*_xlfn.NORM.S.DIST((LN(price!B53/Home!$F$29)+(rate!B53%-dividend!B53%+0.5*(vol!L53%)^2)*(ttm!L53/365))/((vol!L53%)*SQRT(ttm!L53/365)),TRUE)*EXP(-dividend!B53%*ttm!L53/365)-Home!$F$29*_xlfn.NORM.S.DIST((LN(price!B53/Home!$F$29)+(rate!B53%-dividend!B53%-0.5*(vol!L53%)^2)*(ttm!L53/365))/((vol!L53%)*SQRT(ttm!L53/365)),TRUE)*EXP(-rate!B53%*ttm!L53/365)</f>
        <v>111.67566452144592</v>
      </c>
      <c r="G733" s="16">
        <f>_xlfn.NORM.S.DIST((LN(price!B53/Home!$F$29)+(rate!B53%-dividend!B53%+0.5*(vol!L53%)^2)*(ttm!L53/365))/((vol!L53%)*SQRT(ttm!L53/365)),TRUE)*EXP(-dividend!B53%*ttm!L53/365)</f>
        <v>0.48155819541950923</v>
      </c>
      <c r="H733" s="18">
        <f>mid!J53</f>
        <v>133</v>
      </c>
      <c r="I733" s="16">
        <f>delta!J53</f>
        <v>0.497</v>
      </c>
      <c r="J733" s="16">
        <v>4.7691600000000003</v>
      </c>
      <c r="K733" s="20">
        <f>ttm!J53</f>
        <v>65</v>
      </c>
      <c r="L733" s="20">
        <f>moneyness!J53</f>
        <v>-57.529999999999745</v>
      </c>
      <c r="M733" s="16">
        <f t="shared" si="22"/>
        <v>2.8917180114840915</v>
      </c>
      <c r="N733" s="16">
        <f t="shared" si="23"/>
        <v>2.4101598160645823</v>
      </c>
    </row>
    <row r="734" spans="1:14">
      <c r="A734" s="17">
        <v>45582</v>
      </c>
      <c r="B734" s="16">
        <v>9</v>
      </c>
      <c r="C734" s="16">
        <v>1</v>
      </c>
      <c r="D734" s="18">
        <f>price!B54</f>
        <v>5841.47</v>
      </c>
      <c r="E734" s="16">
        <v>1.3139000000000001</v>
      </c>
      <c r="F734" s="16">
        <f>price!B54*_xlfn.NORM.S.DIST((LN(price!B54/Home!$F$29)+(rate!B54%-dividend!B54%+0.5*(vol!L54%)^2)*(ttm!L54/365))/((vol!L54%)*SQRT(ttm!L54/365)),TRUE)*EXP(-dividend!B54%*ttm!L54/365)-Home!$F$29*_xlfn.NORM.S.DIST((LN(price!B54/Home!$F$29)+(rate!B54%-dividend!B54%-0.5*(vol!L54%)^2)*(ttm!L54/365))/((vol!L54%)*SQRT(ttm!L54/365)),TRUE)*EXP(-rate!B54%*ttm!L54/365)</f>
        <v>106.30619251535609</v>
      </c>
      <c r="G734" s="16">
        <f>_xlfn.NORM.S.DIST((LN(price!B54/Home!$F$29)+(rate!B54%-dividend!B54%+0.5*(vol!L54%)^2)*(ttm!L54/365))/((vol!L54%)*SQRT(ttm!L54/365)),TRUE)*EXP(-dividend!B54%*ttm!L54/365)</f>
        <v>0.47830290829631089</v>
      </c>
      <c r="H734" s="18">
        <f>mid!J54</f>
        <v>129.5</v>
      </c>
      <c r="I734" s="16">
        <f>delta!J54</f>
        <v>0.499</v>
      </c>
      <c r="J734" s="16">
        <v>4.79474</v>
      </c>
      <c r="K734" s="20">
        <f>ttm!J54</f>
        <v>64</v>
      </c>
      <c r="L734" s="20">
        <f>moneyness!J54</f>
        <v>-58.529999999999745</v>
      </c>
      <c r="M734" s="16">
        <f t="shared" si="22"/>
        <v>0.33059444898653034</v>
      </c>
      <c r="N734" s="16">
        <f t="shared" si="23"/>
        <v>-0.14770845930978055</v>
      </c>
    </row>
    <row r="735" spans="1:14">
      <c r="A735" s="17">
        <v>45583</v>
      </c>
      <c r="B735" s="16">
        <v>9</v>
      </c>
      <c r="C735" s="16">
        <v>3</v>
      </c>
      <c r="D735" s="18">
        <f>price!B55</f>
        <v>5864.67</v>
      </c>
      <c r="E735" s="16">
        <v>1.3086</v>
      </c>
      <c r="F735" s="16">
        <f>price!B55*_xlfn.NORM.S.DIST((LN(price!B55/Home!$F$29)+(rate!B55%-dividend!B55%+0.5*(vol!L55%)^2)*(ttm!L55/365))/((vol!L55%)*SQRT(ttm!L55/365)),TRUE)*EXP(-dividend!B55%*ttm!L55/365)-Home!$F$29*_xlfn.NORM.S.DIST((LN(price!B55/Home!$F$29)+(rate!B55%-dividend!B55%-0.5*(vol!L55%)^2)*(ttm!L55/365))/((vol!L55%)*SQRT(ttm!L55/365)),TRUE)*EXP(-rate!B55%*ttm!L55/365)</f>
        <v>114.72537526437418</v>
      </c>
      <c r="G735" s="16">
        <f>_xlfn.NORM.S.DIST((LN(price!B55/Home!$F$29)+(rate!B55%-dividend!B55%+0.5*(vol!L55%)^2)*(ttm!L55/365))/((vol!L55%)*SQRT(ttm!L55/365)),TRUE)*EXP(-dividend!B55%*ttm!L55/365)</f>
        <v>0.50856268928471227</v>
      </c>
      <c r="H735" s="18">
        <f>mid!J55</f>
        <v>137.1</v>
      </c>
      <c r="I735" s="16">
        <f>delta!J55</f>
        <v>0.52100000000000002</v>
      </c>
      <c r="J735" s="16">
        <v>4.7816799999999997</v>
      </c>
      <c r="K735" s="20">
        <f>ttm!J55</f>
        <v>63</v>
      </c>
      <c r="L735" s="20">
        <f>moneyness!J55</f>
        <v>-35.329999999999927</v>
      </c>
      <c r="M735" s="16">
        <f t="shared" si="22"/>
        <v>0.56097399621896693</v>
      </c>
      <c r="N735" s="16">
        <f t="shared" si="23"/>
        <v>5.2411306934254664E-2</v>
      </c>
    </row>
    <row r="736" spans="1:14">
      <c r="A736" s="17">
        <v>45586</v>
      </c>
      <c r="B736" s="16">
        <v>9</v>
      </c>
      <c r="C736" s="16">
        <v>1</v>
      </c>
      <c r="D736" s="18">
        <f>price!B56</f>
        <v>5853.98</v>
      </c>
      <c r="E736" s="16">
        <v>1.3109999999999999</v>
      </c>
      <c r="F736" s="16">
        <f>price!B56*_xlfn.NORM.S.DIST((LN(price!B56/Home!$F$29)+(rate!B56%-dividend!B56%+0.5*(vol!L56%)^2)*(ttm!L56/365))/((vol!L56%)*SQRT(ttm!L56/365)),TRUE)*EXP(-dividend!B56%*ttm!L56/365)-Home!$F$29*_xlfn.NORM.S.DIST((LN(price!B56/Home!$F$29)+(rate!B56%-dividend!B56%-0.5*(vol!L56%)^2)*(ttm!L56/365))/((vol!L56%)*SQRT(ttm!L56/365)),TRUE)*EXP(-rate!B56%*ttm!L56/365)</f>
        <v>105.50739308515404</v>
      </c>
      <c r="G736" s="16">
        <f>_xlfn.NORM.S.DIST((LN(price!B56/Home!$F$29)+(rate!B56%-dividend!B56%+0.5*(vol!L56%)^2)*(ttm!L56/365))/((vol!L56%)*SQRT(ttm!L56/365)),TRUE)*EXP(-dividend!B56%*ttm!L56/365)</f>
        <v>0.49098488484199243</v>
      </c>
      <c r="H736" s="18">
        <f>mid!J56</f>
        <v>130.75</v>
      </c>
      <c r="I736" s="16">
        <f>delta!J56</f>
        <v>0.50800000000000001</v>
      </c>
      <c r="J736" s="16">
        <v>4.7991299999999999</v>
      </c>
      <c r="K736" s="20">
        <f>ttm!J56</f>
        <v>60</v>
      </c>
      <c r="L736" s="20">
        <f>moneyness!J56</f>
        <v>-46.020000000000437</v>
      </c>
      <c r="M736" s="16">
        <f t="shared" si="22"/>
        <v>2.5751143247342654</v>
      </c>
      <c r="N736" s="16">
        <f t="shared" si="23"/>
        <v>2.0841294398922727</v>
      </c>
    </row>
    <row r="737" spans="1:14">
      <c r="A737" s="17">
        <v>45587</v>
      </c>
      <c r="B737" s="16">
        <v>9</v>
      </c>
      <c r="C737" s="16">
        <v>1</v>
      </c>
      <c r="D737" s="18">
        <f>price!B57</f>
        <v>5851.2</v>
      </c>
      <c r="E737" s="16">
        <v>1.3109</v>
      </c>
      <c r="F737" s="16">
        <f>price!B57*_xlfn.NORM.S.DIST((LN(price!B57/Home!$F$29)+(rate!B57%-dividend!B57%+0.5*(vol!L57%)^2)*(ttm!L57/365))/((vol!L57%)*SQRT(ttm!L57/365)),TRUE)*EXP(-dividend!B57%*ttm!L57/365)-Home!$F$29*_xlfn.NORM.S.DIST((LN(price!B57/Home!$F$29)+(rate!B57%-dividend!B57%-0.5*(vol!L57%)^2)*(ttm!L57/365))/((vol!L57%)*SQRT(ttm!L57/365)),TRUE)*EXP(-rate!B57%*ttm!L57/365)</f>
        <v>102.3700537441041</v>
      </c>
      <c r="G737" s="16">
        <f>_xlfn.NORM.S.DIST((LN(price!B57/Home!$F$29)+(rate!B57%-dividend!B57%+0.5*(vol!L57%)^2)*(ttm!L57/365))/((vol!L57%)*SQRT(ttm!L57/365)),TRUE)*EXP(-dividend!B57%*ttm!L57/365)</f>
        <v>0.48576936453789143</v>
      </c>
      <c r="H737" s="18">
        <f>mid!J57</f>
        <v>123.05</v>
      </c>
      <c r="I737" s="16">
        <f>delta!J57</f>
        <v>0.502</v>
      </c>
      <c r="J737" s="16">
        <v>4.7952000000000004</v>
      </c>
      <c r="K737" s="20">
        <f>ttm!J57</f>
        <v>59</v>
      </c>
      <c r="L737" s="20">
        <f>moneyness!J57</f>
        <v>-48.800000000000182</v>
      </c>
      <c r="M737" s="16">
        <f t="shared" si="22"/>
        <v>0.36211609236208364</v>
      </c>
      <c r="N737" s="16">
        <f t="shared" si="23"/>
        <v>-0.12365327217580779</v>
      </c>
    </row>
    <row r="738" spans="1:14">
      <c r="A738" s="17">
        <v>45588</v>
      </c>
      <c r="B738" s="16">
        <v>9</v>
      </c>
      <c r="C738" s="16">
        <v>1</v>
      </c>
      <c r="D738" s="18">
        <f>price!B58</f>
        <v>5797.42</v>
      </c>
      <c r="E738" s="16">
        <v>1.3226</v>
      </c>
      <c r="F738" s="16">
        <f>price!B58*_xlfn.NORM.S.DIST((LN(price!B58/Home!$F$29)+(rate!B58%-dividend!B58%+0.5*(vol!L58%)^2)*(ttm!L58/365))/((vol!L58%)*SQRT(ttm!L58/365)),TRUE)*EXP(-dividend!B58%*ttm!L58/365)-Home!$F$29*_xlfn.NORM.S.DIST((LN(price!B58/Home!$F$29)+(rate!B58%-dividend!B58%-0.5*(vol!L58%)^2)*(ttm!L58/365))/((vol!L58%)*SQRT(ttm!L58/365)),TRUE)*EXP(-rate!B58%*ttm!L58/365)</f>
        <v>79.337932851951791</v>
      </c>
      <c r="G738" s="16">
        <f>_xlfn.NORM.S.DIST((LN(price!B58/Home!$F$29)+(rate!B58%-dividend!B58%+0.5*(vol!L58%)^2)*(ttm!L58/365))/((vol!L58%)*SQRT(ttm!L58/365)),TRUE)*EXP(-dividend!B58%*ttm!L58/365)</f>
        <v>0.4089896691032236</v>
      </c>
      <c r="H738" s="18">
        <f>mid!J58</f>
        <v>103.5</v>
      </c>
      <c r="I738" s="16">
        <f>delta!J58</f>
        <v>0.441</v>
      </c>
      <c r="J738" s="16">
        <v>4.7968299999999999</v>
      </c>
      <c r="K738" s="20">
        <f>ttm!J58</f>
        <v>58</v>
      </c>
      <c r="L738" s="20">
        <f>moneyness!J58</f>
        <v>-102.57999999999993</v>
      </c>
      <c r="M738" s="16">
        <f t="shared" si="22"/>
        <v>0.2943706529673572</v>
      </c>
      <c r="N738" s="16">
        <f t="shared" si="23"/>
        <v>-0.11461901613586639</v>
      </c>
    </row>
    <row r="739" spans="1:14">
      <c r="A739" s="17">
        <v>45589</v>
      </c>
      <c r="B739" s="16">
        <v>9</v>
      </c>
      <c r="C739" s="16">
        <v>1</v>
      </c>
      <c r="D739" s="18">
        <f>price!B59</f>
        <v>5809.86</v>
      </c>
      <c r="E739" s="16">
        <v>1.3192999999999999</v>
      </c>
      <c r="F739" s="16">
        <f>price!B59*_xlfn.NORM.S.DIST((LN(price!B59/Home!$F$29)+(rate!B59%-dividend!B59%+0.5*(vol!L59%)^2)*(ttm!L59/365))/((vol!L59%)*SQRT(ttm!L59/365)),TRUE)*EXP(-dividend!B59%*ttm!L59/365)-Home!$F$29*_xlfn.NORM.S.DIST((LN(price!B59/Home!$F$29)+(rate!B59%-dividend!B59%-0.5*(vol!L59%)^2)*(ttm!L59/365))/((vol!L59%)*SQRT(ttm!L59/365)),TRUE)*EXP(-rate!B59%*ttm!L59/365)</f>
        <v>81.972600345538467</v>
      </c>
      <c r="G739" s="16">
        <f>_xlfn.NORM.S.DIST((LN(price!B59/Home!$F$29)+(rate!B59%-dividend!B59%+0.5*(vol!L59%)^2)*(ttm!L59/365))/((vol!L59%)*SQRT(ttm!L59/365)),TRUE)*EXP(-dividend!B59%*ttm!L59/365)</f>
        <v>0.42359287103096727</v>
      </c>
      <c r="H739" s="18">
        <f>mid!J59</f>
        <v>107.1</v>
      </c>
      <c r="I739" s="16">
        <f>delta!J59</f>
        <v>0.45500000000000002</v>
      </c>
      <c r="J739" s="16">
        <v>4.7797099999999997</v>
      </c>
      <c r="K739" s="20">
        <f>ttm!J59</f>
        <v>57</v>
      </c>
      <c r="L739" s="20">
        <f>moneyness!J59</f>
        <v>-90.140000000000327</v>
      </c>
      <c r="M739" s="16">
        <f t="shared" si="22"/>
        <v>1.8718602459754434</v>
      </c>
      <c r="N739" s="16">
        <f t="shared" si="23"/>
        <v>1.4482673749444761</v>
      </c>
    </row>
    <row r="740" spans="1:14">
      <c r="A740" s="17">
        <v>45590</v>
      </c>
      <c r="B740" s="16">
        <v>9</v>
      </c>
      <c r="C740" s="16">
        <v>3</v>
      </c>
      <c r="D740" s="18">
        <f>price!B60</f>
        <v>5808.12</v>
      </c>
      <c r="E740" s="16">
        <v>1.3187</v>
      </c>
      <c r="F740" s="16">
        <f>price!B60*_xlfn.NORM.S.DIST((LN(price!B60/Home!$F$29)+(rate!B60%-dividend!B60%+0.5*(vol!L60%)^2)*(ttm!L60/365))/((vol!L60%)*SQRT(ttm!L60/365)),TRUE)*EXP(-dividend!B60%*ttm!L60/365)-Home!$F$29*_xlfn.NORM.S.DIST((LN(price!B60/Home!$F$29)+(rate!B60%-dividend!B60%-0.5*(vol!L60%)^2)*(ttm!L60/365))/((vol!L60%)*SQRT(ttm!L60/365)),TRUE)*EXP(-rate!B60%*ttm!L60/365)</f>
        <v>84.06205492127765</v>
      </c>
      <c r="G740" s="16">
        <f>_xlfn.NORM.S.DIST((LN(price!B60/Home!$F$29)+(rate!B60%-dividend!B60%+0.5*(vol!L60%)^2)*(ttm!L60/365))/((vol!L60%)*SQRT(ttm!L60/365)),TRUE)*EXP(-dividend!B60%*ttm!L60/365)</f>
        <v>0.42297096944134327</v>
      </c>
      <c r="H740" s="18">
        <f>mid!J60</f>
        <v>103.45</v>
      </c>
      <c r="I740" s="16">
        <f>delta!J60</f>
        <v>0.443</v>
      </c>
      <c r="J740" s="16">
        <v>4.7761800000000001</v>
      </c>
      <c r="K740" s="20">
        <f>ttm!J60</f>
        <v>56</v>
      </c>
      <c r="L740" s="20">
        <f>moneyness!J60</f>
        <v>-91.880000000000109</v>
      </c>
      <c r="M740" s="16">
        <f t="shared" si="22"/>
        <v>0.56876487869587855</v>
      </c>
      <c r="N740" s="16">
        <f t="shared" si="23"/>
        <v>0.14579390925453528</v>
      </c>
    </row>
    <row r="741" spans="1:14">
      <c r="A741" s="17">
        <v>45593</v>
      </c>
      <c r="B741" s="16">
        <v>9</v>
      </c>
      <c r="C741" s="16">
        <v>1</v>
      </c>
      <c r="D741" s="18">
        <f>price!B61</f>
        <v>5823.52</v>
      </c>
      <c r="E741" s="16">
        <v>1.3150999999999999</v>
      </c>
      <c r="F741" s="16">
        <f>price!B61*_xlfn.NORM.S.DIST((LN(price!B61/Home!$F$29)+(rate!B61%-dividend!B61%+0.5*(vol!L61%)^2)*(ttm!L61/365))/((vol!L61%)*SQRT(ttm!L61/365)),TRUE)*EXP(-dividend!B61%*ttm!L61/365)-Home!$F$29*_xlfn.NORM.S.DIST((LN(price!B61/Home!$F$29)+(rate!B61%-dividend!B61%-0.5*(vol!L61%)^2)*(ttm!L61/365))/((vol!L61%)*SQRT(ttm!L61/365)),TRUE)*EXP(-rate!B61%*ttm!L61/365)</f>
        <v>85.874294198813004</v>
      </c>
      <c r="G741" s="16">
        <f>_xlfn.NORM.S.DIST((LN(price!B61/Home!$F$29)+(rate!B61%-dividend!B61%+0.5*(vol!L61%)^2)*(ttm!L61/365))/((vol!L61%)*SQRT(ttm!L61/365)),TRUE)*EXP(-dividend!B61%*ttm!L61/365)</f>
        <v>0.43939306570674053</v>
      </c>
      <c r="H741" s="18">
        <f>mid!J61</f>
        <v>111.85</v>
      </c>
      <c r="I741" s="16">
        <f>delta!J61</f>
        <v>0.46700000000000003</v>
      </c>
      <c r="J741" s="16">
        <v>4.7738899999999997</v>
      </c>
      <c r="K741" s="20">
        <f>ttm!J61</f>
        <v>53</v>
      </c>
      <c r="L741" s="20">
        <f>moneyness!J61</f>
        <v>-76.479999999999563</v>
      </c>
      <c r="M741" s="16">
        <f t="shared" si="22"/>
        <v>0.5005526275446629</v>
      </c>
      <c r="N741" s="16">
        <f t="shared" si="23"/>
        <v>6.1159561837922372E-2</v>
      </c>
    </row>
    <row r="742" spans="1:14">
      <c r="A742" s="17">
        <v>45594</v>
      </c>
      <c r="B742" s="16">
        <v>9</v>
      </c>
      <c r="C742" s="16">
        <v>1</v>
      </c>
      <c r="D742" s="18">
        <f>price!B62</f>
        <v>5832.92</v>
      </c>
      <c r="E742" s="16">
        <v>1.3130999999999999</v>
      </c>
      <c r="F742" s="16">
        <f>price!B62*_xlfn.NORM.S.DIST((LN(price!B62/Home!$F$29)+(rate!B62%-dividend!B62%+0.5*(vol!L62%)^2)*(ttm!L62/365))/((vol!L62%)*SQRT(ttm!L62/365)),TRUE)*EXP(-dividend!B62%*ttm!L62/365)-Home!$F$29*_xlfn.NORM.S.DIST((LN(price!B62/Home!$F$29)+(rate!B62%-dividend!B62%-0.5*(vol!L62%)^2)*(ttm!L62/365))/((vol!L62%)*SQRT(ttm!L62/365)),TRUE)*EXP(-rate!B62%*ttm!L62/365)</f>
        <v>90.7033269321646</v>
      </c>
      <c r="G742" s="16">
        <f>_xlfn.NORM.S.DIST((LN(price!B62/Home!$F$29)+(rate!B62%-dividend!B62%+0.5*(vol!L62%)^2)*(ttm!L62/365))/((vol!L62%)*SQRT(ttm!L62/365)),TRUE)*EXP(-dividend!B62%*ttm!L62/365)</f>
        <v>0.45282504327310824</v>
      </c>
      <c r="H742" s="18">
        <f>mid!J62</f>
        <v>116.45</v>
      </c>
      <c r="I742" s="16">
        <f>delta!J62</f>
        <v>0.48299999999999998</v>
      </c>
      <c r="J742" s="16">
        <v>4.7655200000000004</v>
      </c>
      <c r="K742" s="20">
        <f>ttm!J62</f>
        <v>52</v>
      </c>
      <c r="L742" s="20">
        <f>moneyness!J62</f>
        <v>-67.079999999999927</v>
      </c>
      <c r="M742" s="16">
        <f t="shared" si="22"/>
        <v>0.70403915459523492</v>
      </c>
      <c r="N742" s="16">
        <f t="shared" si="23"/>
        <v>0.25121411132212668</v>
      </c>
    </row>
    <row r="743" spans="1:14">
      <c r="A743" s="17">
        <v>45595</v>
      </c>
      <c r="B743" s="16">
        <v>9</v>
      </c>
      <c r="C743" s="16">
        <v>1</v>
      </c>
      <c r="D743" s="18">
        <f>price!B63</f>
        <v>5813.67</v>
      </c>
      <c r="E743" s="16">
        <v>1.3177000000000001</v>
      </c>
      <c r="F743" s="16">
        <f>price!B63*_xlfn.NORM.S.DIST((LN(price!B63/Home!$F$29)+(rate!B63%-dividend!B63%+0.5*(vol!L63%)^2)*(ttm!L63/365))/((vol!L63%)*SQRT(ttm!L63/365)),TRUE)*EXP(-dividend!B63%*ttm!L63/365)-Home!$F$29*_xlfn.NORM.S.DIST((LN(price!B63/Home!$F$29)+(rate!B63%-dividend!B63%-0.5*(vol!L63%)^2)*(ttm!L63/365))/((vol!L63%)*SQRT(ttm!L63/365)),TRUE)*EXP(-rate!B63%*ttm!L63/365)</f>
        <v>82.893320363497878</v>
      </c>
      <c r="G743" s="16">
        <f>_xlfn.NORM.S.DIST((LN(price!B63/Home!$F$29)+(rate!B63%-dividend!B63%+0.5*(vol!L63%)^2)*(ttm!L63/365))/((vol!L63%)*SQRT(ttm!L63/365)),TRUE)*EXP(-dividend!B63%*ttm!L63/365)</f>
        <v>0.42502638539173088</v>
      </c>
      <c r="H743" s="18">
        <f>mid!J63</f>
        <v>102.75</v>
      </c>
      <c r="I743" s="16">
        <f>delta!J63</f>
        <v>0.45900000000000002</v>
      </c>
      <c r="J743" s="16">
        <v>4.7850900000000003</v>
      </c>
      <c r="K743" s="20">
        <f>ttm!J63</f>
        <v>51</v>
      </c>
      <c r="L743" s="20">
        <f>moneyness!J63</f>
        <v>-86.329999999999927</v>
      </c>
      <c r="M743" s="16">
        <f t="shared" si="22"/>
        <v>0.35738670079514218</v>
      </c>
      <c r="N743" s="16">
        <f t="shared" si="23"/>
        <v>-6.7639684596588701E-2</v>
      </c>
    </row>
    <row r="744" spans="1:14">
      <c r="A744" s="17">
        <v>45596</v>
      </c>
      <c r="B744" s="16">
        <v>9</v>
      </c>
      <c r="C744" s="16">
        <v>1</v>
      </c>
      <c r="D744" s="18">
        <f>price!B64</f>
        <v>5705.45</v>
      </c>
      <c r="E744" s="16">
        <v>1.3411</v>
      </c>
      <c r="F744" s="16">
        <f>price!B64*_xlfn.NORM.S.DIST((LN(price!B64/Home!$F$29)+(rate!B64%-dividend!B64%+0.5*(vol!L64%)^2)*(ttm!L64/365))/((vol!L64%)*SQRT(ttm!L64/365)),TRUE)*EXP(-dividend!B64%*ttm!L64/365)-Home!$F$29*_xlfn.NORM.S.DIST((LN(price!B64/Home!$F$29)+(rate!B64%-dividend!B64%-0.5*(vol!L64%)^2)*(ttm!L64/365))/((vol!L64%)*SQRT(ttm!L64/365)),TRUE)*EXP(-rate!B64%*ttm!L64/365)</f>
        <v>49.335819822872509</v>
      </c>
      <c r="G744" s="16">
        <f>_xlfn.NORM.S.DIST((LN(price!B64/Home!$F$29)+(rate!B64%-dividend!B64%+0.5*(vol!L64%)^2)*(ttm!L64/365))/((vol!L64%)*SQRT(ttm!L64/365)),TRUE)*EXP(-dividend!B64%*ttm!L64/365)</f>
        <v>0.28736557956920639</v>
      </c>
      <c r="H744" s="18">
        <f>mid!J64</f>
        <v>64</v>
      </c>
      <c r="I744" s="16">
        <f>delta!J64</f>
        <v>0.33100000000000002</v>
      </c>
      <c r="J744" s="16">
        <v>4.7691999999999997</v>
      </c>
      <c r="K744" s="20">
        <f>ttm!J64</f>
        <v>50</v>
      </c>
      <c r="L744" s="20">
        <f>moneyness!J64</f>
        <v>-194.55000000000018</v>
      </c>
      <c r="M744" s="16">
        <f t="shared" si="22"/>
        <v>0.17286448039114632</v>
      </c>
      <c r="N744" s="16">
        <f t="shared" si="23"/>
        <v>-0.11450109917806006</v>
      </c>
    </row>
    <row r="745" spans="1:14">
      <c r="A745" s="17">
        <v>45597</v>
      </c>
      <c r="B745" s="16">
        <v>9</v>
      </c>
      <c r="C745" s="16">
        <v>3</v>
      </c>
      <c r="D745" s="18">
        <f>price!B65</f>
        <v>5728.8</v>
      </c>
      <c r="E745" s="16">
        <v>1.3364</v>
      </c>
      <c r="F745" s="16">
        <f>price!B65*_xlfn.NORM.S.DIST((LN(price!B65/Home!$F$29)+(rate!B65%-dividend!B65%+0.5*(vol!L65%)^2)*(ttm!L65/365))/((vol!L65%)*SQRT(ttm!L65/365)),TRUE)*EXP(-dividend!B65%*ttm!L65/365)-Home!$F$29*_xlfn.NORM.S.DIST((LN(price!B65/Home!$F$29)+(rate!B65%-dividend!B65%-0.5*(vol!L65%)^2)*(ttm!L65/365))/((vol!L65%)*SQRT(ttm!L65/365)),TRUE)*EXP(-rate!B65%*ttm!L65/365)</f>
        <v>53.500678715876347</v>
      </c>
      <c r="G745" s="16">
        <f>_xlfn.NORM.S.DIST((LN(price!B65/Home!$F$29)+(rate!B65%-dividend!B65%+0.5*(vol!L65%)^2)*(ttm!L65/365))/((vol!L65%)*SQRT(ttm!L65/365)),TRUE)*EXP(-dividend!B65%*ttm!L65/365)</f>
        <v>0.31025980460060759</v>
      </c>
      <c r="H745" s="18">
        <f>mid!J65</f>
        <v>68</v>
      </c>
      <c r="I745" s="16">
        <f>delta!J65</f>
        <v>0.33800000000000002</v>
      </c>
      <c r="J745" s="16">
        <v>4.75678</v>
      </c>
      <c r="K745" s="20">
        <f>ttm!J65</f>
        <v>49</v>
      </c>
      <c r="L745" s="20">
        <f>moneyness!J65</f>
        <v>-171.19999999999982</v>
      </c>
      <c r="M745" s="16">
        <f t="shared" si="22"/>
        <v>0.50784307863771361</v>
      </c>
      <c r="N745" s="16">
        <f t="shared" si="23"/>
        <v>0.19758327403710602</v>
      </c>
    </row>
    <row r="746" spans="1:14">
      <c r="A746" s="17">
        <v>45600</v>
      </c>
      <c r="B746" s="16">
        <v>9</v>
      </c>
      <c r="C746" s="16">
        <v>1</v>
      </c>
      <c r="D746" s="18">
        <f>price!B66</f>
        <v>5712.69</v>
      </c>
      <c r="E746" s="16">
        <v>1.3391</v>
      </c>
      <c r="F746" s="16">
        <f>price!B66*_xlfn.NORM.S.DIST((LN(price!B66/Home!$F$29)+(rate!B66%-dividend!B66%+0.5*(vol!L66%)^2)*(ttm!L66/365))/((vol!L66%)*SQRT(ttm!L66/365)),TRUE)*EXP(-dividend!B66%*ttm!L66/365)-Home!$F$29*_xlfn.NORM.S.DIST((LN(price!B66/Home!$F$29)+(rate!B66%-dividend!B66%-0.5*(vol!L66%)^2)*(ttm!L66/365))/((vol!L66%)*SQRT(ttm!L66/365)),TRUE)*EXP(-rate!B66%*ttm!L66/365)</f>
        <v>44.40157186847091</v>
      </c>
      <c r="G746" s="16">
        <f>_xlfn.NORM.S.DIST((LN(price!B66/Home!$F$29)+(rate!B66%-dividend!B66%+0.5*(vol!L66%)^2)*(ttm!L66/365))/((vol!L66%)*SQRT(ttm!L66/365)),TRUE)*EXP(-dividend!B66%*ttm!L66/365)</f>
        <v>0.27905968663713604</v>
      </c>
      <c r="H746" s="18">
        <f>mid!J66</f>
        <v>59.5</v>
      </c>
      <c r="I746" s="16">
        <f>delta!J66</f>
        <v>0.311</v>
      </c>
      <c r="J746" s="16">
        <v>4.7418500000000003</v>
      </c>
      <c r="K746" s="20">
        <f>ttm!J66</f>
        <v>46</v>
      </c>
      <c r="L746" s="20">
        <f>moneyness!J66</f>
        <v>-187.3100000000004</v>
      </c>
      <c r="M746" s="16">
        <f t="shared" si="22"/>
        <v>0.32709281331810997</v>
      </c>
      <c r="N746" s="16">
        <f t="shared" si="23"/>
        <v>4.8033126680973925E-2</v>
      </c>
    </row>
    <row r="747" spans="1:14">
      <c r="A747" s="17">
        <v>45601</v>
      </c>
      <c r="B747" s="16">
        <v>9</v>
      </c>
      <c r="C747" s="16">
        <v>1</v>
      </c>
      <c r="D747" s="18">
        <f>price!B67</f>
        <v>5782.76</v>
      </c>
      <c r="E747" s="16">
        <v>1.3243</v>
      </c>
      <c r="F747" s="16">
        <f>price!B67*_xlfn.NORM.S.DIST((LN(price!B67/Home!$F$29)+(rate!B67%-dividend!B67%+0.5*(vol!L67%)^2)*(ttm!L67/365))/((vol!L67%)*SQRT(ttm!L67/365)),TRUE)*EXP(-dividend!B67%*ttm!L67/365)-Home!$F$29*_xlfn.NORM.S.DIST((LN(price!B67/Home!$F$29)+(rate!B67%-dividend!B67%-0.5*(vol!L67%)^2)*(ttm!L67/365))/((vol!L67%)*SQRT(ttm!L67/365)),TRUE)*EXP(-rate!B67%*ttm!L67/365)</f>
        <v>61.991398334395853</v>
      </c>
      <c r="G747" s="16">
        <f>_xlfn.NORM.S.DIST((LN(price!B67/Home!$F$29)+(rate!B67%-dividend!B67%+0.5*(vol!L67%)^2)*(ttm!L67/365))/((vol!L67%)*SQRT(ttm!L67/365)),TRUE)*EXP(-dividend!B67%*ttm!L67/365)</f>
        <v>0.36612826910084834</v>
      </c>
      <c r="H747" s="18">
        <f>mid!J67</f>
        <v>82.35</v>
      </c>
      <c r="I747" s="16">
        <f>delta!J67</f>
        <v>0.39600000000000002</v>
      </c>
      <c r="J747" s="16">
        <v>4.7514500000000002</v>
      </c>
      <c r="K747" s="20">
        <f>ttm!J67</f>
        <v>45</v>
      </c>
      <c r="L747" s="20">
        <f>moneyness!J67</f>
        <v>-117.23999999999978</v>
      </c>
      <c r="M747" s="16">
        <f t="shared" si="22"/>
        <v>0.4285766552033532</v>
      </c>
      <c r="N747" s="16">
        <f t="shared" si="23"/>
        <v>6.244838610250486E-2</v>
      </c>
    </row>
    <row r="748" spans="1:14">
      <c r="A748" s="17">
        <v>45602</v>
      </c>
      <c r="B748" s="16">
        <v>9</v>
      </c>
      <c r="C748" s="16">
        <v>1</v>
      </c>
      <c r="D748" s="18">
        <f>price!B68</f>
        <v>5929.04</v>
      </c>
      <c r="E748" s="16">
        <v>1.2922</v>
      </c>
      <c r="F748" s="16">
        <f>price!B68*_xlfn.NORM.S.DIST((LN(price!B68/Home!$F$29)+(rate!B68%-dividend!B68%+0.5*(vol!L68%)^2)*(ttm!L68/365))/((vol!L68%)*SQRT(ttm!L68/365)),TRUE)*EXP(-dividend!B68%*ttm!L68/365)-Home!$F$29*_xlfn.NORM.S.DIST((LN(price!B68/Home!$F$29)+(rate!B68%-dividend!B68%-0.5*(vol!L68%)^2)*(ttm!L68/365))/((vol!L68%)*SQRT(ttm!L68/365)),TRUE)*EXP(-rate!B68%*ttm!L68/365)</f>
        <v>122.96405059701965</v>
      </c>
      <c r="G748" s="16">
        <f>_xlfn.NORM.S.DIST((LN(price!B68/Home!$F$29)+(rate!B68%-dividend!B68%+0.5*(vol!L68%)^2)*(ttm!L68/365))/((vol!L68%)*SQRT(ttm!L68/365)),TRUE)*EXP(-dividend!B68%*ttm!L68/365)</f>
        <v>0.59688427787194698</v>
      </c>
      <c r="H748" s="18">
        <f>mid!J68</f>
        <v>144.94999999999999</v>
      </c>
      <c r="I748" s="16">
        <f>delta!J68</f>
        <v>0.59699999999999998</v>
      </c>
      <c r="J748" s="16">
        <v>4.7555100000000001</v>
      </c>
      <c r="K748" s="20">
        <f>ttm!J68</f>
        <v>44</v>
      </c>
      <c r="L748" s="20">
        <f>moneyness!J68</f>
        <v>29.039999999999964</v>
      </c>
      <c r="M748" s="16">
        <f t="shared" si="22"/>
        <v>0.52681343986462148</v>
      </c>
      <c r="N748" s="16">
        <f t="shared" si="23"/>
        <v>-7.0070838007325498E-2</v>
      </c>
    </row>
    <row r="749" spans="1:14">
      <c r="A749" s="17">
        <v>45603</v>
      </c>
      <c r="B749" s="16">
        <v>9</v>
      </c>
      <c r="C749" s="16">
        <v>1</v>
      </c>
      <c r="D749" s="18">
        <f>price!B69</f>
        <v>5973.1</v>
      </c>
      <c r="E749" s="16">
        <v>1.2938000000000001</v>
      </c>
      <c r="F749" s="16">
        <f>price!B69*_xlfn.NORM.S.DIST((LN(price!B69/Home!$F$29)+(rate!B69%-dividend!B69%+0.5*(vol!L69%)^2)*(ttm!L69/365))/((vol!L69%)*SQRT(ttm!L69/365)),TRUE)*EXP(-dividend!B69%*ttm!L69/365)-Home!$F$29*_xlfn.NORM.S.DIST((LN(price!B69/Home!$F$29)+(rate!B69%-dividend!B69%-0.5*(vol!L69%)^2)*(ttm!L69/365))/((vol!L69%)*SQRT(ttm!L69/365)),TRUE)*EXP(-rate!B69%*ttm!L69/365)</f>
        <v>148.26794144534642</v>
      </c>
      <c r="G749" s="16">
        <f>_xlfn.NORM.S.DIST((LN(price!B69/Home!$F$29)+(rate!B69%-dividend!B69%+0.5*(vol!L69%)^2)*(ttm!L69/365))/((vol!L69%)*SQRT(ttm!L69/365)),TRUE)*EXP(-dividend!B69%*ttm!L69/365)</f>
        <v>0.66919736078049807</v>
      </c>
      <c r="H749" s="18">
        <f>mid!J69</f>
        <v>168.05</v>
      </c>
      <c r="I749" s="16">
        <f>delta!J69</f>
        <v>0.65900000000000003</v>
      </c>
      <c r="J749" s="16">
        <v>4.7456100000000001</v>
      </c>
      <c r="K749" s="20">
        <f>ttm!J69</f>
        <v>43</v>
      </c>
      <c r="L749" s="20">
        <f>moneyness!J69</f>
        <v>73.100000000000364</v>
      </c>
      <c r="M749" s="16">
        <f t="shared" si="22"/>
        <v>0.48813445453327392</v>
      </c>
      <c r="N749" s="16">
        <f t="shared" si="23"/>
        <v>-0.18106290624722415</v>
      </c>
    </row>
    <row r="750" spans="1:14">
      <c r="A750" s="17">
        <v>45604</v>
      </c>
      <c r="B750" s="16">
        <v>9</v>
      </c>
      <c r="C750" s="16">
        <v>3</v>
      </c>
      <c r="D750" s="18">
        <f>price!B70</f>
        <v>5995.54</v>
      </c>
      <c r="E750" s="16">
        <v>1.2887999999999999</v>
      </c>
      <c r="F750" s="16">
        <f>price!B70*_xlfn.NORM.S.DIST((LN(price!B70/Home!$F$29)+(rate!B70%-dividend!B70%+0.5*(vol!L70%)^2)*(ttm!L70/365))/((vol!L70%)*SQRT(ttm!L70/365)),TRUE)*EXP(-dividend!B70%*ttm!L70/365)-Home!$F$29*_xlfn.NORM.S.DIST((LN(price!B70/Home!$F$29)+(rate!B70%-dividend!B70%-0.5*(vol!L70%)^2)*(ttm!L70/365))/((vol!L70%)*SQRT(ttm!L70/365)),TRUE)*EXP(-rate!B70%*ttm!L70/365)</f>
        <v>162.71673574833176</v>
      </c>
      <c r="G750" s="16">
        <f>_xlfn.NORM.S.DIST((LN(price!B70/Home!$F$29)+(rate!B70%-dividend!B70%+0.5*(vol!L70%)^2)*(ttm!L70/365))/((vol!L70%)*SQRT(ttm!L70/365)),TRUE)*EXP(-dividend!B70%*ttm!L70/365)</f>
        <v>0.70420278591723617</v>
      </c>
      <c r="H750" s="18">
        <f>mid!J70</f>
        <v>178.9</v>
      </c>
      <c r="I750" s="16">
        <f>delta!J70</f>
        <v>0.68899999999999995</v>
      </c>
      <c r="J750" s="16">
        <v>4.7659500000000001</v>
      </c>
      <c r="K750" s="20">
        <f>ttm!J70</f>
        <v>42</v>
      </c>
      <c r="L750" s="20">
        <f>moneyness!J70</f>
        <v>95.539999999999964</v>
      </c>
      <c r="M750" s="16">
        <f t="shared" si="22"/>
        <v>0.2415777277113908</v>
      </c>
      <c r="N750" s="16">
        <f t="shared" si="23"/>
        <v>-0.46262505820584537</v>
      </c>
    </row>
    <row r="751" spans="1:14">
      <c r="A751" s="17">
        <v>45607</v>
      </c>
      <c r="B751" s="16">
        <v>9</v>
      </c>
      <c r="C751" s="16">
        <v>1</v>
      </c>
      <c r="D751" s="18">
        <f>price!B71</f>
        <v>6001.35</v>
      </c>
      <c r="E751" s="16">
        <v>1.2884</v>
      </c>
      <c r="F751" s="16">
        <f>price!B71*_xlfn.NORM.S.DIST((LN(price!B71/Home!$F$29)+(rate!B71%-dividend!B71%+0.5*(vol!L71%)^2)*(ttm!L71/365))/((vol!L71%)*SQRT(ttm!L71/365)),TRUE)*EXP(-dividend!B71%*ttm!L71/365)-Home!$F$29*_xlfn.NORM.S.DIST((LN(price!B71/Home!$F$29)+(rate!B71%-dividend!B71%-0.5*(vol!L71%)^2)*(ttm!L71/365))/((vol!L71%)*SQRT(ttm!L71/365)),TRUE)*EXP(-rate!B71%*ttm!L71/365)</f>
        <v>162.43015353966075</v>
      </c>
      <c r="G751" s="16">
        <f>_xlfn.NORM.S.DIST((LN(price!B71/Home!$F$29)+(rate!B71%-dividend!B71%+0.5*(vol!L71%)^2)*(ttm!L71/365))/((vol!L71%)*SQRT(ttm!L71/365)),TRUE)*EXP(-dividend!B71%*ttm!L71/365)</f>
        <v>0.71791231360882035</v>
      </c>
      <c r="H751" s="18">
        <f>mid!J71</f>
        <v>180.15</v>
      </c>
      <c r="I751" s="16">
        <f>delta!J71</f>
        <v>0.7</v>
      </c>
      <c r="J751" s="16">
        <v>4.7637099999999997</v>
      </c>
      <c r="K751" s="20">
        <f>ttm!J71</f>
        <v>39</v>
      </c>
      <c r="L751" s="20">
        <f>moneyness!J71</f>
        <v>101.35000000000036</v>
      </c>
      <c r="M751" s="16">
        <f t="shared" si="22"/>
        <v>0.7967572924385028</v>
      </c>
      <c r="N751" s="16">
        <f t="shared" si="23"/>
        <v>7.8844978829682444E-2</v>
      </c>
    </row>
    <row r="752" spans="1:14">
      <c r="A752" s="17">
        <v>45608</v>
      </c>
      <c r="B752" s="16">
        <v>9</v>
      </c>
      <c r="C752" s="16">
        <v>1</v>
      </c>
      <c r="D752" s="18">
        <f>price!B72</f>
        <v>5983.99</v>
      </c>
      <c r="E752" s="16">
        <v>1.2925</v>
      </c>
      <c r="F752" s="16">
        <f>price!B72*_xlfn.NORM.S.DIST((LN(price!B72/Home!$F$29)+(rate!B72%-dividend!B72%+0.5*(vol!L72%)^2)*(ttm!L72/365))/((vol!L72%)*SQRT(ttm!L72/365)),TRUE)*EXP(-dividend!B72%*ttm!L72/365)-Home!$F$29*_xlfn.NORM.S.DIST((LN(price!B72/Home!$F$29)+(rate!B72%-dividend!B72%-0.5*(vol!L72%)^2)*(ttm!L72/365))/((vol!L72%)*SQRT(ttm!L72/365)),TRUE)*EXP(-rate!B72%*ttm!L72/365)</f>
        <v>147.15054837624075</v>
      </c>
      <c r="G752" s="16">
        <f>_xlfn.NORM.S.DIST((LN(price!B72/Home!$F$29)+(rate!B72%-dividend!B72%+0.5*(vol!L72%)^2)*(ttm!L72/365))/((vol!L72%)*SQRT(ttm!L72/365)),TRUE)*EXP(-dividend!B72%*ttm!L72/365)</f>
        <v>0.6959589107359897</v>
      </c>
      <c r="H752" s="18">
        <f>mid!J72</f>
        <v>166.15</v>
      </c>
      <c r="I752" s="16">
        <f>delta!J72</f>
        <v>0.68600000000000005</v>
      </c>
      <c r="J752" s="16">
        <v>4.7735000000000003</v>
      </c>
      <c r="K752" s="20">
        <f>ttm!J72</f>
        <v>38</v>
      </c>
      <c r="L752" s="20">
        <f>moneyness!J72</f>
        <v>83.989999999999782</v>
      </c>
      <c r="M752" s="16">
        <f t="shared" si="22"/>
        <v>0.50931377543126799</v>
      </c>
      <c r="N752" s="16">
        <f t="shared" si="23"/>
        <v>-0.18664513530472171</v>
      </c>
    </row>
    <row r="753" spans="1:14">
      <c r="A753" s="17">
        <v>45609</v>
      </c>
      <c r="B753" s="16">
        <v>9</v>
      </c>
      <c r="C753" s="16">
        <v>1</v>
      </c>
      <c r="D753" s="18">
        <f>price!B73</f>
        <v>5985.38</v>
      </c>
      <c r="E753" s="16">
        <v>1.2904</v>
      </c>
      <c r="F753" s="16">
        <f>price!B73*_xlfn.NORM.S.DIST((LN(price!B73/Home!$F$29)+(rate!B73%-dividend!B73%+0.5*(vol!L73%)^2)*(ttm!L73/365))/((vol!L73%)*SQRT(ttm!L73/365)),TRUE)*EXP(-dividend!B73%*ttm!L73/365)-Home!$F$29*_xlfn.NORM.S.DIST((LN(price!B73/Home!$F$29)+(rate!B73%-dividend!B73%-0.5*(vol!L73%)^2)*(ttm!L73/365))/((vol!L73%)*SQRT(ttm!L73/365)),TRUE)*EXP(-rate!B73%*ttm!L73/365)</f>
        <v>144.7507846746048</v>
      </c>
      <c r="G753" s="16">
        <f>_xlfn.NORM.S.DIST((LN(price!B73/Home!$F$29)+(rate!B73%-dividend!B73%+0.5*(vol!L73%)^2)*(ttm!L73/365))/((vol!L73%)*SQRT(ttm!L73/365)),TRUE)*EXP(-dividend!B73%*ttm!L73/365)</f>
        <v>0.7036237100696312</v>
      </c>
      <c r="H753" s="18">
        <f>mid!J73</f>
        <v>166.75</v>
      </c>
      <c r="I753" s="16">
        <f>delta!J73</f>
        <v>0.69599999999999995</v>
      </c>
      <c r="J753" s="16">
        <v>4.7338300000000002</v>
      </c>
      <c r="K753" s="20">
        <f>ttm!J73</f>
        <v>37</v>
      </c>
      <c r="L753" s="20">
        <f>moneyness!J73</f>
        <v>85.380000000000109</v>
      </c>
      <c r="M753" s="16">
        <f t="shared" si="22"/>
        <v>0.93079907512217441</v>
      </c>
      <c r="N753" s="16">
        <f t="shared" si="23"/>
        <v>0.22717536505254321</v>
      </c>
    </row>
    <row r="754" spans="1:14">
      <c r="A754" s="17">
        <v>45610</v>
      </c>
      <c r="B754" s="16">
        <v>9</v>
      </c>
      <c r="C754" s="16">
        <v>1</v>
      </c>
      <c r="D754" s="18">
        <f>price!B74</f>
        <v>5949.17</v>
      </c>
      <c r="E754" s="16">
        <v>1.2985</v>
      </c>
      <c r="F754" s="16">
        <f>price!B74*_xlfn.NORM.S.DIST((LN(price!B74/Home!$F$29)+(rate!B74%-dividend!B74%+0.5*(vol!L74%)^2)*(ttm!L74/365))/((vol!L74%)*SQRT(ttm!L74/365)),TRUE)*EXP(-dividend!B74%*ttm!L74/365)-Home!$F$29*_xlfn.NORM.S.DIST((LN(price!B74/Home!$F$29)+(rate!B74%-dividend!B74%-0.5*(vol!L74%)^2)*(ttm!L74/365))/((vol!L74%)*SQRT(ttm!L74/365)),TRUE)*EXP(-rate!B74%*ttm!L74/365)</f>
        <v>115.85939606664942</v>
      </c>
      <c r="G754" s="16">
        <f>_xlfn.NORM.S.DIST((LN(price!B74/Home!$F$29)+(rate!B74%-dividend!B74%+0.5*(vol!L74%)^2)*(ttm!L74/365))/((vol!L74%)*SQRT(ttm!L74/365)),TRUE)*EXP(-dividend!B74%*ttm!L74/365)</f>
        <v>0.64665553823956012</v>
      </c>
      <c r="H754" s="18">
        <f>mid!J74</f>
        <v>132.85</v>
      </c>
      <c r="I754" s="16">
        <f>delta!J74</f>
        <v>0.63900000000000001</v>
      </c>
      <c r="J754" s="16">
        <v>4.7748699999999999</v>
      </c>
      <c r="K754" s="20">
        <f>ttm!J74</f>
        <v>36</v>
      </c>
      <c r="L754" s="20">
        <f>moneyness!J74</f>
        <v>49.170000000000073</v>
      </c>
      <c r="M754" s="16">
        <f t="shared" si="22"/>
        <v>0.51676735087799686</v>
      </c>
      <c r="N754" s="16">
        <f t="shared" si="23"/>
        <v>-0.12988818736156327</v>
      </c>
    </row>
    <row r="755" spans="1:14">
      <c r="A755" s="17">
        <v>45611</v>
      </c>
      <c r="B755" s="16">
        <v>9</v>
      </c>
      <c r="C755" s="16">
        <v>3</v>
      </c>
      <c r="D755" s="18">
        <f>price!B75</f>
        <v>5870.62</v>
      </c>
      <c r="E755" s="16">
        <v>1.3163</v>
      </c>
      <c r="F755" s="16">
        <f>price!B75*_xlfn.NORM.S.DIST((LN(price!B75/Home!$F$29)+(rate!B75%-dividend!B75%+0.5*(vol!L75%)^2)*(ttm!L75/365))/((vol!L75%)*SQRT(ttm!L75/365)),TRUE)*EXP(-dividend!B75%*ttm!L75/365)-Home!$F$29*_xlfn.NORM.S.DIST((LN(price!B75/Home!$F$29)+(rate!B75%-dividend!B75%-0.5*(vol!L75%)^2)*(ttm!L75/365))/((vol!L75%)*SQRT(ttm!L75/365)),TRUE)*EXP(-rate!B75%*ttm!L75/365)</f>
        <v>75.102168529720075</v>
      </c>
      <c r="G755" s="16">
        <f>_xlfn.NORM.S.DIST((LN(price!B75/Home!$F$29)+(rate!B75%-dividend!B75%+0.5*(vol!L75%)^2)*(ttm!L75/365))/((vol!L75%)*SQRT(ttm!L75/365)),TRUE)*EXP(-dividend!B75%*ttm!L75/365)</f>
        <v>0.48657143084806104</v>
      </c>
      <c r="H755" s="18">
        <f>mid!J75</f>
        <v>92.15</v>
      </c>
      <c r="I755" s="16">
        <f>delta!J75</f>
        <v>0.51</v>
      </c>
      <c r="J755" s="16">
        <v>4.7703899999999999</v>
      </c>
      <c r="K755" s="20">
        <f>ttm!J75</f>
        <v>35</v>
      </c>
      <c r="L755" s="20">
        <f>moneyness!J75</f>
        <v>-29.380000000000109</v>
      </c>
      <c r="M755" s="16">
        <f t="shared" si="22"/>
        <v>0.27277919353039681</v>
      </c>
      <c r="N755" s="16">
        <f t="shared" si="23"/>
        <v>-0.21379223731766422</v>
      </c>
    </row>
    <row r="756" spans="1:14">
      <c r="A756" s="17">
        <v>45614</v>
      </c>
      <c r="B756" s="16">
        <v>9</v>
      </c>
      <c r="C756" s="16">
        <v>1</v>
      </c>
      <c r="D756" s="18">
        <f>price!B76</f>
        <v>5893.62</v>
      </c>
      <c r="E756" s="16">
        <v>1.3109</v>
      </c>
      <c r="F756" s="16">
        <f>price!B76*_xlfn.NORM.S.DIST((LN(price!B76/Home!$F$29)+(rate!B76%-dividend!B76%+0.5*(vol!L76%)^2)*(ttm!L76/365))/((vol!L76%)*SQRT(ttm!L76/365)),TRUE)*EXP(-dividend!B76%*ttm!L76/365)-Home!$F$29*_xlfn.NORM.S.DIST((LN(price!B76/Home!$F$29)+(rate!B76%-dividend!B76%-0.5*(vol!L76%)^2)*(ttm!L76/365))/((vol!L76%)*SQRT(ttm!L76/365)),TRUE)*EXP(-rate!B76%*ttm!L76/365)</f>
        <v>80.749613281377606</v>
      </c>
      <c r="G756" s="16">
        <f>_xlfn.NORM.S.DIST((LN(price!B76/Home!$F$29)+(rate!B76%-dividend!B76%+0.5*(vol!L76%)^2)*(ttm!L76/365))/((vol!L76%)*SQRT(ttm!L76/365)),TRUE)*EXP(-dividend!B76%*ttm!L76/365)</f>
        <v>0.53008905726891031</v>
      </c>
      <c r="H756" s="18">
        <f>mid!J76</f>
        <v>98.25</v>
      </c>
      <c r="I756" s="16">
        <f>delta!J76</f>
        <v>0.54600000000000004</v>
      </c>
      <c r="J756" s="16">
        <v>4.7681199999999997</v>
      </c>
      <c r="K756" s="20">
        <f>ttm!J76</f>
        <v>32</v>
      </c>
      <c r="L756" s="20">
        <f>moneyness!J76</f>
        <v>-6.3800000000001091</v>
      </c>
      <c r="M756" s="16">
        <f t="shared" si="22"/>
        <v>0.57457621040269569</v>
      </c>
      <c r="N756" s="16">
        <f t="shared" si="23"/>
        <v>4.4487153133785373E-2</v>
      </c>
    </row>
    <row r="757" spans="1:14">
      <c r="A757" s="17">
        <v>45615</v>
      </c>
      <c r="B757" s="16">
        <v>9</v>
      </c>
      <c r="C757" s="16">
        <v>1</v>
      </c>
      <c r="D757" s="18">
        <f>price!B77</f>
        <v>5916.98</v>
      </c>
      <c r="E757" s="16">
        <v>1.3053999999999999</v>
      </c>
      <c r="F757" s="16">
        <f>price!B77*_xlfn.NORM.S.DIST((LN(price!B77/Home!$F$29)+(rate!B77%-dividend!B77%+0.5*(vol!L77%)^2)*(ttm!L77/365))/((vol!L77%)*SQRT(ttm!L77/365)),TRUE)*EXP(-dividend!B77%*ttm!L77/365)-Home!$F$29*_xlfn.NORM.S.DIST((LN(price!B77/Home!$F$29)+(rate!B77%-dividend!B77%-0.5*(vol!L77%)^2)*(ttm!L77/365))/((vol!L77%)*SQRT(ttm!L77/365)),TRUE)*EXP(-rate!B77%*ttm!L77/365)</f>
        <v>95.414509672126769</v>
      </c>
      <c r="G757" s="16">
        <f>_xlfn.NORM.S.DIST((LN(price!B77/Home!$F$29)+(rate!B77%-dividend!B77%+0.5*(vol!L77%)^2)*(ttm!L77/365))/((vol!L77%)*SQRT(ttm!L77/365)),TRUE)*EXP(-dividend!B77%*ttm!L77/365)</f>
        <v>0.57617796757110795</v>
      </c>
      <c r="H757" s="18">
        <f>mid!J77</f>
        <v>111.55</v>
      </c>
      <c r="I757" s="16">
        <f>delta!J77</f>
        <v>0.57999999999999996</v>
      </c>
      <c r="J757" s="16">
        <v>4.7679</v>
      </c>
      <c r="K757" s="20">
        <f>ttm!J77</f>
        <v>31</v>
      </c>
      <c r="L757" s="20">
        <f>moneyness!J77</f>
        <v>16.979999999999563</v>
      </c>
      <c r="M757" s="16">
        <f t="shared" si="22"/>
        <v>-28.180055765553011</v>
      </c>
      <c r="N757" s="16">
        <f t="shared" si="23"/>
        <v>-28.75623373312412</v>
      </c>
    </row>
    <row r="758" spans="1:14">
      <c r="A758" s="17">
        <v>45616</v>
      </c>
      <c r="B758" s="16">
        <v>9</v>
      </c>
      <c r="C758" s="16">
        <v>1</v>
      </c>
      <c r="D758" s="18">
        <f>price!B78</f>
        <v>5917.11</v>
      </c>
      <c r="E758" s="16">
        <v>1.3050999999999999</v>
      </c>
      <c r="F758" s="16">
        <f>price!B78*_xlfn.NORM.S.DIST((LN(price!B78/Home!$F$29)+(rate!B78%-dividend!B78%+0.5*(vol!L78%)^2)*(ttm!L78/365))/((vol!L78%)*SQRT(ttm!L78/365)),TRUE)*EXP(-dividend!B78%*ttm!L78/365)-Home!$F$29*_xlfn.NORM.S.DIST((LN(price!B78/Home!$F$29)+(rate!B78%-dividend!B78%-0.5*(vol!L78%)^2)*(ttm!L78/365))/((vol!L78%)*SQRT(ttm!L78/365)),TRUE)*EXP(-rate!B78%*ttm!L78/365)</f>
        <v>97.126121793305629</v>
      </c>
      <c r="G758" s="16">
        <f>_xlfn.NORM.S.DIST((LN(price!B78/Home!$F$29)+(rate!B78%-dividend!B78%+0.5*(vol!L78%)^2)*(ttm!L78/365))/((vol!L78%)*SQRT(ttm!L78/365)),TRUE)*EXP(-dividend!B78%*ttm!L78/365)</f>
        <v>0.57384318578127247</v>
      </c>
      <c r="H758" s="18">
        <f>mid!J78</f>
        <v>113.85</v>
      </c>
      <c r="I758" s="16">
        <f>delta!J78</f>
        <v>0.57799999999999996</v>
      </c>
      <c r="J758" s="16">
        <v>4.7730899999999998</v>
      </c>
      <c r="K758" s="20">
        <f>ttm!J78</f>
        <v>30</v>
      </c>
      <c r="L758" s="20">
        <f>moneyness!J78</f>
        <v>17.109999999999673</v>
      </c>
      <c r="M758" s="16">
        <f t="shared" si="22"/>
        <v>0.50816730393664555</v>
      </c>
      <c r="N758" s="16">
        <f t="shared" si="23"/>
        <v>-6.5675881844626915E-2</v>
      </c>
    </row>
    <row r="759" spans="1:14">
      <c r="A759" s="17">
        <v>45617</v>
      </c>
      <c r="B759" s="16">
        <v>9</v>
      </c>
      <c r="C759" s="16">
        <v>1</v>
      </c>
      <c r="D759" s="18">
        <f>price!B79</f>
        <v>5948.71</v>
      </c>
      <c r="E759" s="16">
        <v>1.2982</v>
      </c>
      <c r="F759" s="16">
        <f>price!B79*_xlfn.NORM.S.DIST((LN(price!B79/Home!$F$29)+(rate!B79%-dividend!B79%+0.5*(vol!L79%)^2)*(ttm!L79/365))/((vol!L79%)*SQRT(ttm!L79/365)),TRUE)*EXP(-dividend!B79%*ttm!L79/365)-Home!$F$29*_xlfn.NORM.S.DIST((LN(price!B79/Home!$F$29)+(rate!B79%-dividend!B79%-0.5*(vol!L79%)^2)*(ttm!L79/365))/((vol!L79%)*SQRT(ttm!L79/365)),TRUE)*EXP(-rate!B79%*ttm!L79/365)</f>
        <v>113.52616623618269</v>
      </c>
      <c r="G759" s="16">
        <f>_xlfn.NORM.S.DIST((LN(price!B79/Home!$F$29)+(rate!B79%-dividend!B79%+0.5*(vol!L79%)^2)*(ttm!L79/365))/((vol!L79%)*SQRT(ttm!L79/365)),TRUE)*EXP(-dividend!B79%*ttm!L79/365)</f>
        <v>0.63755418132603481</v>
      </c>
      <c r="H759" s="18">
        <f>mid!J79</f>
        <v>129.80000000000001</v>
      </c>
      <c r="I759" s="16">
        <f>delta!J79</f>
        <v>0.63</v>
      </c>
      <c r="J759" s="16">
        <v>4.7730300000000003</v>
      </c>
      <c r="K759" s="20">
        <f>ttm!J79</f>
        <v>29</v>
      </c>
      <c r="L759" s="20">
        <f>moneyness!J79</f>
        <v>48.710000000000036</v>
      </c>
      <c r="M759" s="16">
        <f t="shared" si="22"/>
        <v>0.35998192995508727</v>
      </c>
      <c r="N759" s="16">
        <f t="shared" si="23"/>
        <v>-0.27757225137094754</v>
      </c>
    </row>
    <row r="760" spans="1:14">
      <c r="A760" s="17">
        <v>45618</v>
      </c>
      <c r="B760" s="16">
        <v>9</v>
      </c>
      <c r="C760" s="16">
        <v>3</v>
      </c>
      <c r="D760" s="18">
        <f>price!B80</f>
        <v>5969.34</v>
      </c>
      <c r="E760" s="16">
        <v>1.2948999999999999</v>
      </c>
      <c r="F760" s="16">
        <f>price!B80*_xlfn.NORM.S.DIST((LN(price!B80/Home!$F$29)+(rate!B80%-dividend!B80%+0.5*(vol!L80%)^2)*(ttm!L80/365))/((vol!L80%)*SQRT(ttm!L80/365)),TRUE)*EXP(-dividend!B80%*ttm!L80/365)-Home!$F$29*_xlfn.NORM.S.DIST((LN(price!B80/Home!$F$29)+(rate!B80%-dividend!B80%-0.5*(vol!L80%)^2)*(ttm!L80/365))/((vol!L80%)*SQRT(ttm!L80/365)),TRUE)*EXP(-rate!B80%*ttm!L80/365)</f>
        <v>119.6030674511112</v>
      </c>
      <c r="G760" s="16">
        <f>_xlfn.NORM.S.DIST((LN(price!B80/Home!$F$29)+(rate!B80%-dividend!B80%+0.5*(vol!L80%)^2)*(ttm!L80/365))/((vol!L80%)*SQRT(ttm!L80/365)),TRUE)*EXP(-dividend!B80%*ttm!L80/365)</f>
        <v>0.69310815956542016</v>
      </c>
      <c r="H760" s="18">
        <f>mid!J80</f>
        <v>137.15</v>
      </c>
      <c r="I760" s="16">
        <f>delta!J80</f>
        <v>0.66700000000000004</v>
      </c>
      <c r="J760" s="16">
        <v>4.7799699999999996</v>
      </c>
      <c r="K760" s="20">
        <f>ttm!J80</f>
        <v>28</v>
      </c>
      <c r="L760" s="20">
        <f>moneyness!J80</f>
        <v>69.340000000000146</v>
      </c>
      <c r="M760" s="16">
        <f t="shared" si="22"/>
        <v>0.59219916280754248</v>
      </c>
      <c r="N760" s="16">
        <f t="shared" si="23"/>
        <v>-0.10090899675787768</v>
      </c>
    </row>
    <row r="761" spans="1:14">
      <c r="A761" s="17">
        <v>45621</v>
      </c>
      <c r="B761" s="16">
        <v>9</v>
      </c>
      <c r="C761" s="16">
        <v>1</v>
      </c>
      <c r="D761" s="18">
        <f>price!B81</f>
        <v>5987.37</v>
      </c>
      <c r="E761" s="16">
        <v>1.2907</v>
      </c>
      <c r="F761" s="16">
        <f>price!B81*_xlfn.NORM.S.DIST((LN(price!B81/Home!$F$29)+(rate!B81%-dividend!B81%+0.5*(vol!L81%)^2)*(ttm!L81/365))/((vol!L81%)*SQRT(ttm!L81/365)),TRUE)*EXP(-dividend!B81%*ttm!L81/365)-Home!$F$29*_xlfn.NORM.S.DIST((LN(price!B81/Home!$F$29)+(rate!B81%-dividend!B81%-0.5*(vol!L81%)^2)*(ttm!L81/365))/((vol!L81%)*SQRT(ttm!L81/365)),TRUE)*EXP(-rate!B81%*ttm!L81/365)</f>
        <v>125.23417733320093</v>
      </c>
      <c r="G761" s="16">
        <f>_xlfn.NORM.S.DIST((LN(price!B81/Home!$F$29)+(rate!B81%-dividend!B81%+0.5*(vol!L81%)^2)*(ttm!L81/365))/((vol!L81%)*SQRT(ttm!L81/365)),TRUE)*EXP(-dividend!B81%*ttm!L81/365)</f>
        <v>0.74678895301923043</v>
      </c>
      <c r="H761" s="18">
        <f>mid!J81</f>
        <v>147.44999999999999</v>
      </c>
      <c r="I761" s="16">
        <f>delta!J81</f>
        <v>0.71199999999999997</v>
      </c>
      <c r="J761" s="16">
        <v>4.7609500000000002</v>
      </c>
      <c r="K761" s="20">
        <f>ttm!J81</f>
        <v>25</v>
      </c>
      <c r="L761" s="20">
        <f>moneyness!J81</f>
        <v>87.369999999999891</v>
      </c>
      <c r="M761" s="16">
        <f t="shared" si="22"/>
        <v>0.61532462550241995</v>
      </c>
      <c r="N761" s="16">
        <f t="shared" si="23"/>
        <v>-0.13146432751681048</v>
      </c>
    </row>
    <row r="762" spans="1:14">
      <c r="A762" s="17">
        <v>45622</v>
      </c>
      <c r="B762" s="16">
        <v>9</v>
      </c>
      <c r="C762" s="16">
        <v>1</v>
      </c>
      <c r="D762" s="18">
        <f>price!B82</f>
        <v>6021.63</v>
      </c>
      <c r="E762" s="16">
        <v>1.2827</v>
      </c>
      <c r="F762" s="16">
        <f>price!B82*_xlfn.NORM.S.DIST((LN(price!B82/Home!$F$29)+(rate!B82%-dividend!B82%+0.5*(vol!L82%)^2)*(ttm!L82/365))/((vol!L82%)*SQRT(ttm!L82/365)),TRUE)*EXP(-dividend!B82%*ttm!L82/365)-Home!$F$29*_xlfn.NORM.S.DIST((LN(price!B82/Home!$F$29)+(rate!B82%-dividend!B82%-0.5*(vol!L82%)^2)*(ttm!L82/365))/((vol!L82%)*SQRT(ttm!L82/365)),TRUE)*EXP(-rate!B82%*ttm!L82/365)</f>
        <v>149.61067126288344</v>
      </c>
      <c r="G762" s="16">
        <f>_xlfn.NORM.S.DIST((LN(price!B82/Home!$F$29)+(rate!B82%-dividend!B82%+0.5*(vol!L82%)^2)*(ttm!L82/365))/((vol!L82%)*SQRT(ttm!L82/365)),TRUE)*EXP(-dividend!B82%*ttm!L82/365)</f>
        <v>0.8205826643028451</v>
      </c>
      <c r="H762" s="18">
        <f>mid!J82</f>
        <v>168.4</v>
      </c>
      <c r="I762" s="16">
        <f>delta!J82</f>
        <v>0.77100000000000002</v>
      </c>
      <c r="J762" s="16">
        <v>4.7359099999999996</v>
      </c>
      <c r="K762" s="20">
        <f>ttm!J82</f>
        <v>24</v>
      </c>
      <c r="L762" s="20">
        <f>moneyness!J82</f>
        <v>121.63000000000011</v>
      </c>
      <c r="M762" s="16">
        <f t="shared" si="22"/>
        <v>1.0129516337499802</v>
      </c>
      <c r="N762" s="16">
        <f t="shared" si="23"/>
        <v>0.19236896944713511</v>
      </c>
    </row>
    <row r="763" spans="1:14">
      <c r="A763" s="17">
        <v>45623</v>
      </c>
      <c r="B763" s="16">
        <v>9</v>
      </c>
      <c r="C763" s="16">
        <v>2</v>
      </c>
      <c r="D763" s="18">
        <f>price!B83</f>
        <v>5998.74</v>
      </c>
      <c r="E763" s="16">
        <v>1.2879</v>
      </c>
      <c r="F763" s="16">
        <f>price!B83*_xlfn.NORM.S.DIST((LN(price!B83/Home!$F$29)+(rate!B83%-dividend!B83%+0.5*(vol!L83%)^2)*(ttm!L83/365))/((vol!L83%)*SQRT(ttm!L83/365)),TRUE)*EXP(-dividend!B83%*ttm!L83/365)-Home!$F$29*_xlfn.NORM.S.DIST((LN(price!B83/Home!$F$29)+(rate!B83%-dividend!B83%-0.5*(vol!L83%)^2)*(ttm!L83/365))/((vol!L83%)*SQRT(ttm!L83/365)),TRUE)*EXP(-rate!B83%*ttm!L83/365)</f>
        <v>128.91184103529213</v>
      </c>
      <c r="G763" s="16">
        <f>_xlfn.NORM.S.DIST((LN(price!B83/Home!$F$29)+(rate!B83%-dividend!B83%+0.5*(vol!L83%)^2)*(ttm!L83/365))/((vol!L83%)*SQRT(ttm!L83/365)),TRUE)*EXP(-dividend!B83%*ttm!L83/365)</f>
        <v>0.78670356943886155</v>
      </c>
      <c r="H763" s="18">
        <f>mid!J83</f>
        <v>145</v>
      </c>
      <c r="I763" s="16">
        <f>delta!J83</f>
        <v>0.74199999999999999</v>
      </c>
      <c r="J763" s="16">
        <v>4.7243700000000004</v>
      </c>
      <c r="K763" s="20">
        <f>ttm!J83</f>
        <v>23</v>
      </c>
      <c r="L763" s="20">
        <f>moneyness!J83</f>
        <v>98.739999999999782</v>
      </c>
      <c r="M763" s="16">
        <f t="shared" si="22"/>
        <v>0.81591336249788393</v>
      </c>
      <c r="N763" s="16">
        <f t="shared" si="23"/>
        <v>2.9209793059022382E-2</v>
      </c>
    </row>
    <row r="764" spans="1:14">
      <c r="A764" s="17">
        <v>45625</v>
      </c>
      <c r="B764" s="16">
        <v>9</v>
      </c>
      <c r="C764" s="16">
        <v>3</v>
      </c>
      <c r="D764" s="18">
        <f>price!B84</f>
        <v>6032.38</v>
      </c>
      <c r="E764" s="16">
        <v>1.2808999999999999</v>
      </c>
      <c r="F764" s="16">
        <f>price!B84*_xlfn.NORM.S.DIST((LN(price!B84/Home!$F$29)+(rate!B84%-dividend!B84%+0.5*(vol!L84%)^2)*(ttm!L84/365))/((vol!L84%)*SQRT(ttm!L84/365)),TRUE)*EXP(-dividend!B84%*ttm!L84/365)-Home!$F$29*_xlfn.NORM.S.DIST((LN(price!B84/Home!$F$29)+(rate!B84%-dividend!B84%-0.5*(vol!L84%)^2)*(ttm!L84/365))/((vol!L84%)*SQRT(ttm!L84/365)),TRUE)*EXP(-rate!B84%*ttm!L84/365)</f>
        <v>154.00780167604262</v>
      </c>
      <c r="G764" s="16">
        <f>_xlfn.NORM.S.DIST((LN(price!B84/Home!$F$29)+(rate!B84%-dividend!B84%+0.5*(vol!L84%)^2)*(ttm!L84/365))/((vol!L84%)*SQRT(ttm!L84/365)),TRUE)*EXP(-dividend!B84%*ttm!L84/365)</f>
        <v>0.85964868230357916</v>
      </c>
      <c r="H764" s="18">
        <f>mid!J84</f>
        <v>172.1</v>
      </c>
      <c r="I764" s="16">
        <f>delta!J84</f>
        <v>0.80600000000000005</v>
      </c>
      <c r="J764" s="16">
        <v>4.7997500000000004</v>
      </c>
      <c r="K764" s="20">
        <f>ttm!J84</f>
        <v>21</v>
      </c>
      <c r="L764" s="20">
        <f>moneyness!J84</f>
        <v>132.38000000000011</v>
      </c>
      <c r="M764" s="16">
        <f t="shared" si="22"/>
        <v>0.47759232766631915</v>
      </c>
      <c r="N764" s="16">
        <f t="shared" si="23"/>
        <v>-0.38205635463726001</v>
      </c>
    </row>
    <row r="765" spans="1:14">
      <c r="A765" s="17">
        <v>45628</v>
      </c>
      <c r="B765" s="16">
        <v>9</v>
      </c>
      <c r="C765" s="16">
        <v>1</v>
      </c>
      <c r="D765" s="18">
        <f>price!B85</f>
        <v>6047.15</v>
      </c>
      <c r="E765" s="16">
        <v>1.2774000000000001</v>
      </c>
      <c r="F765" s="16">
        <f>price!B85*_xlfn.NORM.S.DIST((LN(price!B85/Home!$F$29)+(rate!B85%-dividend!B85%+0.5*(vol!L85%)^2)*(ttm!L85/365))/((vol!L85%)*SQRT(ttm!L85/365)),TRUE)*EXP(-dividend!B85%*ttm!L85/365)-Home!$F$29*_xlfn.NORM.S.DIST((LN(price!B85/Home!$F$29)+(rate!B85%-dividend!B85%-0.5*(vol!L85%)^2)*(ttm!L85/365))/((vol!L85%)*SQRT(ttm!L85/365)),TRUE)*EXP(-rate!B85%*ttm!L85/365)</f>
        <v>163.04255714024202</v>
      </c>
      <c r="G765" s="16">
        <f>_xlfn.NORM.S.DIST((LN(price!B85/Home!$F$29)+(rate!B85%-dividend!B85%+0.5*(vol!L85%)^2)*(ttm!L85/365))/((vol!L85%)*SQRT(ttm!L85/365)),TRUE)*EXP(-dividend!B85%*ttm!L85/365)</f>
        <v>0.90133781284679326</v>
      </c>
      <c r="H765" s="18">
        <f>mid!J85</f>
        <v>178.85</v>
      </c>
      <c r="I765" s="16">
        <f>delta!J85</f>
        <v>0.83099999999999996</v>
      </c>
      <c r="J765" s="16">
        <v>4.7840400000000001</v>
      </c>
      <c r="K765" s="20">
        <f>ttm!J85</f>
        <v>18</v>
      </c>
      <c r="L765" s="20">
        <f>moneyness!J85</f>
        <v>147.14999999999964</v>
      </c>
      <c r="M765" s="16">
        <f t="shared" si="22"/>
        <v>0.81404946773199616</v>
      </c>
      <c r="N765" s="16">
        <f t="shared" si="23"/>
        <v>-8.7288345114797106E-2</v>
      </c>
    </row>
    <row r="766" spans="1:14">
      <c r="A766" s="17">
        <v>45629</v>
      </c>
      <c r="B766" s="16">
        <v>9</v>
      </c>
      <c r="C766" s="16">
        <v>1</v>
      </c>
      <c r="D766" s="18">
        <f>price!B86</f>
        <v>6049.88</v>
      </c>
      <c r="E766" s="16">
        <v>1.2765</v>
      </c>
      <c r="F766" s="16">
        <f>price!B86*_xlfn.NORM.S.DIST((LN(price!B86/Home!$F$29)+(rate!B86%-dividend!B86%+0.5*(vol!L86%)^2)*(ttm!L86/365))/((vol!L86%)*SQRT(ttm!L86/365)),TRUE)*EXP(-dividend!B86%*ttm!L86/365)-Home!$F$29*_xlfn.NORM.S.DIST((LN(price!B86/Home!$F$29)+(rate!B86%-dividend!B86%-0.5*(vol!L86%)^2)*(ttm!L86/365))/((vol!L86%)*SQRT(ttm!L86/365)),TRUE)*EXP(-rate!B86%*ttm!L86/365)</f>
        <v>163.99855742388263</v>
      </c>
      <c r="G766" s="16">
        <f>_xlfn.NORM.S.DIST((LN(price!B86/Home!$F$29)+(rate!B86%-dividend!B86%+0.5*(vol!L86%)^2)*(ttm!L86/365))/((vol!L86%)*SQRT(ttm!L86/365)),TRUE)*EXP(-dividend!B86%*ttm!L86/365)</f>
        <v>0.91517135774808411</v>
      </c>
      <c r="H766" s="18">
        <f>mid!J86</f>
        <v>180.9</v>
      </c>
      <c r="I766" s="16">
        <f>delta!J86</f>
        <v>0.84099999999999997</v>
      </c>
      <c r="J766" s="16">
        <v>4.7794400000000001</v>
      </c>
      <c r="K766" s="20">
        <f>ttm!J86</f>
        <v>17</v>
      </c>
      <c r="L766" s="20">
        <f>moneyness!J86</f>
        <v>149.88000000000011</v>
      </c>
      <c r="M766" s="16">
        <f t="shared" si="22"/>
        <v>0.19213149430017906</v>
      </c>
      <c r="N766" s="16" t="s">
        <v>69</v>
      </c>
    </row>
    <row r="767" spans="1:14">
      <c r="A767" s="17">
        <v>45509</v>
      </c>
      <c r="B767" s="16">
        <v>10</v>
      </c>
      <c r="C767" s="16">
        <v>1</v>
      </c>
      <c r="D767" s="18">
        <f>price!B2</f>
        <v>5186.33</v>
      </c>
      <c r="E767" s="16">
        <v>1.4816</v>
      </c>
      <c r="F767" s="16">
        <f>price!B2*_xlfn.NORM.S.DIST((LN(price!B2/Home!$F$30)+(rate!B2%-dividend!B2%+0.5*(vol!K2%)^2)*(ttm!K2/365))/((vol!K2%)*SQRT(ttm!K2/365)),TRUE)*EXP(-dividend!B2%*ttm!K2/365)-Home!$F$30*_xlfn.NORM.S.DIST((LN(price!B2/Home!$F$30)+(rate!B2%-dividend!B2%-0.5*(vol!K2%)^2)*(ttm!K2/365))/((vol!K2%)*SQRT(ttm!K2/365)),TRUE)*EXP(-rate!B2%*ttm!K2/365)</f>
        <v>18.335974871215853</v>
      </c>
      <c r="G767" s="16">
        <f>_xlfn.NORM.S.DIST((LN(price!B2/Home!$F$30)+(rate!B2%-dividend!B2%+0.5*(vol!K2%)^2)*(ttm!K2/365))/((vol!K2%)*SQRT(ttm!K2/365)),TRUE)*EXP(-dividend!B2%*ttm!K2/365)</f>
        <v>8.5216790333608433E-2</v>
      </c>
      <c r="H767" s="18">
        <f>mid!K2</f>
        <v>14.95</v>
      </c>
      <c r="I767" s="16">
        <f>delta!K2</f>
        <v>0.10199999999999999</v>
      </c>
      <c r="J767" s="16">
        <v>4.9585299999999997</v>
      </c>
      <c r="K767" s="20">
        <f>ttm!K2</f>
        <v>137</v>
      </c>
      <c r="L767" s="20">
        <f>moneyness!K2</f>
        <v>-813.67000000000007</v>
      </c>
      <c r="M767" s="16">
        <f t="shared" si="22"/>
        <v>-0.10002373990054658</v>
      </c>
      <c r="N767" s="16">
        <f t="shared" si="23"/>
        <v>-0.18524053023415502</v>
      </c>
    </row>
    <row r="768" spans="1:14">
      <c r="A768" s="17">
        <v>45510</v>
      </c>
      <c r="B768" s="16">
        <v>10</v>
      </c>
      <c r="C768" s="16">
        <v>1</v>
      </c>
      <c r="D768" s="18">
        <f>price!B3</f>
        <v>5240.03</v>
      </c>
      <c r="E768" s="16">
        <v>1.4664999999999999</v>
      </c>
      <c r="F768" s="16">
        <f>price!B3*_xlfn.NORM.S.DIST((LN(price!B3/Home!$F$30)+(rate!B3%-dividend!B3%+0.5*(vol!K3%)^2)*(ttm!K3/365))/((vol!K3%)*SQRT(ttm!K3/365)),TRUE)*EXP(-dividend!B3%*ttm!K3/365)-Home!$F$30*_xlfn.NORM.S.DIST((LN(price!B3/Home!$F$30)+(rate!B3%-dividend!B3%-0.5*(vol!K3%)^2)*(ttm!K3/365))/((vol!K3%)*SQRT(ttm!K3/365)),TRUE)*EXP(-rate!B3%*ttm!K3/365)</f>
        <v>14.98138519740445</v>
      </c>
      <c r="G768" s="16">
        <f>_xlfn.NORM.S.DIST((LN(price!B3/Home!$F$30)+(rate!B3%-dividend!B3%+0.5*(vol!K3%)^2)*(ttm!K3/365))/((vol!K3%)*SQRT(ttm!K3/365)),TRUE)*EXP(-dividend!B3%*ttm!K3/365)</f>
        <v>7.7940640698617336E-2</v>
      </c>
      <c r="H768" s="18">
        <f>mid!K3</f>
        <v>9.6</v>
      </c>
      <c r="I768" s="16">
        <f>delta!K3</f>
        <v>8.4000000000000005E-2</v>
      </c>
      <c r="J768" s="16">
        <v>4.9520299999999997</v>
      </c>
      <c r="K768" s="20">
        <f>ttm!K3</f>
        <v>136</v>
      </c>
      <c r="L768" s="20">
        <f>moneyness!K3</f>
        <v>-759.97000000000025</v>
      </c>
      <c r="M768" s="16">
        <f t="shared" si="22"/>
        <v>1.5955265660360148E-2</v>
      </c>
      <c r="N768" s="16">
        <f t="shared" si="23"/>
        <v>-6.1985375038257184E-2</v>
      </c>
    </row>
    <row r="769" spans="1:14">
      <c r="A769" s="17">
        <v>45511</v>
      </c>
      <c r="B769" s="16">
        <v>10</v>
      </c>
      <c r="C769" s="16">
        <v>1</v>
      </c>
      <c r="D769" s="18">
        <f>price!B4</f>
        <v>5199.5</v>
      </c>
      <c r="E769" s="16">
        <v>1.4785999999999999</v>
      </c>
      <c r="F769" s="16">
        <f>price!B4*_xlfn.NORM.S.DIST((LN(price!B4/Home!$F$30)+(rate!B4%-dividend!B4%+0.5*(vol!K4%)^2)*(ttm!K4/365))/((vol!K4%)*SQRT(ttm!K4/365)),TRUE)*EXP(-dividend!B4%*ttm!K4/365)-Home!$F$30*_xlfn.NORM.S.DIST((LN(price!B4/Home!$F$30)+(rate!B4%-dividend!B4%-0.5*(vol!K4%)^2)*(ttm!K4/365))/((vol!K4%)*SQRT(ttm!K4/365)),TRUE)*EXP(-rate!B4%*ttm!K4/365)</f>
        <v>12.65542452599226</v>
      </c>
      <c r="G769" s="16">
        <f>_xlfn.NORM.S.DIST((LN(price!B4/Home!$F$30)+(rate!B4%-dividend!B4%+0.5*(vol!K4%)^2)*(ttm!K4/365))/((vol!K4%)*SQRT(ttm!K4/365)),TRUE)*EXP(-dividend!B4%*ttm!K4/365)</f>
        <v>6.7251380529499027E-2</v>
      </c>
      <c r="H769" s="18">
        <f>mid!K4</f>
        <v>8.9499999999999993</v>
      </c>
      <c r="I769" s="16">
        <f>delta!K4</f>
        <v>7.5999999999999998E-2</v>
      </c>
      <c r="J769" s="16">
        <v>4.8596199999999996</v>
      </c>
      <c r="K769" s="20">
        <f>ttm!K4</f>
        <v>135</v>
      </c>
      <c r="L769" s="20">
        <f>moneyness!K4</f>
        <v>-800.5</v>
      </c>
      <c r="M769" s="16">
        <f t="shared" si="22"/>
        <v>2.7593237249180808E-2</v>
      </c>
      <c r="N769" s="16">
        <f t="shared" si="23"/>
        <v>-3.965814328031822E-2</v>
      </c>
    </row>
    <row r="770" spans="1:14">
      <c r="A770" s="17">
        <v>45512</v>
      </c>
      <c r="B770" s="16">
        <v>10</v>
      </c>
      <c r="C770" s="16">
        <v>1</v>
      </c>
      <c r="D770" s="18">
        <f>price!B5</f>
        <v>5319.31</v>
      </c>
      <c r="E770" s="16">
        <v>1.4450000000000001</v>
      </c>
      <c r="F770" s="16">
        <f>price!B5*_xlfn.NORM.S.DIST((LN(price!B5/Home!$F$30)+(rate!B5%-dividend!B5%+0.5*(vol!K5%)^2)*(ttm!K5/365))/((vol!K5%)*SQRT(ttm!K5/365)),TRUE)*EXP(-dividend!B5%*ttm!K5/365)-Home!$F$30*_xlfn.NORM.S.DIST((LN(price!B5/Home!$F$30)+(rate!B5%-dividend!B5%-0.5*(vol!K5%)^2)*(ttm!K5/365))/((vol!K5%)*SQRT(ttm!K5/365)),TRUE)*EXP(-rate!B5%*ttm!K5/365)</f>
        <v>17.696744517204422</v>
      </c>
      <c r="G770" s="16">
        <f>_xlfn.NORM.S.DIST((LN(price!B5/Home!$F$30)+(rate!B5%-dividend!B5%+0.5*(vol!K5%)^2)*(ttm!K5/365))/((vol!K5%)*SQRT(ttm!K5/365)),TRUE)*EXP(-dividend!B5%*ttm!K5/365)</f>
        <v>9.2966749630178064E-2</v>
      </c>
      <c r="H770" s="18">
        <f>mid!K5</f>
        <v>12.25</v>
      </c>
      <c r="I770" s="16">
        <f>delta!K5</f>
        <v>0.105</v>
      </c>
      <c r="J770" s="16">
        <v>4.9504000000000001</v>
      </c>
      <c r="K770" s="20">
        <f>ttm!K5</f>
        <v>134</v>
      </c>
      <c r="L770" s="20">
        <f>moneyness!K5</f>
        <v>-680.6899999999996</v>
      </c>
      <c r="M770" s="16">
        <f t="shared" si="22"/>
        <v>-8.7262039398620525E-2</v>
      </c>
      <c r="N770" s="16">
        <f t="shared" si="23"/>
        <v>-0.18022878902879857</v>
      </c>
    </row>
    <row r="771" spans="1:14">
      <c r="A771" s="17">
        <v>45513</v>
      </c>
      <c r="B771" s="16">
        <v>10</v>
      </c>
      <c r="C771" s="16">
        <v>3</v>
      </c>
      <c r="D771" s="18">
        <f>price!B6</f>
        <v>5344.16</v>
      </c>
      <c r="E771" s="16">
        <v>1.4382999999999999</v>
      </c>
      <c r="F771" s="16">
        <f>price!B6*_xlfn.NORM.S.DIST((LN(price!B6/Home!$F$30)+(rate!B6%-dividend!B6%+0.5*(vol!K6%)^2)*(ttm!K6/365))/((vol!K6%)*SQRT(ttm!K6/365)),TRUE)*EXP(-dividend!B6%*ttm!K6/365)-Home!$F$30*_xlfn.NORM.S.DIST((LN(price!B6/Home!$F$30)+(rate!B6%-dividend!B6%-0.5*(vol!K6%)^2)*(ttm!K6/365))/((vol!K6%)*SQRT(ttm!K6/365)),TRUE)*EXP(-rate!B6%*ttm!K6/365)</f>
        <v>15.792828062116087</v>
      </c>
      <c r="G771" s="16">
        <f>_xlfn.NORM.S.DIST((LN(price!B6/Home!$F$30)+(rate!B6%-dividend!B6%+0.5*(vol!K6%)^2)*(ttm!K6/365))/((vol!K6%)*SQRT(ttm!K6/365)),TRUE)*EXP(-dividend!B6%*ttm!K6/365)</f>
        <v>8.855164238138398E-2</v>
      </c>
      <c r="H771" s="18">
        <f>mid!K6</f>
        <v>10.1</v>
      </c>
      <c r="I771" s="16">
        <f>delta!K6</f>
        <v>9.6000000000000002E-2</v>
      </c>
      <c r="J771" s="16">
        <v>4.9727600000000001</v>
      </c>
      <c r="K771" s="20">
        <f>ttm!K6</f>
        <v>133</v>
      </c>
      <c r="L771" s="20">
        <f>moneyness!K6</f>
        <v>-655.84000000000015</v>
      </c>
      <c r="M771" s="16">
        <f t="shared" ref="M771:M834" si="24">(H772-H771)/((D772*EXP(-E771%*(C771/365)))-D771)</f>
        <v>2.1157046084598847</v>
      </c>
      <c r="N771" s="16">
        <f t="shared" ref="N771:N834" si="25">M771-G771</f>
        <v>2.0271529660785008</v>
      </c>
    </row>
    <row r="772" spans="1:14">
      <c r="A772" s="17">
        <v>45516</v>
      </c>
      <c r="B772" s="16">
        <v>10</v>
      </c>
      <c r="C772" s="16">
        <v>1</v>
      </c>
      <c r="D772" s="18">
        <f>price!B7</f>
        <v>5344.39</v>
      </c>
      <c r="E772" s="16">
        <v>1.4375</v>
      </c>
      <c r="F772" s="16">
        <f>price!B7*_xlfn.NORM.S.DIST((LN(price!B7/Home!$F$30)+(rate!B7%-dividend!B7%+0.5*(vol!K7%)^2)*(ttm!K7/365))/((vol!K7%)*SQRT(ttm!K7/365)),TRUE)*EXP(-dividend!B7%*ttm!K7/365)-Home!$F$30*_xlfn.NORM.S.DIST((LN(price!B7/Home!$F$30)+(rate!B7%-dividend!B7%-0.5*(vol!K7%)^2)*(ttm!K7/365))/((vol!K7%)*SQRT(ttm!K7/365)),TRUE)*EXP(-rate!B7%*ttm!K7/365)</f>
        <v>13.97069484027719</v>
      </c>
      <c r="G772" s="16">
        <f>_xlfn.NORM.S.DIST((LN(price!B7/Home!$F$30)+(rate!B7%-dividend!B7%+0.5*(vol!K7%)^2)*(ttm!K7/365))/((vol!K7%)*SQRT(ttm!K7/365)),TRUE)*EXP(-dividend!B7%*ttm!K7/365)</f>
        <v>8.1708948159259026E-2</v>
      </c>
      <c r="H772" s="18">
        <f>mid!K7</f>
        <v>9.25</v>
      </c>
      <c r="I772" s="16">
        <f>delta!K7</f>
        <v>9.1999999999999998E-2</v>
      </c>
      <c r="J772" s="16">
        <v>4.9640300000000002</v>
      </c>
      <c r="K772" s="20">
        <f>ttm!K7</f>
        <v>130</v>
      </c>
      <c r="L772" s="20">
        <f>moneyness!K7</f>
        <v>-655.60999999999967</v>
      </c>
      <c r="M772" s="16">
        <f t="shared" si="24"/>
        <v>4.3973916362223121E-2</v>
      </c>
      <c r="N772" s="16">
        <f t="shared" si="25"/>
        <v>-3.7735031797035905E-2</v>
      </c>
    </row>
    <row r="773" spans="1:14">
      <c r="A773" s="17">
        <v>45517</v>
      </c>
      <c r="B773" s="16">
        <v>10</v>
      </c>
      <c r="C773" s="16">
        <v>1</v>
      </c>
      <c r="D773" s="18">
        <f>price!B8</f>
        <v>5434.43</v>
      </c>
      <c r="E773" s="16">
        <v>1.4134</v>
      </c>
      <c r="F773" s="16">
        <f>price!B8*_xlfn.NORM.S.DIST((LN(price!B8/Home!$F$30)+(rate!B8%-dividend!B8%+0.5*(vol!K8%)^2)*(ttm!K8/365))/((vol!K8%)*SQRT(ttm!K8/365)),TRUE)*EXP(-dividend!B8%*ttm!K8/365)-Home!$F$30*_xlfn.NORM.S.DIST((LN(price!B8/Home!$F$30)+(rate!B8%-dividend!B8%-0.5*(vol!K8%)^2)*(ttm!K8/365))/((vol!K8%)*SQRT(ttm!K8/365)),TRUE)*EXP(-rate!B8%*ttm!K8/365)</f>
        <v>20.432112184610332</v>
      </c>
      <c r="G773" s="16">
        <f>_xlfn.NORM.S.DIST((LN(price!B8/Home!$F$30)+(rate!B8%-dividend!B8%+0.5*(vol!K8%)^2)*(ttm!K8/365))/((vol!K8%)*SQRT(ttm!K8/365)),TRUE)*EXP(-dividend!B8%*ttm!K8/365)</f>
        <v>0.11378789439831306</v>
      </c>
      <c r="H773" s="18">
        <f>mid!K8</f>
        <v>13.2</v>
      </c>
      <c r="I773" s="16">
        <f>delta!K8</f>
        <v>0.125</v>
      </c>
      <c r="J773" s="16">
        <v>4.9351500000000001</v>
      </c>
      <c r="K773" s="20">
        <f>ttm!K8</f>
        <v>129</v>
      </c>
      <c r="L773" s="20">
        <f>moneyness!K8</f>
        <v>-565.56999999999971</v>
      </c>
      <c r="M773" s="16">
        <f t="shared" si="24"/>
        <v>-4.6186546025357912E-2</v>
      </c>
      <c r="N773" s="16">
        <f t="shared" si="25"/>
        <v>-0.15997444042367098</v>
      </c>
    </row>
    <row r="774" spans="1:14">
      <c r="A774" s="17">
        <v>45518</v>
      </c>
      <c r="B774" s="16">
        <v>10</v>
      </c>
      <c r="C774" s="16">
        <v>1</v>
      </c>
      <c r="D774" s="18">
        <f>price!B9</f>
        <v>5455.21</v>
      </c>
      <c r="E774" s="16">
        <v>1.4079999999999999</v>
      </c>
      <c r="F774" s="16">
        <f>price!B9*_xlfn.NORM.S.DIST((LN(price!B9/Home!$F$30)+(rate!B9%-dividend!B9%+0.5*(vol!K9%)^2)*(ttm!K9/365))/((vol!K9%)*SQRT(ttm!K9/365)),TRUE)*EXP(-dividend!B9%*ttm!K9/365)-Home!$F$30*_xlfn.NORM.S.DIST((LN(price!B9/Home!$F$30)+(rate!B9%-dividend!B9%-0.5*(vol!K9%)^2)*(ttm!K9/365))/((vol!K9%)*SQRT(ttm!K9/365)),TRUE)*EXP(-rate!B9%*ttm!K9/365)</f>
        <v>19.190792084039572</v>
      </c>
      <c r="G774" s="16">
        <f>_xlfn.NORM.S.DIST((LN(price!B9/Home!$F$30)+(rate!B9%-dividend!B9%+0.5*(vol!K9%)^2)*(ttm!K9/365))/((vol!K9%)*SQRT(ttm!K9/365)),TRUE)*EXP(-dividend!B9%*ttm!K9/365)</f>
        <v>0.11214277774955612</v>
      </c>
      <c r="H774" s="18">
        <f>mid!K9</f>
        <v>12.25</v>
      </c>
      <c r="I774" s="16">
        <f>delta!K9</f>
        <v>0.126</v>
      </c>
      <c r="J774" s="16">
        <v>4.9485799999999998</v>
      </c>
      <c r="K774" s="20">
        <f>ttm!K9</f>
        <v>128</v>
      </c>
      <c r="L774" s="20">
        <f>moneyness!K9</f>
        <v>-544.79</v>
      </c>
      <c r="M774" s="16">
        <f t="shared" si="24"/>
        <v>9.3967649884134474E-2</v>
      </c>
      <c r="N774" s="16">
        <f t="shared" si="25"/>
        <v>-1.817512786542165E-2</v>
      </c>
    </row>
    <row r="775" spans="1:14">
      <c r="A775" s="17">
        <v>45519</v>
      </c>
      <c r="B775" s="16">
        <v>10</v>
      </c>
      <c r="C775" s="16">
        <v>1</v>
      </c>
      <c r="D775" s="18">
        <f>price!B10</f>
        <v>5543.22</v>
      </c>
      <c r="E775" s="16">
        <v>1.3857999999999999</v>
      </c>
      <c r="F775" s="16">
        <f>price!B10*_xlfn.NORM.S.DIST((LN(price!B10/Home!$F$30)+(rate!B10%-dividend!B10%+0.5*(vol!K10%)^2)*(ttm!K10/365))/((vol!K10%)*SQRT(ttm!K10/365)),TRUE)*EXP(-dividend!B10%*ttm!K10/365)-Home!$F$30*_xlfn.NORM.S.DIST((LN(price!B10/Home!$F$30)+(rate!B10%-dividend!B10%-0.5*(vol!K10%)^2)*(ttm!K10/365))/((vol!K10%)*SQRT(ttm!K10/365)),TRUE)*EXP(-rate!B10%*ttm!K10/365)</f>
        <v>32.314897048044941</v>
      </c>
      <c r="G775" s="16">
        <f>_xlfn.NORM.S.DIST((LN(price!B10/Home!$F$30)+(rate!B10%-dividend!B10%+0.5*(vol!K10%)^2)*(ttm!K10/365))/((vol!K10%)*SQRT(ttm!K10/365)),TRUE)*EXP(-dividend!B10%*ttm!K10/365)</f>
        <v>0.16793007420756317</v>
      </c>
      <c r="H775" s="18">
        <f>mid!K10</f>
        <v>20.5</v>
      </c>
      <c r="I775" s="16">
        <f>delta!K10</f>
        <v>0.18099999999999999</v>
      </c>
      <c r="J775" s="16">
        <v>5.0019799999999996</v>
      </c>
      <c r="K775" s="20">
        <f>ttm!K10</f>
        <v>127</v>
      </c>
      <c r="L775" s="20">
        <f>moneyness!K10</f>
        <v>-456.77999999999975</v>
      </c>
      <c r="M775" s="16">
        <f t="shared" si="24"/>
        <v>0.10167180700400871</v>
      </c>
      <c r="N775" s="16">
        <f t="shared" si="25"/>
        <v>-6.6258267203554461E-2</v>
      </c>
    </row>
    <row r="776" spans="1:14">
      <c r="A776" s="17">
        <v>45520</v>
      </c>
      <c r="B776" s="16">
        <v>10</v>
      </c>
      <c r="C776" s="16">
        <v>3</v>
      </c>
      <c r="D776" s="18">
        <f>price!B11</f>
        <v>5554.25</v>
      </c>
      <c r="E776" s="16">
        <v>1.3829</v>
      </c>
      <c r="F776" s="16">
        <f>price!B11*_xlfn.NORM.S.DIST((LN(price!B11/Home!$F$30)+(rate!B11%-dividend!B11%+0.5*(vol!K11%)^2)*(ttm!K11/365))/((vol!K11%)*SQRT(ttm!K11/365)),TRUE)*EXP(-dividend!B11%*ttm!K11/365)-Home!$F$30*_xlfn.NORM.S.DIST((LN(price!B11/Home!$F$30)+(rate!B11%-dividend!B11%-0.5*(vol!K11%)^2)*(ttm!K11/365))/((vol!K11%)*SQRT(ttm!K11/365)),TRUE)*EXP(-rate!B11%*ttm!K11/365)</f>
        <v>33.425025070873062</v>
      </c>
      <c r="G776" s="16">
        <f>_xlfn.NORM.S.DIST((LN(price!B11/Home!$F$30)+(rate!B11%-dividend!B11%+0.5*(vol!K11%)^2)*(ttm!K11/365))/((vol!K11%)*SQRT(ttm!K11/365)),TRUE)*EXP(-dividend!B11%*ttm!K11/365)</f>
        <v>0.17320377762542308</v>
      </c>
      <c r="H776" s="18">
        <f>mid!K11</f>
        <v>21.6</v>
      </c>
      <c r="I776" s="16">
        <f>delta!K11</f>
        <v>0.189</v>
      </c>
      <c r="J776" s="16">
        <v>4.9948600000000001</v>
      </c>
      <c r="K776" s="20">
        <f>ttm!K11</f>
        <v>126</v>
      </c>
      <c r="L776" s="20">
        <f>moneyness!K11</f>
        <v>-445.75</v>
      </c>
      <c r="M776" s="16">
        <f t="shared" si="24"/>
        <v>8.8076691647728092E-2</v>
      </c>
      <c r="N776" s="16">
        <f t="shared" si="25"/>
        <v>-8.5127085977694986E-2</v>
      </c>
    </row>
    <row r="777" spans="1:14">
      <c r="A777" s="17">
        <v>45523</v>
      </c>
      <c r="B777" s="16">
        <v>10</v>
      </c>
      <c r="C777" s="16">
        <v>1</v>
      </c>
      <c r="D777" s="18">
        <f>price!B12</f>
        <v>5608.25</v>
      </c>
      <c r="E777" s="16">
        <v>1.3697999999999999</v>
      </c>
      <c r="F777" s="16">
        <f>price!B12*_xlfn.NORM.S.DIST((LN(price!B12/Home!$F$30)+(rate!B12%-dividend!B12%+0.5*(vol!K12%)^2)*(ttm!K12/365))/((vol!K12%)*SQRT(ttm!K12/365)),TRUE)*EXP(-dividend!B12%*ttm!K12/365)-Home!$F$30*_xlfn.NORM.S.DIST((LN(price!B12/Home!$F$30)+(rate!B12%-dividend!B12%-0.5*(vol!K12%)^2)*(ttm!K12/365))/((vol!K12%)*SQRT(ttm!K12/365)),TRUE)*EXP(-rate!B12%*ttm!K12/365)</f>
        <v>41.764428691382363</v>
      </c>
      <c r="G777" s="16">
        <f>_xlfn.NORM.S.DIST((LN(price!B12/Home!$F$30)+(rate!B12%-dividend!B12%+0.5*(vol!K12%)^2)*(ttm!K12/365))/((vol!K12%)*SQRT(ttm!K12/365)),TRUE)*EXP(-dividend!B12%*ttm!K12/365)</f>
        <v>0.20770756429858014</v>
      </c>
      <c r="H777" s="18">
        <f>mid!K12</f>
        <v>26.3</v>
      </c>
      <c r="I777" s="16">
        <f>delta!K12</f>
        <v>0.221</v>
      </c>
      <c r="J777" s="16">
        <v>5.0149900000000001</v>
      </c>
      <c r="K777" s="20">
        <f>ttm!K12</f>
        <v>123</v>
      </c>
      <c r="L777" s="20">
        <f>moneyness!K12</f>
        <v>-391.75</v>
      </c>
      <c r="M777" s="16">
        <f t="shared" si="24"/>
        <v>-4.4091519961170826E-2</v>
      </c>
      <c r="N777" s="16">
        <f t="shared" si="25"/>
        <v>-0.25179908425975095</v>
      </c>
    </row>
    <row r="778" spans="1:14">
      <c r="A778" s="17">
        <v>45524</v>
      </c>
      <c r="B778" s="16">
        <v>10</v>
      </c>
      <c r="C778" s="16">
        <v>1</v>
      </c>
      <c r="D778" s="18">
        <f>price!B13</f>
        <v>5597.12</v>
      </c>
      <c r="E778" s="16">
        <v>1.3721000000000001</v>
      </c>
      <c r="F778" s="16">
        <f>price!B13*_xlfn.NORM.S.DIST((LN(price!B13/Home!$F$30)+(rate!B13%-dividend!B13%+0.5*(vol!K13%)^2)*(ttm!K13/365))/((vol!K13%)*SQRT(ttm!K13/365)),TRUE)*EXP(-dividend!B13%*ttm!K13/365)-Home!$F$30*_xlfn.NORM.S.DIST((LN(price!B13/Home!$F$30)+(rate!B13%-dividend!B13%-0.5*(vol!K13%)^2)*(ttm!K13/365))/((vol!K13%)*SQRT(ttm!K13/365)),TRUE)*EXP(-rate!B13%*ttm!K13/365)</f>
        <v>40.679917574489764</v>
      </c>
      <c r="G778" s="16">
        <f>_xlfn.NORM.S.DIST((LN(price!B13/Home!$F$30)+(rate!B13%-dividend!B13%+0.5*(vol!K13%)^2)*(ttm!K13/365))/((vol!K13%)*SQRT(ttm!K13/365)),TRUE)*EXP(-dividend!B13%*ttm!K13/365)</f>
        <v>0.20167317508504201</v>
      </c>
      <c r="H778" s="18">
        <f>mid!K13</f>
        <v>26.8</v>
      </c>
      <c r="I778" s="16">
        <f>delta!K13</f>
        <v>0.222</v>
      </c>
      <c r="J778" s="16">
        <v>4.9802</v>
      </c>
      <c r="K778" s="20">
        <f>ttm!K13</f>
        <v>122</v>
      </c>
      <c r="L778" s="20">
        <f>moneyness!K13</f>
        <v>-402.88000000000011</v>
      </c>
      <c r="M778" s="16">
        <f t="shared" si="24"/>
        <v>0.12543206984382158</v>
      </c>
      <c r="N778" s="16">
        <f t="shared" si="25"/>
        <v>-7.6241105241220436E-2</v>
      </c>
    </row>
    <row r="779" spans="1:14">
      <c r="A779" s="17">
        <v>45525</v>
      </c>
      <c r="B779" s="16">
        <v>10</v>
      </c>
      <c r="C779" s="16">
        <v>1</v>
      </c>
      <c r="D779" s="18">
        <f>price!B14</f>
        <v>5620.85</v>
      </c>
      <c r="E779" s="16">
        <v>1.3666</v>
      </c>
      <c r="F779" s="16">
        <f>price!B14*_xlfn.NORM.S.DIST((LN(price!B14/Home!$F$30)+(rate!B14%-dividend!B14%+0.5*(vol!K14%)^2)*(ttm!K14/365))/((vol!K14%)*SQRT(ttm!K14/365)),TRUE)*EXP(-dividend!B14%*ttm!K14/365)-Home!$F$30*_xlfn.NORM.S.DIST((LN(price!B14/Home!$F$30)+(rate!B14%-dividend!B14%-0.5*(vol!K14%)^2)*(ttm!K14/365))/((vol!K14%)*SQRT(ttm!K14/365)),TRUE)*EXP(-rate!B14%*ttm!K14/365)</f>
        <v>45.859731566529035</v>
      </c>
      <c r="G779" s="16">
        <f>_xlfn.NORM.S.DIST((LN(price!B14/Home!$F$30)+(rate!B14%-dividend!B14%+0.5*(vol!K14%)^2)*(ttm!K14/365))/((vol!K14%)*SQRT(ttm!K14/365)),TRUE)*EXP(-dividend!B14%*ttm!K14/365)</f>
        <v>0.2200729839963276</v>
      </c>
      <c r="H779" s="18">
        <f>mid!K14</f>
        <v>29.75</v>
      </c>
      <c r="I779" s="16">
        <f>delta!K14</f>
        <v>0.23599999999999999</v>
      </c>
      <c r="J779" s="16">
        <v>4.9407199999999998</v>
      </c>
      <c r="K779" s="20">
        <f>ttm!K14</f>
        <v>121</v>
      </c>
      <c r="L779" s="20">
        <f>moneyness!K14</f>
        <v>-379.14999999999964</v>
      </c>
      <c r="M779" s="16">
        <f t="shared" si="24"/>
        <v>9.1236230563160964E-2</v>
      </c>
      <c r="N779" s="16">
        <f t="shared" si="25"/>
        <v>-0.12883675343316664</v>
      </c>
    </row>
    <row r="780" spans="1:14">
      <c r="A780" s="17">
        <v>45526</v>
      </c>
      <c r="B780" s="16">
        <v>10</v>
      </c>
      <c r="C780" s="16">
        <v>1</v>
      </c>
      <c r="D780" s="18">
        <f>price!B15</f>
        <v>5570.64</v>
      </c>
      <c r="E780" s="16">
        <v>1.3792</v>
      </c>
      <c r="F780" s="16">
        <f>price!B15*_xlfn.NORM.S.DIST((LN(price!B15/Home!$F$30)+(rate!B15%-dividend!B15%+0.5*(vol!K15%)^2)*(ttm!K15/365))/((vol!K15%)*SQRT(ttm!K15/365)),TRUE)*EXP(-dividend!B15%*ttm!K15/365)-Home!$F$30*_xlfn.NORM.S.DIST((LN(price!B15/Home!$F$30)+(rate!B15%-dividend!B15%-0.5*(vol!K15%)^2)*(ttm!K15/365))/((vol!K15%)*SQRT(ttm!K15/365)),TRUE)*EXP(-rate!B15%*ttm!K15/365)</f>
        <v>37.295014484138164</v>
      </c>
      <c r="G780" s="16">
        <f>_xlfn.NORM.S.DIST((LN(price!B15/Home!$F$30)+(rate!B15%-dividend!B15%+0.5*(vol!K15%)^2)*(ttm!K15/365))/((vol!K15%)*SQRT(ttm!K15/365)),TRUE)*EXP(-dividend!B15%*ttm!K15/365)</f>
        <v>0.18624375058599654</v>
      </c>
      <c r="H780" s="18">
        <f>mid!K15</f>
        <v>25.15</v>
      </c>
      <c r="I780" s="16">
        <f>delta!K15</f>
        <v>0.20699999999999999</v>
      </c>
      <c r="J780" s="16">
        <v>4.9737099999999996</v>
      </c>
      <c r="K780" s="20">
        <f>ttm!K15</f>
        <v>120</v>
      </c>
      <c r="L780" s="20">
        <f>moneyness!K15</f>
        <v>-429.35999999999967</v>
      </c>
      <c r="M780" s="16">
        <f t="shared" si="24"/>
        <v>8.0775326503079989E-2</v>
      </c>
      <c r="N780" s="16">
        <f t="shared" si="25"/>
        <v>-0.10546842408291655</v>
      </c>
    </row>
    <row r="781" spans="1:14">
      <c r="A781" s="17">
        <v>45527</v>
      </c>
      <c r="B781" s="16">
        <v>10</v>
      </c>
      <c r="C781" s="16">
        <v>3</v>
      </c>
      <c r="D781" s="18">
        <f>price!B16</f>
        <v>5634.61</v>
      </c>
      <c r="E781" s="16">
        <v>1.3636999999999999</v>
      </c>
      <c r="F781" s="16">
        <f>price!B16*_xlfn.NORM.S.DIST((LN(price!B16/Home!$F$30)+(rate!B16%-dividend!B16%+0.5*(vol!K16%)^2)*(ttm!K16/365))/((vol!K16%)*SQRT(ttm!K16/365)),TRUE)*EXP(-dividend!B16%*ttm!K16/365)-Home!$F$30*_xlfn.NORM.S.DIST((LN(price!B16/Home!$F$30)+(rate!B16%-dividend!B16%-0.5*(vol!K16%)^2)*(ttm!K16/365))/((vol!K16%)*SQRT(ttm!K16/365)),TRUE)*EXP(-rate!B16%*ttm!K16/365)</f>
        <v>47.089983652156207</v>
      </c>
      <c r="G781" s="16">
        <f>_xlfn.NORM.S.DIST((LN(price!B16/Home!$F$30)+(rate!B16%-dividend!B16%+0.5*(vol!K16%)^2)*(ttm!K16/365))/((vol!K16%)*SQRT(ttm!K16/365)),TRUE)*EXP(-dividend!B16%*ttm!K16/365)</f>
        <v>0.22661754661413991</v>
      </c>
      <c r="H781" s="18">
        <f>mid!K16</f>
        <v>30.3</v>
      </c>
      <c r="I781" s="16">
        <f>delta!K16</f>
        <v>0.23899999999999999</v>
      </c>
      <c r="J781" s="16">
        <v>4.9300199999999998</v>
      </c>
      <c r="K781" s="20">
        <f>ttm!K16</f>
        <v>119</v>
      </c>
      <c r="L781" s="20">
        <f>moneyness!K16</f>
        <v>-365.39000000000033</v>
      </c>
      <c r="M781" s="16">
        <f t="shared" si="24"/>
        <v>0.23913657116046902</v>
      </c>
      <c r="N781" s="16">
        <f t="shared" si="25"/>
        <v>1.2519024546329111E-2</v>
      </c>
    </row>
    <row r="782" spans="1:14">
      <c r="A782" s="17">
        <v>45530</v>
      </c>
      <c r="B782" s="16">
        <v>10</v>
      </c>
      <c r="C782" s="16">
        <v>1</v>
      </c>
      <c r="D782" s="18">
        <f>price!B17</f>
        <v>5616.84</v>
      </c>
      <c r="E782" s="16">
        <v>1.3683000000000001</v>
      </c>
      <c r="F782" s="16">
        <f>price!B17*_xlfn.NORM.S.DIST((LN(price!B17/Home!$F$30)+(rate!B17%-dividend!B17%+0.5*(vol!K17%)^2)*(ttm!K17/365))/((vol!K17%)*SQRT(ttm!K17/365)),TRUE)*EXP(-dividend!B17%*ttm!K17/365)-Home!$F$30*_xlfn.NORM.S.DIST((LN(price!B17/Home!$F$30)+(rate!B17%-dividend!B17%-0.5*(vol!K17%)^2)*(ttm!K17/365))/((vol!K17%)*SQRT(ttm!K17/365)),TRUE)*EXP(-rate!B17%*ttm!K17/365)</f>
        <v>40.354860476273416</v>
      </c>
      <c r="G782" s="16">
        <f>_xlfn.NORM.S.DIST((LN(price!B17/Home!$F$30)+(rate!B17%-dividend!B17%+0.5*(vol!K17%)^2)*(ttm!K17/365))/((vol!K17%)*SQRT(ttm!K17/365)),TRUE)*EXP(-dividend!B17%*ttm!K17/365)</f>
        <v>0.20517491457302844</v>
      </c>
      <c r="H782" s="18">
        <f>mid!K17</f>
        <v>25.9</v>
      </c>
      <c r="I782" s="16">
        <f>delta!K17</f>
        <v>0.22</v>
      </c>
      <c r="J782" s="16">
        <v>4.93872</v>
      </c>
      <c r="K782" s="20">
        <f>ttm!K17</f>
        <v>116</v>
      </c>
      <c r="L782" s="20">
        <f>moneyness!K17</f>
        <v>-383.15999999999985</v>
      </c>
      <c r="M782" s="16">
        <f t="shared" si="24"/>
        <v>1.7144609200105413E-2</v>
      </c>
      <c r="N782" s="16">
        <f t="shared" si="25"/>
        <v>-0.18803030537292303</v>
      </c>
    </row>
    <row r="783" spans="1:14">
      <c r="A783" s="17">
        <v>45531</v>
      </c>
      <c r="B783" s="16">
        <v>10</v>
      </c>
      <c r="C783" s="16">
        <v>1</v>
      </c>
      <c r="D783" s="18">
        <f>price!B18</f>
        <v>5625.8</v>
      </c>
      <c r="E783" s="16">
        <v>1.3662000000000001</v>
      </c>
      <c r="F783" s="16">
        <f>price!B18*_xlfn.NORM.S.DIST((LN(price!B18/Home!$F$30)+(rate!B18%-dividend!B18%+0.5*(vol!K18%)^2)*(ttm!K18/365))/((vol!K18%)*SQRT(ttm!K18/365)),TRUE)*EXP(-dividend!B18%*ttm!K18/365)-Home!$F$30*_xlfn.NORM.S.DIST((LN(price!B18/Home!$F$30)+(rate!B18%-dividend!B18%-0.5*(vol!K18%)^2)*(ttm!K18/365))/((vol!K18%)*SQRT(ttm!K18/365)),TRUE)*EXP(-rate!B18%*ttm!K18/365)</f>
        <v>40.066563807790999</v>
      </c>
      <c r="G783" s="16">
        <f>_xlfn.NORM.S.DIST((LN(price!B18/Home!$F$30)+(rate!B18%-dividend!B18%+0.5*(vol!K18%)^2)*(ttm!K18/365))/((vol!K18%)*SQRT(ttm!K18/365)),TRUE)*EXP(-dividend!B18%*ttm!K18/365)</f>
        <v>0.20679621044084884</v>
      </c>
      <c r="H783" s="18">
        <f>mid!K18</f>
        <v>26.05</v>
      </c>
      <c r="I783" s="16">
        <f>delta!K18</f>
        <v>0.22600000000000001</v>
      </c>
      <c r="J783" s="16">
        <v>4.92021</v>
      </c>
      <c r="K783" s="20">
        <f>ttm!K18</f>
        <v>115</v>
      </c>
      <c r="L783" s="20">
        <f>moneyness!K18</f>
        <v>-374.19999999999982</v>
      </c>
      <c r="M783" s="16">
        <f t="shared" si="24"/>
        <v>0.17144894862020971</v>
      </c>
      <c r="N783" s="16">
        <f t="shared" si="25"/>
        <v>-3.5347261820639131E-2</v>
      </c>
    </row>
    <row r="784" spans="1:14">
      <c r="A784" s="17">
        <v>45532</v>
      </c>
      <c r="B784" s="16">
        <v>10</v>
      </c>
      <c r="C784" s="16">
        <v>1</v>
      </c>
      <c r="D784" s="18">
        <f>price!B19</f>
        <v>5592.18</v>
      </c>
      <c r="E784" s="16">
        <v>1.3749</v>
      </c>
      <c r="F784" s="16">
        <f>price!B19*_xlfn.NORM.S.DIST((LN(price!B19/Home!$F$30)+(rate!B19%-dividend!B19%+0.5*(vol!K19%)^2)*(ttm!K19/365))/((vol!K19%)*SQRT(ttm!K19/365)),TRUE)*EXP(-dividend!B19%*ttm!K19/365)-Home!$F$30*_xlfn.NORM.S.DIST((LN(price!B19/Home!$F$30)+(rate!B19%-dividend!B19%-0.5*(vol!K19%)^2)*(ttm!K19/365))/((vol!K19%)*SQRT(ttm!K19/365)),TRUE)*EXP(-rate!B19%*ttm!K19/365)</f>
        <v>35.047764663085786</v>
      </c>
      <c r="G784" s="16">
        <f>_xlfn.NORM.S.DIST((LN(price!B19/Home!$F$30)+(rate!B19%-dividend!B19%+0.5*(vol!K19%)^2)*(ttm!K19/365))/((vol!K19%)*SQRT(ttm!K19/365)),TRUE)*EXP(-dividend!B19%*ttm!K19/365)</f>
        <v>0.18448885405714338</v>
      </c>
      <c r="H784" s="18">
        <f>mid!K19</f>
        <v>20.25</v>
      </c>
      <c r="I784" s="16">
        <f>delta!K19</f>
        <v>0.19700000000000001</v>
      </c>
      <c r="J784" s="16">
        <v>4.9045100000000001</v>
      </c>
      <c r="K784" s="20">
        <f>ttm!K19</f>
        <v>114</v>
      </c>
      <c r="L784" s="20">
        <f>moneyness!K19</f>
        <v>-407.81999999999971</v>
      </c>
      <c r="M784" s="16">
        <f t="shared" si="24"/>
        <v>-1.7416070919422308</v>
      </c>
      <c r="N784" s="16">
        <f t="shared" si="25"/>
        <v>-1.9260959459993743</v>
      </c>
    </row>
    <row r="785" spans="1:14">
      <c r="A785" s="17">
        <v>45533</v>
      </c>
      <c r="B785" s="16">
        <v>10</v>
      </c>
      <c r="C785" s="16">
        <v>1</v>
      </c>
      <c r="D785" s="18">
        <f>price!B20</f>
        <v>5591.96</v>
      </c>
      <c r="E785" s="16">
        <v>1.3743000000000001</v>
      </c>
      <c r="F785" s="16">
        <f>price!B20*_xlfn.NORM.S.DIST((LN(price!B20/Home!$F$30)+(rate!B20%-dividend!B20%+0.5*(vol!K20%)^2)*(ttm!K20/365))/((vol!K20%)*SQRT(ttm!K20/365)),TRUE)*EXP(-dividend!B20%*ttm!K20/365)-Home!$F$30*_xlfn.NORM.S.DIST((LN(price!B20/Home!$F$30)+(rate!B20%-dividend!B20%-0.5*(vol!K20%)^2)*(ttm!K20/365))/((vol!K20%)*SQRT(ttm!K20/365)),TRUE)*EXP(-rate!B20%*ttm!K20/365)</f>
        <v>31.723480056708013</v>
      </c>
      <c r="G785" s="16">
        <f>_xlfn.NORM.S.DIST((LN(price!B20/Home!$F$30)+(rate!B20%-dividend!B20%+0.5*(vol!K20%)^2)*(ttm!K20/365))/((vol!K20%)*SQRT(ttm!K20/365)),TRUE)*EXP(-dividend!B20%*ttm!K20/365)</f>
        <v>0.17546215184991373</v>
      </c>
      <c r="H785" s="18">
        <f>mid!K20</f>
        <v>21</v>
      </c>
      <c r="I785" s="16">
        <f>delta!K20</f>
        <v>0.20100000000000001</v>
      </c>
      <c r="J785" s="16">
        <v>4.9904500000000001</v>
      </c>
      <c r="K785" s="20">
        <f>ttm!K20</f>
        <v>113</v>
      </c>
      <c r="L785" s="20">
        <f>moneyness!K20</f>
        <v>-408.03999999999996</v>
      </c>
      <c r="M785" s="16">
        <f t="shared" si="24"/>
        <v>6.5804298211475279E-2</v>
      </c>
      <c r="N785" s="16">
        <f t="shared" si="25"/>
        <v>-0.10965785363843845</v>
      </c>
    </row>
    <row r="786" spans="1:14">
      <c r="A786" s="17">
        <v>45534</v>
      </c>
      <c r="B786" s="16">
        <v>10</v>
      </c>
      <c r="C786" s="16">
        <v>3</v>
      </c>
      <c r="D786" s="18">
        <f>price!B21</f>
        <v>5648.4</v>
      </c>
      <c r="E786" s="16">
        <v>1.3606</v>
      </c>
      <c r="F786" s="16">
        <f>price!B21*_xlfn.NORM.S.DIST((LN(price!B21/Home!$F$30)+(rate!B21%-dividend!B21%+0.5*(vol!K21%)^2)*(ttm!K21/365))/((vol!K21%)*SQRT(ttm!K21/365)),TRUE)*EXP(-dividend!B21%*ttm!K21/365)-Home!$F$30*_xlfn.NORM.S.DIST((LN(price!B21/Home!$F$30)+(rate!B21%-dividend!B21%-0.5*(vol!K21%)^2)*(ttm!K21/365))/((vol!K21%)*SQRT(ttm!K21/365)),TRUE)*EXP(-rate!B21%*ttm!K21/365)</f>
        <v>41.50262606370643</v>
      </c>
      <c r="G786" s="16">
        <f>_xlfn.NORM.S.DIST((LN(price!B21/Home!$F$30)+(rate!B21%-dividend!B21%+0.5*(vol!K21%)^2)*(ttm!K21/365))/((vol!K21%)*SQRT(ttm!K21/365)),TRUE)*EXP(-dividend!B21%*ttm!K21/365)</f>
        <v>0.21706643084017105</v>
      </c>
      <c r="H786" s="18">
        <f>mid!K21</f>
        <v>24.7</v>
      </c>
      <c r="I786" s="16">
        <f>delta!K21</f>
        <v>0.22500000000000001</v>
      </c>
      <c r="J786" s="16">
        <v>4.9696699999999998</v>
      </c>
      <c r="K786" s="20">
        <f>ttm!K21</f>
        <v>112</v>
      </c>
      <c r="L786" s="20">
        <f>moneyness!K21</f>
        <v>-351.60000000000036</v>
      </c>
      <c r="M786" s="16">
        <f t="shared" si="24"/>
        <v>8.0357559377102442E-2</v>
      </c>
      <c r="N786" s="16">
        <f t="shared" si="25"/>
        <v>-0.13670887146306859</v>
      </c>
    </row>
    <row r="787" spans="1:14">
      <c r="A787" s="17">
        <v>45538</v>
      </c>
      <c r="B787" s="16">
        <v>10</v>
      </c>
      <c r="C787" s="16">
        <v>1</v>
      </c>
      <c r="D787" s="18">
        <f>price!B22</f>
        <v>5528.93</v>
      </c>
      <c r="E787" s="16">
        <v>1.3905000000000001</v>
      </c>
      <c r="F787" s="16">
        <f>price!B22*_xlfn.NORM.S.DIST((LN(price!B22/Home!$F$30)+(rate!B22%-dividend!B22%+0.5*(vol!K22%)^2)*(ttm!K22/365))/((vol!K22%)*SQRT(ttm!K22/365)),TRUE)*EXP(-dividend!B22%*ttm!K22/365)-Home!$F$30*_xlfn.NORM.S.DIST((LN(price!B22/Home!$F$30)+(rate!B22%-dividend!B22%-0.5*(vol!K22%)^2)*(ttm!K22/365))/((vol!K22%)*SQRT(ttm!K22/365)),TRUE)*EXP(-rate!B22%*ttm!K22/365)</f>
        <v>24.394711129721486</v>
      </c>
      <c r="G787" s="16">
        <f>_xlfn.NORM.S.DIST((LN(price!B22/Home!$F$30)+(rate!B22%-dividend!B22%+0.5*(vol!K22%)^2)*(ttm!K22/365))/((vol!K22%)*SQRT(ttm!K22/365)),TRUE)*EXP(-dividend!B22%*ttm!K22/365)</f>
        <v>0.13922506391664444</v>
      </c>
      <c r="H787" s="18">
        <f>mid!K22</f>
        <v>15.05</v>
      </c>
      <c r="I787" s="16">
        <f>delta!K22</f>
        <v>0.156</v>
      </c>
      <c r="J787" s="16">
        <v>4.9531099999999997</v>
      </c>
      <c r="K787" s="20">
        <f>ttm!K22</f>
        <v>108</v>
      </c>
      <c r="L787" s="20">
        <f>moneyness!K22</f>
        <v>-471.06999999999971</v>
      </c>
      <c r="M787" s="16">
        <f t="shared" si="24"/>
        <v>0</v>
      </c>
      <c r="N787" s="16">
        <f t="shared" si="25"/>
        <v>-0.13922506391664444</v>
      </c>
    </row>
    <row r="788" spans="1:14">
      <c r="A788" s="17">
        <v>45539</v>
      </c>
      <c r="B788" s="16">
        <v>10</v>
      </c>
      <c r="C788" s="16">
        <v>1</v>
      </c>
      <c r="D788" s="18">
        <f>price!B23</f>
        <v>5520.07</v>
      </c>
      <c r="E788" s="16">
        <v>1.3929</v>
      </c>
      <c r="F788" s="16">
        <f>price!B23*_xlfn.NORM.S.DIST((LN(price!B23/Home!$F$30)+(rate!B23%-dividend!B23%+0.5*(vol!K23%)^2)*(ttm!K23/365))/((vol!K23%)*SQRT(ttm!K23/365)),TRUE)*EXP(-dividend!B23%*ttm!K23/365)-Home!$F$30*_xlfn.NORM.S.DIST((LN(price!B23/Home!$F$30)+(rate!B23%-dividend!B23%-0.5*(vol!K23%)^2)*(ttm!K23/365))/((vol!K23%)*SQRT(ttm!K23/365)),TRUE)*EXP(-rate!B23%*ttm!K23/365)</f>
        <v>24.494913575040982</v>
      </c>
      <c r="G788" s="16">
        <f>_xlfn.NORM.S.DIST((LN(price!B23/Home!$F$30)+(rate!B23%-dividend!B23%+0.5*(vol!K23%)^2)*(ttm!K23/365))/((vol!K23%)*SQRT(ttm!K23/365)),TRUE)*EXP(-dividend!B23%*ttm!K23/365)</f>
        <v>0.13772746895306576</v>
      </c>
      <c r="H788" s="18">
        <f>mid!K23</f>
        <v>15.05</v>
      </c>
      <c r="I788" s="16">
        <f>delta!K23</f>
        <v>0.14799999999999999</v>
      </c>
      <c r="J788" s="16">
        <v>4.8909399999999996</v>
      </c>
      <c r="K788" s="20">
        <f>ttm!K23</f>
        <v>107</v>
      </c>
      <c r="L788" s="20">
        <f>moneyness!K23</f>
        <v>-479.93000000000029</v>
      </c>
      <c r="M788" s="16">
        <f t="shared" si="24"/>
        <v>0.10077050810989133</v>
      </c>
      <c r="N788" s="16">
        <f t="shared" si="25"/>
        <v>-3.695696084317443E-2</v>
      </c>
    </row>
    <row r="789" spans="1:14">
      <c r="A789" s="17">
        <v>45540</v>
      </c>
      <c r="B789" s="16">
        <v>10</v>
      </c>
      <c r="C789" s="16">
        <v>1</v>
      </c>
      <c r="D789" s="18">
        <f>price!B24</f>
        <v>5503.41</v>
      </c>
      <c r="E789" s="16">
        <v>1.3960999999999999</v>
      </c>
      <c r="F789" s="16">
        <f>price!B24*_xlfn.NORM.S.DIST((LN(price!B24/Home!$F$30)+(rate!B24%-dividend!B24%+0.5*(vol!K24%)^2)*(ttm!K24/365))/((vol!K24%)*SQRT(ttm!K24/365)),TRUE)*EXP(-dividend!B24%*ttm!K24/365)-Home!$F$30*_xlfn.NORM.S.DIST((LN(price!B24/Home!$F$30)+(rate!B24%-dividend!B24%-0.5*(vol!K24%)^2)*(ttm!K24/365))/((vol!K24%)*SQRT(ttm!K24/365)),TRUE)*EXP(-rate!B24%*ttm!K24/365)</f>
        <v>21.264402098671667</v>
      </c>
      <c r="G789" s="16">
        <f>_xlfn.NORM.S.DIST((LN(price!B24/Home!$F$30)+(rate!B24%-dividend!B24%+0.5*(vol!K24%)^2)*(ttm!K24/365))/((vol!K24%)*SQRT(ttm!K24/365)),TRUE)*EXP(-dividend!B24%*ttm!K24/365)</f>
        <v>0.12422798089243887</v>
      </c>
      <c r="H789" s="18">
        <f>mid!K24</f>
        <v>13.35</v>
      </c>
      <c r="I789" s="16">
        <f>delta!K24</f>
        <v>0.14000000000000001</v>
      </c>
      <c r="J789" s="16">
        <v>4.8811600000000004</v>
      </c>
      <c r="K789" s="20">
        <f>ttm!K24</f>
        <v>106</v>
      </c>
      <c r="L789" s="20">
        <f>moneyness!K24</f>
        <v>-496.59000000000015</v>
      </c>
      <c r="M789" s="16">
        <f t="shared" si="24"/>
        <v>4.9896601424007973E-2</v>
      </c>
      <c r="N789" s="16">
        <f t="shared" si="25"/>
        <v>-7.4331379468430908E-2</v>
      </c>
    </row>
    <row r="790" spans="1:14">
      <c r="A790" s="17">
        <v>45541</v>
      </c>
      <c r="B790" s="16">
        <v>10</v>
      </c>
      <c r="C790" s="16">
        <v>1</v>
      </c>
      <c r="D790" s="18">
        <f>price!B25</f>
        <v>5408.42</v>
      </c>
      <c r="E790" s="16">
        <v>1.4211</v>
      </c>
      <c r="F790" s="16">
        <f>price!B25*_xlfn.NORM.S.DIST((LN(price!B25/Home!$F$30)+(rate!B25%-dividend!B25%+0.5*(vol!K25%)^2)*(ttm!K25/365))/((vol!K25%)*SQRT(ttm!K25/365)),TRUE)*EXP(-dividend!B25%*ttm!K25/365)-Home!$F$30*_xlfn.NORM.S.DIST((LN(price!B25/Home!$F$30)+(rate!B25%-dividend!B25%-0.5*(vol!K25%)^2)*(ttm!K25/365))/((vol!K25%)*SQRT(ttm!K25/365)),TRUE)*EXP(-rate!B25%*ttm!K25/365)</f>
        <v>14.706532915143725</v>
      </c>
      <c r="G790" s="16">
        <f>_xlfn.NORM.S.DIST((LN(price!B25/Home!$F$30)+(rate!B25%-dividend!B25%+0.5*(vol!K25%)^2)*(ttm!K25/365))/((vol!K25%)*SQRT(ttm!K25/365)),TRUE)*EXP(-dividend!B25%*ttm!K25/365)</f>
        <v>8.8741353163590525E-2</v>
      </c>
      <c r="H790" s="18">
        <f>mid!K25</f>
        <v>8.6</v>
      </c>
      <c r="I790" s="16">
        <f>delta!K25</f>
        <v>9.7000000000000003E-2</v>
      </c>
      <c r="J790" s="16">
        <v>4.8439300000000003</v>
      </c>
      <c r="K790" s="20">
        <f>ttm!K25</f>
        <v>105</v>
      </c>
      <c r="L790" s="20">
        <f>moneyness!K25</f>
        <v>-591.57999999999993</v>
      </c>
      <c r="M790" s="16">
        <f t="shared" si="24"/>
        <v>4.1655322976339726E-2</v>
      </c>
      <c r="N790" s="16">
        <f t="shared" si="25"/>
        <v>-4.7086030187250799E-2</v>
      </c>
    </row>
    <row r="791" spans="1:14">
      <c r="A791" s="17">
        <v>45544</v>
      </c>
      <c r="B791" s="16">
        <v>10</v>
      </c>
      <c r="C791" s="16">
        <v>3</v>
      </c>
      <c r="D791" s="18">
        <f>price!B26</f>
        <v>5471.05</v>
      </c>
      <c r="E791" s="16">
        <v>1.4044000000000001</v>
      </c>
      <c r="F791" s="16">
        <f>price!B26*_xlfn.NORM.S.DIST((LN(price!B26/Home!$F$30)+(rate!B26%-dividend!B26%+0.5*(vol!K26%)^2)*(ttm!K26/365))/((vol!K26%)*SQRT(ttm!K26/365)),TRUE)*EXP(-dividend!B26%*ttm!K26/365)-Home!$F$30*_xlfn.NORM.S.DIST((LN(price!B26/Home!$F$30)+(rate!B26%-dividend!B26%-0.5*(vol!K26%)^2)*(ttm!K26/365))/((vol!K26%)*SQRT(ttm!K26/365)),TRUE)*EXP(-rate!B26%*ttm!K26/365)</f>
        <v>17.229432487594295</v>
      </c>
      <c r="G791" s="16">
        <f>_xlfn.NORM.S.DIST((LN(price!B26/Home!$F$30)+(rate!B26%-dividend!B26%+0.5*(vol!K26%)^2)*(ttm!K26/365))/((vol!K26%)*SQRT(ttm!K26/365)),TRUE)*EXP(-dividend!B26%*ttm!K26/365)</f>
        <v>0.10496715241368108</v>
      </c>
      <c r="H791" s="18">
        <f>mid!K26</f>
        <v>11.2</v>
      </c>
      <c r="I791" s="16">
        <f>delta!K26</f>
        <v>0.11899999999999999</v>
      </c>
      <c r="J791" s="16">
        <v>4.8527800000000001</v>
      </c>
      <c r="K791" s="20">
        <f>ttm!K26</f>
        <v>102</v>
      </c>
      <c r="L791" s="20">
        <f>moneyness!K26</f>
        <v>-528.94999999999982</v>
      </c>
      <c r="M791" s="16">
        <f t="shared" si="24"/>
        <v>1.8879253676611783E-2</v>
      </c>
      <c r="N791" s="16">
        <f t="shared" si="25"/>
        <v>-8.6087898737069304E-2</v>
      </c>
    </row>
    <row r="792" spans="1:14">
      <c r="A792" s="17">
        <v>45545</v>
      </c>
      <c r="B792" s="16">
        <v>10</v>
      </c>
      <c r="C792" s="16">
        <v>1</v>
      </c>
      <c r="D792" s="18">
        <f>price!B27</f>
        <v>5495.52</v>
      </c>
      <c r="E792" s="16">
        <v>1.3980999999999999</v>
      </c>
      <c r="F792" s="16">
        <f>price!B27*_xlfn.NORM.S.DIST((LN(price!B27/Home!$F$30)+(rate!B27%-dividend!B27%+0.5*(vol!K27%)^2)*(ttm!K27/365))/((vol!K27%)*SQRT(ttm!K27/365)),TRUE)*EXP(-dividend!B27%*ttm!K27/365)-Home!$F$30*_xlfn.NORM.S.DIST((LN(price!B27/Home!$F$30)+(rate!B27%-dividend!B27%-0.5*(vol!K27%)^2)*(ttm!K27/365))/((vol!K27%)*SQRT(ttm!K27/365)),TRUE)*EXP(-rate!B27%*ttm!K27/365)</f>
        <v>19.259287449100498</v>
      </c>
      <c r="G792" s="16">
        <f>_xlfn.NORM.S.DIST((LN(price!B27/Home!$F$30)+(rate!B27%-dividend!B27%+0.5*(vol!K27%)^2)*(ttm!K27/365))/((vol!K27%)*SQRT(ttm!K27/365)),TRUE)*EXP(-dividend!B27%*ttm!K27/365)</f>
        <v>0.11551915456831016</v>
      </c>
      <c r="H792" s="18">
        <f>mid!K27</f>
        <v>11.65</v>
      </c>
      <c r="I792" s="16">
        <f>delta!K27</f>
        <v>0.128</v>
      </c>
      <c r="J792" s="16">
        <v>4.8342799999999997</v>
      </c>
      <c r="K792" s="20">
        <f>ttm!K27</f>
        <v>101</v>
      </c>
      <c r="L792" s="20">
        <f>moneyness!K27</f>
        <v>-504.47999999999956</v>
      </c>
      <c r="M792" s="16">
        <f t="shared" si="24"/>
        <v>6.5927752898374783E-2</v>
      </c>
      <c r="N792" s="16">
        <f t="shared" si="25"/>
        <v>-4.9591401669935378E-2</v>
      </c>
    </row>
    <row r="793" spans="1:14">
      <c r="A793" s="17">
        <v>45546</v>
      </c>
      <c r="B793" s="16">
        <v>10</v>
      </c>
      <c r="C793" s="16">
        <v>1</v>
      </c>
      <c r="D793" s="18">
        <f>price!B28</f>
        <v>5554.13</v>
      </c>
      <c r="E793" s="16">
        <v>1.3846000000000001</v>
      </c>
      <c r="F793" s="16">
        <f>price!B28*_xlfn.NORM.S.DIST((LN(price!B28/Home!$F$30)+(rate!B28%-dividend!B28%+0.5*(vol!K28%)^2)*(ttm!K28/365))/((vol!K28%)*SQRT(ttm!K28/365)),TRUE)*EXP(-dividend!B28%*ttm!K28/365)-Home!$F$30*_xlfn.NORM.S.DIST((LN(price!B28/Home!$F$30)+(rate!B28%-dividend!B28%-0.5*(vol!K28%)^2)*(ttm!K28/365))/((vol!K28%)*SQRT(ttm!K28/365)),TRUE)*EXP(-rate!B28%*ttm!K28/365)</f>
        <v>25.829475917786681</v>
      </c>
      <c r="G793" s="16">
        <f>_xlfn.NORM.S.DIST((LN(price!B28/Home!$F$30)+(rate!B28%-dividend!B28%+0.5*(vol!K28%)^2)*(ttm!K28/365))/((vol!K28%)*SQRT(ttm!K28/365)),TRUE)*EXP(-dividend!B28%*ttm!K28/365)</f>
        <v>0.14736055525347078</v>
      </c>
      <c r="H793" s="18">
        <f>mid!K28</f>
        <v>15.5</v>
      </c>
      <c r="I793" s="16">
        <f>delta!K28</f>
        <v>0.161</v>
      </c>
      <c r="J793" s="16">
        <v>4.8654599999999997</v>
      </c>
      <c r="K793" s="20">
        <f>ttm!K28</f>
        <v>100</v>
      </c>
      <c r="L793" s="20">
        <f>moneyness!K28</f>
        <v>-445.86999999999989</v>
      </c>
      <c r="M793" s="16">
        <f t="shared" si="24"/>
        <v>8.0883229243944671E-2</v>
      </c>
      <c r="N793" s="16">
        <f t="shared" si="25"/>
        <v>-6.6477326009526105E-2</v>
      </c>
    </row>
    <row r="794" spans="1:14">
      <c r="A794" s="17">
        <v>45547</v>
      </c>
      <c r="B794" s="16">
        <v>10</v>
      </c>
      <c r="C794" s="16">
        <v>1</v>
      </c>
      <c r="D794" s="18">
        <f>price!B29</f>
        <v>5595.76</v>
      </c>
      <c r="E794" s="16">
        <v>1.3735999999999999</v>
      </c>
      <c r="F794" s="16">
        <f>price!B29*_xlfn.NORM.S.DIST((LN(price!B29/Home!$F$30)+(rate!B29%-dividend!B29%+0.5*(vol!K29%)^2)*(ttm!K29/365))/((vol!K29%)*SQRT(ttm!K29/365)),TRUE)*EXP(-dividend!B29%*ttm!K29/365)-Home!$F$30*_xlfn.NORM.S.DIST((LN(price!B29/Home!$F$30)+(rate!B29%-dividend!B29%-0.5*(vol!K29%)^2)*(ttm!K29/365))/((vol!K29%)*SQRT(ttm!K29/365)),TRUE)*EXP(-rate!B29%*ttm!K29/365)</f>
        <v>31.519016729612304</v>
      </c>
      <c r="G794" s="16">
        <f>_xlfn.NORM.S.DIST((LN(price!B29/Home!$F$30)+(rate!B29%-dividend!B29%+0.5*(vol!K29%)^2)*(ttm!K29/365))/((vol!K29%)*SQRT(ttm!K29/365)),TRUE)*EXP(-dividend!B29%*ttm!K29/365)</f>
        <v>0.17326863825698269</v>
      </c>
      <c r="H794" s="18">
        <f>mid!K29</f>
        <v>18.850000000000001</v>
      </c>
      <c r="I794" s="16">
        <f>delta!K29</f>
        <v>0.185</v>
      </c>
      <c r="J794" s="16">
        <v>4.8419800000000004</v>
      </c>
      <c r="K794" s="20">
        <f>ttm!K29</f>
        <v>99</v>
      </c>
      <c r="L794" s="20">
        <f>moneyness!K29</f>
        <v>-404.23999999999978</v>
      </c>
      <c r="M794" s="16">
        <f t="shared" si="24"/>
        <v>0.11647921020215067</v>
      </c>
      <c r="N794" s="16">
        <f t="shared" si="25"/>
        <v>-5.6789428054832017E-2</v>
      </c>
    </row>
    <row r="795" spans="1:14">
      <c r="A795" s="17">
        <v>45548</v>
      </c>
      <c r="B795" s="16">
        <v>10</v>
      </c>
      <c r="C795" s="16">
        <v>1</v>
      </c>
      <c r="D795" s="18">
        <f>price!B30</f>
        <v>5626.02</v>
      </c>
      <c r="E795" s="16">
        <v>1.3662000000000001</v>
      </c>
      <c r="F795" s="16">
        <f>price!B30*_xlfn.NORM.S.DIST((LN(price!B30/Home!$F$30)+(rate!B30%-dividend!B30%+0.5*(vol!K30%)^2)*(ttm!K30/365))/((vol!K30%)*SQRT(ttm!K30/365)),TRUE)*EXP(-dividend!B30%*ttm!K30/365)-Home!$F$30*_xlfn.NORM.S.DIST((LN(price!B30/Home!$F$30)+(rate!B30%-dividend!B30%-0.5*(vol!K30%)^2)*(ttm!K30/365))/((vol!K30%)*SQRT(ttm!K30/365)),TRUE)*EXP(-rate!B30%*ttm!K30/365)</f>
        <v>36.762667916545297</v>
      </c>
      <c r="G795" s="16">
        <f>_xlfn.NORM.S.DIST((LN(price!B30/Home!$F$30)+(rate!B30%-dividend!B30%+0.5*(vol!K30%)^2)*(ttm!K30/365))/((vol!K30%)*SQRT(ttm!K30/365)),TRUE)*EXP(-dividend!B30%*ttm!K30/365)</f>
        <v>0.19529101072465491</v>
      </c>
      <c r="H795" s="18">
        <f>mid!K30</f>
        <v>22.35</v>
      </c>
      <c r="I795" s="16">
        <f>delta!K30</f>
        <v>0.20899999999999999</v>
      </c>
      <c r="J795" s="16">
        <v>4.8354499999999998</v>
      </c>
      <c r="K795" s="20">
        <f>ttm!K30</f>
        <v>98</v>
      </c>
      <c r="L795" s="20">
        <f>moneyness!K30</f>
        <v>-373.97999999999956</v>
      </c>
      <c r="M795" s="16">
        <f t="shared" si="24"/>
        <v>0.10934288893366985</v>
      </c>
      <c r="N795" s="16">
        <f t="shared" si="25"/>
        <v>-8.5948121790985058E-2</v>
      </c>
    </row>
    <row r="796" spans="1:14">
      <c r="A796" s="17">
        <v>45551</v>
      </c>
      <c r="B796" s="16">
        <v>10</v>
      </c>
      <c r="C796" s="16">
        <v>3</v>
      </c>
      <c r="D796" s="18">
        <f>price!B31</f>
        <v>5633.09</v>
      </c>
      <c r="E796" s="16">
        <v>1.3646</v>
      </c>
      <c r="F796" s="16">
        <f>price!B31*_xlfn.NORM.S.DIST((LN(price!B31/Home!$F$30)+(rate!B31%-dividend!B31%+0.5*(vol!K31%)^2)*(ttm!K31/365))/((vol!K31%)*SQRT(ttm!K31/365)),TRUE)*EXP(-dividend!B31%*ttm!K31/365)-Home!$F$30*_xlfn.NORM.S.DIST((LN(price!B31/Home!$F$30)+(rate!B31%-dividend!B31%-0.5*(vol!K31%)^2)*(ttm!K31/365))/((vol!K31%)*SQRT(ttm!K31/365)),TRUE)*EXP(-rate!B31%*ttm!K31/365)</f>
        <v>36.856917987078759</v>
      </c>
      <c r="G796" s="16">
        <f>_xlfn.NORM.S.DIST((LN(price!B31/Home!$F$30)+(rate!B31%-dividend!B31%+0.5*(vol!K31%)^2)*(ttm!K31/365))/((vol!K31%)*SQRT(ttm!K31/365)),TRUE)*EXP(-dividend!B31%*ttm!K31/365)</f>
        <v>0.19674162433268857</v>
      </c>
      <c r="H796" s="18">
        <f>mid!K31</f>
        <v>23.1</v>
      </c>
      <c r="I796" s="16">
        <f>delta!K31</f>
        <v>0.215</v>
      </c>
      <c r="J796" s="16">
        <v>4.7641400000000003</v>
      </c>
      <c r="K796" s="20">
        <f>ttm!K31</f>
        <v>95</v>
      </c>
      <c r="L796" s="20">
        <f>moneyness!K31</f>
        <v>-366.90999999999985</v>
      </c>
      <c r="M796" s="16">
        <f t="shared" si="24"/>
        <v>1.4567624945945175</v>
      </c>
      <c r="N796" s="16">
        <f t="shared" si="25"/>
        <v>1.260020870261829</v>
      </c>
    </row>
    <row r="797" spans="1:14">
      <c r="A797" s="17">
        <v>45552</v>
      </c>
      <c r="B797" s="16">
        <v>10</v>
      </c>
      <c r="C797" s="16">
        <v>1</v>
      </c>
      <c r="D797" s="18">
        <f>price!B32</f>
        <v>5634.58</v>
      </c>
      <c r="E797" s="16">
        <v>1.3645</v>
      </c>
      <c r="F797" s="16">
        <f>price!B32*_xlfn.NORM.S.DIST((LN(price!B32/Home!$F$30)+(rate!B32%-dividend!B32%+0.5*(vol!K32%)^2)*(ttm!K32/365))/((vol!K32%)*SQRT(ttm!K32/365)),TRUE)*EXP(-dividend!B32%*ttm!K32/365)-Home!$F$30*_xlfn.NORM.S.DIST((LN(price!B32/Home!$F$30)+(rate!B32%-dividend!B32%-0.5*(vol!K32%)^2)*(ttm!K32/365))/((vol!K32%)*SQRT(ttm!K32/365)),TRUE)*EXP(-rate!B32%*ttm!K32/365)</f>
        <v>37.862133218982763</v>
      </c>
      <c r="G797" s="16">
        <f>_xlfn.NORM.S.DIST((LN(price!B32/Home!$F$30)+(rate!B32%-dividend!B32%+0.5*(vol!K32%)^2)*(ttm!K32/365))/((vol!K32%)*SQRT(ttm!K32/365)),TRUE)*EXP(-dividend!B32%*ttm!K32/365)</f>
        <v>0.199625516048201</v>
      </c>
      <c r="H797" s="18">
        <f>mid!K32</f>
        <v>24.35</v>
      </c>
      <c r="I797" s="16">
        <f>delta!K32</f>
        <v>0.222</v>
      </c>
      <c r="J797" s="16">
        <v>4.7633799999999997</v>
      </c>
      <c r="K797" s="20">
        <f>ttm!K32</f>
        <v>94</v>
      </c>
      <c r="L797" s="20">
        <f>moneyness!K32</f>
        <v>-365.42000000000007</v>
      </c>
      <c r="M797" s="16">
        <f t="shared" si="24"/>
        <v>8.7719156858868233E-2</v>
      </c>
      <c r="N797" s="16">
        <f t="shared" si="25"/>
        <v>-0.11190635918933277</v>
      </c>
    </row>
    <row r="798" spans="1:14">
      <c r="A798" s="17">
        <v>45553</v>
      </c>
      <c r="B798" s="16">
        <v>10</v>
      </c>
      <c r="C798" s="16">
        <v>1</v>
      </c>
      <c r="D798" s="18">
        <f>price!B33</f>
        <v>5618.26</v>
      </c>
      <c r="E798" s="16">
        <v>1.3686</v>
      </c>
      <c r="F798" s="16">
        <f>price!B33*_xlfn.NORM.S.DIST((LN(price!B33/Home!$F$30)+(rate!B33%-dividend!B33%+0.5*(vol!K33%)^2)*(ttm!K33/365))/((vol!K33%)*SQRT(ttm!K33/365)),TRUE)*EXP(-dividend!B33%*ttm!K33/365)-Home!$F$30*_xlfn.NORM.S.DIST((LN(price!B33/Home!$F$30)+(rate!B33%-dividend!B33%-0.5*(vol!K33%)^2)*(ttm!K33/365))/((vol!K33%)*SQRT(ttm!K33/365)),TRUE)*EXP(-rate!B33%*ttm!K33/365)</f>
        <v>34.264578584656192</v>
      </c>
      <c r="G798" s="16">
        <f>_xlfn.NORM.S.DIST((LN(price!B33/Home!$F$30)+(rate!B33%-dividend!B33%+0.5*(vol!K33%)^2)*(ttm!K33/365))/((vol!K33%)*SQRT(ttm!K33/365)),TRUE)*EXP(-dividend!B33%*ttm!K33/365)</f>
        <v>0.18535922355772921</v>
      </c>
      <c r="H798" s="18">
        <f>mid!K33</f>
        <v>22.9</v>
      </c>
      <c r="I798" s="16">
        <f>delta!K33</f>
        <v>0.20799999999999999</v>
      </c>
      <c r="J798" s="16">
        <v>4.7387499999999996</v>
      </c>
      <c r="K798" s="20">
        <f>ttm!K33</f>
        <v>93</v>
      </c>
      <c r="L798" s="20">
        <f>moneyness!K33</f>
        <v>-381.73999999999978</v>
      </c>
      <c r="M798" s="16">
        <f t="shared" si="24"/>
        <v>0.11401158690112394</v>
      </c>
      <c r="N798" s="16">
        <f t="shared" si="25"/>
        <v>-7.1347636656605276E-2</v>
      </c>
    </row>
    <row r="799" spans="1:14">
      <c r="A799" s="17">
        <v>45554</v>
      </c>
      <c r="B799" s="16">
        <v>10</v>
      </c>
      <c r="C799" s="16">
        <v>1</v>
      </c>
      <c r="D799" s="18">
        <f>price!B34</f>
        <v>5713.64</v>
      </c>
      <c r="E799" s="16">
        <v>1.3462000000000001</v>
      </c>
      <c r="F799" s="16">
        <f>price!B34*_xlfn.NORM.S.DIST((LN(price!B34/Home!$F$30)+(rate!B34%-dividend!B34%+0.5*(vol!K34%)^2)*(ttm!K34/365))/((vol!K34%)*SQRT(ttm!K34/365)),TRUE)*EXP(-dividend!B34%*ttm!K34/365)-Home!$F$30*_xlfn.NORM.S.DIST((LN(price!B34/Home!$F$30)+(rate!B34%-dividend!B34%-0.5*(vol!K34%)^2)*(ttm!K34/365))/((vol!K34%)*SQRT(ttm!K34/365)),TRUE)*EXP(-rate!B34%*ttm!K34/365)</f>
        <v>53.159268041885753</v>
      </c>
      <c r="G799" s="16">
        <f>_xlfn.NORM.S.DIST((LN(price!B34/Home!$F$30)+(rate!B34%-dividend!B34%+0.5*(vol!K34%)^2)*(ttm!K34/365))/((vol!K34%)*SQRT(ttm!K34/365)),TRUE)*EXP(-dividend!B34%*ttm!K34/365)</f>
        <v>0.26122851712818002</v>
      </c>
      <c r="H799" s="18">
        <f>mid!K34</f>
        <v>33.75</v>
      </c>
      <c r="I799" s="16">
        <f>delta!K34</f>
        <v>0.28000000000000003</v>
      </c>
      <c r="J799" s="16">
        <v>4.7077999999999998</v>
      </c>
      <c r="K799" s="20">
        <f>ttm!K34</f>
        <v>92</v>
      </c>
      <c r="L799" s="20">
        <f>moneyness!K34</f>
        <v>-286.35999999999967</v>
      </c>
      <c r="M799" s="16">
        <f t="shared" si="24"/>
        <v>0.38494489662291981</v>
      </c>
      <c r="N799" s="16">
        <f t="shared" si="25"/>
        <v>0.12371637949473979</v>
      </c>
    </row>
    <row r="800" spans="1:14">
      <c r="A800" s="17">
        <v>45555</v>
      </c>
      <c r="B800" s="16">
        <v>10</v>
      </c>
      <c r="C800" s="16">
        <v>1</v>
      </c>
      <c r="D800" s="18">
        <f>price!B35</f>
        <v>5702.55</v>
      </c>
      <c r="E800" s="16">
        <v>1.3484</v>
      </c>
      <c r="F800" s="16">
        <f>price!B35*_xlfn.NORM.S.DIST((LN(price!B35/Home!$F$30)+(rate!B35%-dividend!B35%+0.5*(vol!K35%)^2)*(ttm!K35/365))/((vol!K35%)*SQRT(ttm!K35/365)),TRUE)*EXP(-dividend!B35%*ttm!K35/365)-Home!$F$30*_xlfn.NORM.S.DIST((LN(price!B35/Home!$F$30)+(rate!B35%-dividend!B35%-0.5*(vol!K35%)^2)*(ttm!K35/365))/((vol!K35%)*SQRT(ttm!K35/365)),TRUE)*EXP(-rate!B35%*ttm!K35/365)</f>
        <v>47.853498797780503</v>
      </c>
      <c r="G800" s="16">
        <f>_xlfn.NORM.S.DIST((LN(price!B35/Home!$F$30)+(rate!B35%-dividend!B35%+0.5*(vol!K35%)^2)*(ttm!K35/365))/((vol!K35%)*SQRT(ttm!K35/365)),TRUE)*EXP(-dividend!B35%*ttm!K35/365)</f>
        <v>0.24516802799814225</v>
      </c>
      <c r="H800" s="18">
        <f>mid!K35</f>
        <v>29.4</v>
      </c>
      <c r="I800" s="16">
        <f>delta!K35</f>
        <v>0.26100000000000001</v>
      </c>
      <c r="J800" s="16">
        <v>4.6699400000000004</v>
      </c>
      <c r="K800" s="20">
        <f>ttm!K35</f>
        <v>91</v>
      </c>
      <c r="L800" s="20">
        <f>moneyness!K35</f>
        <v>-297.44999999999982</v>
      </c>
      <c r="M800" s="16">
        <f t="shared" si="24"/>
        <v>1.8976837461138828E-2</v>
      </c>
      <c r="N800" s="16">
        <f t="shared" si="25"/>
        <v>-0.22619119053700343</v>
      </c>
    </row>
    <row r="801" spans="1:14">
      <c r="A801" s="17">
        <v>45558</v>
      </c>
      <c r="B801" s="16">
        <v>10</v>
      </c>
      <c r="C801" s="16">
        <v>3</v>
      </c>
      <c r="D801" s="18">
        <f>price!B36</f>
        <v>5718.57</v>
      </c>
      <c r="E801" s="16">
        <v>1.3396999999999999</v>
      </c>
      <c r="F801" s="16">
        <f>price!B36*_xlfn.NORM.S.DIST((LN(price!B36/Home!$F$30)+(rate!B36%-dividend!B36%+0.5*(vol!K36%)^2)*(ttm!K36/365))/((vol!K36%)*SQRT(ttm!K36/365)),TRUE)*EXP(-dividend!B36%*ttm!K36/365)-Home!$F$30*_xlfn.NORM.S.DIST((LN(price!B36/Home!$F$30)+(rate!B36%-dividend!B36%-0.5*(vol!K36%)^2)*(ttm!K36/365))/((vol!K36%)*SQRT(ttm!K36/365)),TRUE)*EXP(-rate!B36%*ttm!K36/365)</f>
        <v>48.131346093348157</v>
      </c>
      <c r="G801" s="16">
        <f>_xlfn.NORM.S.DIST((LN(price!B36/Home!$F$30)+(rate!B36%-dividend!B36%+0.5*(vol!K36%)^2)*(ttm!K36/365))/((vol!K36%)*SQRT(ttm!K36/365)),TRUE)*EXP(-dividend!B36%*ttm!K36/365)</f>
        <v>0.25144356473114271</v>
      </c>
      <c r="H801" s="18">
        <f>mid!K36</f>
        <v>29.7</v>
      </c>
      <c r="I801" s="16">
        <f>delta!K36</f>
        <v>0.27</v>
      </c>
      <c r="J801" s="16">
        <v>4.64276</v>
      </c>
      <c r="K801" s="20">
        <f>ttm!K36</f>
        <v>88</v>
      </c>
      <c r="L801" s="20">
        <f>moneyness!K36</f>
        <v>-281.43000000000029</v>
      </c>
      <c r="M801" s="16">
        <f t="shared" si="24"/>
        <v>0.12746955434779028</v>
      </c>
      <c r="N801" s="16">
        <f t="shared" si="25"/>
        <v>-0.12397401038335243</v>
      </c>
    </row>
    <row r="802" spans="1:14">
      <c r="A802" s="17">
        <v>45559</v>
      </c>
      <c r="B802" s="16">
        <v>10</v>
      </c>
      <c r="C802" s="16">
        <v>1</v>
      </c>
      <c r="D802" s="18">
        <f>price!B37</f>
        <v>5732.93</v>
      </c>
      <c r="E802" s="16">
        <v>1.3360000000000001</v>
      </c>
      <c r="F802" s="16">
        <f>price!B37*_xlfn.NORM.S.DIST((LN(price!B37/Home!$F$30)+(rate!B37%-dividend!B37%+0.5*(vol!K37%)^2)*(ttm!K37/365))/((vol!K37%)*SQRT(ttm!K37/365)),TRUE)*EXP(-dividend!B37%*ttm!K37/365)-Home!$F$30*_xlfn.NORM.S.DIST((LN(price!B37/Home!$F$30)+(rate!B37%-dividend!B37%-0.5*(vol!K37%)^2)*(ttm!K37/365))/((vol!K37%)*SQRT(ttm!K37/365)),TRUE)*EXP(-rate!B37%*ttm!K37/365)</f>
        <v>50.619093827369852</v>
      </c>
      <c r="G802" s="16">
        <f>_xlfn.NORM.S.DIST((LN(price!B37/Home!$F$30)+(rate!B37%-dividend!B37%+0.5*(vol!K37%)^2)*(ttm!K37/365))/((vol!K37%)*SQRT(ttm!K37/365)),TRUE)*EXP(-dividend!B37%*ttm!K37/365)</f>
        <v>0.26259814029719658</v>
      </c>
      <c r="H802" s="18">
        <f>mid!K37</f>
        <v>31.45</v>
      </c>
      <c r="I802" s="16">
        <f>delta!K37</f>
        <v>0.28000000000000003</v>
      </c>
      <c r="J802" s="16">
        <v>4.6194100000000002</v>
      </c>
      <c r="K802" s="20">
        <f>ttm!K37</f>
        <v>87</v>
      </c>
      <c r="L802" s="20">
        <f>moneyness!K37</f>
        <v>-267.06999999999971</v>
      </c>
      <c r="M802" s="16">
        <f t="shared" si="24"/>
        <v>0.13787466041531757</v>
      </c>
      <c r="N802" s="16">
        <f t="shared" si="25"/>
        <v>-0.12472347988187901</v>
      </c>
    </row>
    <row r="803" spans="1:14">
      <c r="A803" s="17">
        <v>45560</v>
      </c>
      <c r="B803" s="16">
        <v>10</v>
      </c>
      <c r="C803" s="16">
        <v>1</v>
      </c>
      <c r="D803" s="18">
        <f>price!B38</f>
        <v>5722.26</v>
      </c>
      <c r="E803" s="16">
        <v>1.3381000000000001</v>
      </c>
      <c r="F803" s="16">
        <f>price!B38*_xlfn.NORM.S.DIST((LN(price!B38/Home!$F$30)+(rate!B38%-dividend!B38%+0.5*(vol!K38%)^2)*(ttm!K38/365))/((vol!K38%)*SQRT(ttm!K38/365)),TRUE)*EXP(-dividend!B38%*ttm!K38/365)-Home!$F$30*_xlfn.NORM.S.DIST((LN(price!B38/Home!$F$30)+(rate!B38%-dividend!B38%-0.5*(vol!K38%)^2)*(ttm!K38/365))/((vol!K38%)*SQRT(ttm!K38/365)),TRUE)*EXP(-rate!B38%*ttm!K38/365)</f>
        <v>48.141137917120886</v>
      </c>
      <c r="G803" s="16">
        <f>_xlfn.NORM.S.DIST((LN(price!B38/Home!$F$30)+(rate!B38%-dividend!B38%+0.5*(vol!K38%)^2)*(ttm!K38/365))/((vol!K38%)*SQRT(ttm!K38/365)),TRUE)*EXP(-dividend!B38%*ttm!K38/365)</f>
        <v>0.25239632566980835</v>
      </c>
      <c r="H803" s="18">
        <f>mid!K38</f>
        <v>29.95</v>
      </c>
      <c r="I803" s="16">
        <f>delta!K38</f>
        <v>0.27500000000000002</v>
      </c>
      <c r="J803" s="16">
        <v>4.6132499999999999</v>
      </c>
      <c r="K803" s="20">
        <f>ttm!K38</f>
        <v>86</v>
      </c>
      <c r="L803" s="20">
        <f>moneyness!K38</f>
        <v>-277.73999999999978</v>
      </c>
      <c r="M803" s="16">
        <f t="shared" si="24"/>
        <v>0.18996149963933234</v>
      </c>
      <c r="N803" s="16">
        <f t="shared" si="25"/>
        <v>-6.2434826030476009E-2</v>
      </c>
    </row>
    <row r="804" spans="1:14">
      <c r="A804" s="17">
        <v>45561</v>
      </c>
      <c r="B804" s="16">
        <v>10</v>
      </c>
      <c r="C804" s="16">
        <v>1</v>
      </c>
      <c r="D804" s="18">
        <f>price!B39</f>
        <v>5745.37</v>
      </c>
      <c r="E804" s="16">
        <v>1.3329</v>
      </c>
      <c r="F804" s="16">
        <f>price!B39*_xlfn.NORM.S.DIST((LN(price!B39/Home!$F$30)+(rate!B39%-dividend!B39%+0.5*(vol!K39%)^2)*(ttm!K39/365))/((vol!K39%)*SQRT(ttm!K39/365)),TRUE)*EXP(-dividend!B39%*ttm!K39/365)-Home!$F$30*_xlfn.NORM.S.DIST((LN(price!B39/Home!$F$30)+(rate!B39%-dividend!B39%-0.5*(vol!K39%)^2)*(ttm!K39/365))/((vol!K39%)*SQRT(ttm!K39/365)),TRUE)*EXP(-rate!B39%*ttm!K39/365)</f>
        <v>56.228754917745164</v>
      </c>
      <c r="G804" s="16">
        <f>_xlfn.NORM.S.DIST((LN(price!B39/Home!$F$30)+(rate!B39%-dividend!B39%+0.5*(vol!K39%)^2)*(ttm!K39/365))/((vol!K39%)*SQRT(ttm!K39/365)),TRUE)*EXP(-dividend!B39%*ttm!K39/365)</f>
        <v>0.27903819107034927</v>
      </c>
      <c r="H804" s="18">
        <f>mid!K39</f>
        <v>34.299999999999997</v>
      </c>
      <c r="I804" s="16">
        <f>delta!K39</f>
        <v>0.29799999999999999</v>
      </c>
      <c r="J804" s="16">
        <v>4.6144999999999996</v>
      </c>
      <c r="K804" s="20">
        <f>ttm!K39</f>
        <v>85</v>
      </c>
      <c r="L804" s="20">
        <f>moneyness!K39</f>
        <v>-254.63000000000011</v>
      </c>
      <c r="M804" s="16">
        <f t="shared" si="24"/>
        <v>3.3740279042605618E-2</v>
      </c>
      <c r="N804" s="16">
        <f t="shared" si="25"/>
        <v>-0.24529791202774365</v>
      </c>
    </row>
    <row r="805" spans="1:14">
      <c r="A805" s="17">
        <v>45562</v>
      </c>
      <c r="B805" s="16">
        <v>10</v>
      </c>
      <c r="C805" s="16">
        <v>1</v>
      </c>
      <c r="D805" s="18">
        <f>price!B40</f>
        <v>5738.17</v>
      </c>
      <c r="E805" s="16">
        <v>1.335</v>
      </c>
      <c r="F805" s="16">
        <f>price!B40*_xlfn.NORM.S.DIST((LN(price!B40/Home!$F$30)+(rate!B40%-dividend!B40%+0.5*(vol!K40%)^2)*(ttm!K40/365))/((vol!K40%)*SQRT(ttm!K40/365)),TRUE)*EXP(-dividend!B40%*ttm!K40/365)-Home!$F$30*_xlfn.NORM.S.DIST((LN(price!B40/Home!$F$30)+(rate!B40%-dividend!B40%-0.5*(vol!K40%)^2)*(ttm!K40/365))/((vol!K40%)*SQRT(ttm!K40/365)),TRUE)*EXP(-rate!B40%*ttm!K40/365)</f>
        <v>57.432323374324824</v>
      </c>
      <c r="G805" s="16">
        <f>_xlfn.NORM.S.DIST((LN(price!B40/Home!$F$30)+(rate!B40%-dividend!B40%+0.5*(vol!K40%)^2)*(ttm!K40/365))/((vol!K40%)*SQRT(ttm!K40/365)),TRUE)*EXP(-dividend!B40%*ttm!K40/365)</f>
        <v>0.27761841989433916</v>
      </c>
      <c r="H805" s="18">
        <f>mid!K40</f>
        <v>34.049999999999997</v>
      </c>
      <c r="I805" s="16">
        <f>delta!K40</f>
        <v>0.28999999999999998</v>
      </c>
      <c r="J805" s="16">
        <v>4.5907200000000001</v>
      </c>
      <c r="K805" s="20">
        <f>ttm!K40</f>
        <v>84</v>
      </c>
      <c r="L805" s="20">
        <f>moneyness!K40</f>
        <v>-261.82999999999993</v>
      </c>
      <c r="M805" s="16">
        <f t="shared" si="24"/>
        <v>8.2990171825981021E-3</v>
      </c>
      <c r="N805" s="16">
        <f t="shared" si="25"/>
        <v>-0.26931940271174104</v>
      </c>
    </row>
    <row r="806" spans="1:14">
      <c r="A806" s="17">
        <v>45565</v>
      </c>
      <c r="B806" s="16">
        <v>10</v>
      </c>
      <c r="C806" s="16">
        <v>3</v>
      </c>
      <c r="D806" s="18">
        <f>price!B41</f>
        <v>5762.48</v>
      </c>
      <c r="E806" s="16">
        <v>1.3305</v>
      </c>
      <c r="F806" s="16">
        <f>price!B41*_xlfn.NORM.S.DIST((LN(price!B41/Home!$F$30)+(rate!B41%-dividend!B41%+0.5*(vol!K41%)^2)*(ttm!K41/365))/((vol!K41%)*SQRT(ttm!K41/365)),TRUE)*EXP(-dividend!B41%*ttm!K41/365)-Home!$F$30*_xlfn.NORM.S.DIST((LN(price!B41/Home!$F$30)+(rate!B41%-dividend!B41%-0.5*(vol!K41%)^2)*(ttm!K41/365))/((vol!K41%)*SQRT(ttm!K41/365)),TRUE)*EXP(-rate!B41%*ttm!K41/365)</f>
        <v>59.316046463516159</v>
      </c>
      <c r="G806" s="16">
        <f>_xlfn.NORM.S.DIST((LN(price!B41/Home!$F$30)+(rate!B41%-dividend!B41%+0.5*(vol!K41%)^2)*(ttm!K41/365))/((vol!K41%)*SQRT(ttm!K41/365)),TRUE)*EXP(-dividend!B41%*ttm!K41/365)</f>
        <v>0.29217106359200828</v>
      </c>
      <c r="H806" s="18">
        <f>mid!K41</f>
        <v>34.25</v>
      </c>
      <c r="I806" s="16">
        <f>delta!K41</f>
        <v>0.30299999999999999</v>
      </c>
      <c r="J806" s="16">
        <v>4.6287700000000003</v>
      </c>
      <c r="K806" s="20">
        <f>ttm!K41</f>
        <v>81</v>
      </c>
      <c r="L806" s="20">
        <f>moneyness!K41</f>
        <v>-237.52000000000044</v>
      </c>
      <c r="M806" s="16">
        <f t="shared" si="24"/>
        <v>0.120505749857026</v>
      </c>
      <c r="N806" s="16">
        <f t="shared" si="25"/>
        <v>-0.17166531373498228</v>
      </c>
    </row>
    <row r="807" spans="1:14">
      <c r="A807" s="17">
        <v>45566</v>
      </c>
      <c r="B807" s="16">
        <v>10</v>
      </c>
      <c r="C807" s="16">
        <v>1</v>
      </c>
      <c r="D807" s="18">
        <f>price!B42</f>
        <v>5708.75</v>
      </c>
      <c r="E807" s="16">
        <v>1.3432999999999999</v>
      </c>
      <c r="F807" s="16">
        <f>price!B42*_xlfn.NORM.S.DIST((LN(price!B42/Home!$F$30)+(rate!B42%-dividend!B42%+0.5*(vol!K42%)^2)*(ttm!K42/365))/((vol!K42%)*SQRT(ttm!K42/365)),TRUE)*EXP(-dividend!B42%*ttm!K42/365)-Home!$F$30*_xlfn.NORM.S.DIST((LN(price!B42/Home!$F$30)+(rate!B42%-dividend!B42%-0.5*(vol!K42%)^2)*(ttm!K42/365))/((vol!K42%)*SQRT(ttm!K42/365)),TRUE)*EXP(-rate!B42%*ttm!K42/365)</f>
        <v>47.214838609013213</v>
      </c>
      <c r="G807" s="16">
        <f>_xlfn.NORM.S.DIST((LN(price!B42/Home!$F$30)+(rate!B42%-dividend!B42%+0.5*(vol!K42%)^2)*(ttm!K42/365))/((vol!K42%)*SQRT(ttm!K42/365)),TRUE)*EXP(-dividend!B42%*ttm!K42/365)</f>
        <v>0.24357233682408341</v>
      </c>
      <c r="H807" s="18">
        <f>mid!K42</f>
        <v>27.7</v>
      </c>
      <c r="I807" s="16">
        <f>delta!K42</f>
        <v>0.26200000000000001</v>
      </c>
      <c r="J807" s="16">
        <v>4.6014900000000001</v>
      </c>
      <c r="K807" s="20">
        <f>ttm!K42</f>
        <v>80</v>
      </c>
      <c r="L807" s="20">
        <f>moneyness!K42</f>
        <v>-291.25</v>
      </c>
      <c r="M807" s="16">
        <f t="shared" si="24"/>
        <v>-0.25867547890704412</v>
      </c>
      <c r="N807" s="16">
        <f t="shared" si="25"/>
        <v>-0.50224781573112753</v>
      </c>
    </row>
    <row r="808" spans="1:14">
      <c r="A808" s="17">
        <v>45567</v>
      </c>
      <c r="B808" s="16">
        <v>10</v>
      </c>
      <c r="C808" s="16">
        <v>1</v>
      </c>
      <c r="D808" s="18">
        <f>price!B43</f>
        <v>5709.54</v>
      </c>
      <c r="E808" s="16">
        <v>1.3454999999999999</v>
      </c>
      <c r="F808" s="16">
        <f>price!B43*_xlfn.NORM.S.DIST((LN(price!B43/Home!$F$30)+(rate!B43%-dividend!B43%+0.5*(vol!K43%)^2)*(ttm!K43/365))/((vol!K43%)*SQRT(ttm!K43/365)),TRUE)*EXP(-dividend!B43%*ttm!K43/365)-Home!$F$30*_xlfn.NORM.S.DIST((LN(price!B43/Home!$F$30)+(rate!B43%-dividend!B43%-0.5*(vol!K43%)^2)*(ttm!K43/365))/((vol!K43%)*SQRT(ttm!K43/365)),TRUE)*EXP(-rate!B43%*ttm!K43/365)</f>
        <v>46.420854150500418</v>
      </c>
      <c r="G808" s="16">
        <f>_xlfn.NORM.S.DIST((LN(price!B43/Home!$F$30)+(rate!B43%-dividend!B43%+0.5*(vol!K43%)^2)*(ttm!K43/365))/((vol!K43%)*SQRT(ttm!K43/365)),TRUE)*EXP(-dividend!B43%*ttm!K43/365)</f>
        <v>0.24184775348826182</v>
      </c>
      <c r="H808" s="18">
        <f>mid!K43</f>
        <v>27.55</v>
      </c>
      <c r="I808" s="16">
        <f>delta!K43</f>
        <v>0.25900000000000001</v>
      </c>
      <c r="J808" s="16">
        <v>4.5949600000000004</v>
      </c>
      <c r="K808" s="20">
        <f>ttm!K43</f>
        <v>79</v>
      </c>
      <c r="L808" s="20">
        <f>moneyness!K43</f>
        <v>-290.46000000000004</v>
      </c>
      <c r="M808" s="16">
        <f t="shared" si="24"/>
        <v>0.24464549767232027</v>
      </c>
      <c r="N808" s="16">
        <f t="shared" si="25"/>
        <v>2.7977441840584538E-3</v>
      </c>
    </row>
    <row r="809" spans="1:14">
      <c r="A809" s="17">
        <v>45568</v>
      </c>
      <c r="B809" s="16">
        <v>10</v>
      </c>
      <c r="C809" s="16">
        <v>1</v>
      </c>
      <c r="D809" s="18">
        <f>price!B44</f>
        <v>5699.94</v>
      </c>
      <c r="E809" s="16">
        <v>1.3475999999999999</v>
      </c>
      <c r="F809" s="16">
        <f>price!B44*_xlfn.NORM.S.DIST((LN(price!B44/Home!$F$30)+(rate!B44%-dividend!B44%+0.5*(vol!K44%)^2)*(ttm!K44/365))/((vol!K44%)*SQRT(ttm!K44/365)),TRUE)*EXP(-dividend!B44%*ttm!K44/365)-Home!$F$30*_xlfn.NORM.S.DIST((LN(price!B44/Home!$F$30)+(rate!B44%-dividend!B44%-0.5*(vol!K44%)^2)*(ttm!K44/365))/((vol!K44%)*SQRT(ttm!K44/365)),TRUE)*EXP(-rate!B44%*ttm!K44/365)</f>
        <v>45.663102416170432</v>
      </c>
      <c r="G809" s="16">
        <f>_xlfn.NORM.S.DIST((LN(price!B44/Home!$F$30)+(rate!B44%-dividend!B44%+0.5*(vol!K44%)^2)*(ttm!K44/365))/((vol!K44%)*SQRT(ttm!K44/365)),TRUE)*EXP(-dividend!B44%*ttm!K44/365)</f>
        <v>0.23639465567637044</v>
      </c>
      <c r="H809" s="18">
        <f>mid!K44</f>
        <v>25.15</v>
      </c>
      <c r="I809" s="16">
        <f>delta!K44</f>
        <v>0.251</v>
      </c>
      <c r="J809" s="16">
        <v>4.6138399999999997</v>
      </c>
      <c r="K809" s="20">
        <f>ttm!K44</f>
        <v>78</v>
      </c>
      <c r="L809" s="20">
        <f>moneyness!K44</f>
        <v>-300.0600000000004</v>
      </c>
      <c r="M809" s="16">
        <f t="shared" si="24"/>
        <v>0.1296210104696297</v>
      </c>
      <c r="N809" s="16">
        <f t="shared" si="25"/>
        <v>-0.10677364520674074</v>
      </c>
    </row>
    <row r="810" spans="1:14">
      <c r="A810" s="17">
        <v>45569</v>
      </c>
      <c r="B810" s="16">
        <v>10</v>
      </c>
      <c r="C810" s="16">
        <v>1</v>
      </c>
      <c r="D810" s="18">
        <f>price!B45</f>
        <v>5751.07</v>
      </c>
      <c r="E810" s="16">
        <v>1.3361000000000001</v>
      </c>
      <c r="F810" s="16">
        <f>price!B45*_xlfn.NORM.S.DIST((LN(price!B45/Home!$F$30)+(rate!B45%-dividend!B45%+0.5*(vol!K45%)^2)*(ttm!K45/365))/((vol!K45%)*SQRT(ttm!K45/365)),TRUE)*EXP(-dividend!B45%*ttm!K45/365)-Home!$F$30*_xlfn.NORM.S.DIST((LN(price!B45/Home!$F$30)+(rate!B45%-dividend!B45%-0.5*(vol!K45%)^2)*(ttm!K45/365))/((vol!K45%)*SQRT(ttm!K45/365)),TRUE)*EXP(-rate!B45%*ttm!K45/365)</f>
        <v>56.915905710703782</v>
      </c>
      <c r="G810" s="16">
        <f>_xlfn.NORM.S.DIST((LN(price!B45/Home!$F$30)+(rate!B45%-dividend!B45%+0.5*(vol!K45%)^2)*(ttm!K45/365))/((vol!K45%)*SQRT(ttm!K45/365)),TRUE)*EXP(-dividend!B45%*ttm!K45/365)</f>
        <v>0.28185809901825315</v>
      </c>
      <c r="H810" s="18">
        <f>mid!K45</f>
        <v>31.75</v>
      </c>
      <c r="I810" s="16">
        <f>delta!K45</f>
        <v>0.29099999999999998</v>
      </c>
      <c r="J810" s="16">
        <v>4.7532100000000002</v>
      </c>
      <c r="K810" s="20">
        <f>ttm!K45</f>
        <v>77</v>
      </c>
      <c r="L810" s="20">
        <f>moneyness!K45</f>
        <v>-248.93000000000029</v>
      </c>
      <c r="M810" s="16">
        <f t="shared" si="24"/>
        <v>0.10932714351411339</v>
      </c>
      <c r="N810" s="16">
        <f t="shared" si="25"/>
        <v>-0.17253095550413977</v>
      </c>
    </row>
    <row r="811" spans="1:14">
      <c r="A811" s="17">
        <v>45572</v>
      </c>
      <c r="B811" s="16">
        <v>10</v>
      </c>
      <c r="C811" s="16">
        <v>3</v>
      </c>
      <c r="D811" s="18">
        <f>price!B46</f>
        <v>5695.94</v>
      </c>
      <c r="E811" s="16">
        <v>1.3483000000000001</v>
      </c>
      <c r="F811" s="16">
        <f>price!B46*_xlfn.NORM.S.DIST((LN(price!B46/Home!$F$30)+(rate!B46%-dividend!B46%+0.5*(vol!K46%)^2)*(ttm!K46/365))/((vol!K46%)*SQRT(ttm!K46/365)),TRUE)*EXP(-dividend!B46%*ttm!K46/365)-Home!$F$30*_xlfn.NORM.S.DIST((LN(price!B46/Home!$F$30)+(rate!B46%-dividend!B46%-0.5*(vol!K46%)^2)*(ttm!K46/365))/((vol!K46%)*SQRT(ttm!K46/365)),TRUE)*EXP(-rate!B46%*ttm!K46/365)</f>
        <v>43.925839862303974</v>
      </c>
      <c r="G811" s="16">
        <f>_xlfn.NORM.S.DIST((LN(price!B46/Home!$F$30)+(rate!B46%-dividend!B46%+0.5*(vol!K46%)^2)*(ttm!K46/365))/((vol!K46%)*SQRT(ttm!K46/365)),TRUE)*EXP(-dividend!B46%*ttm!K46/365)</f>
        <v>0.23100145262395336</v>
      </c>
      <c r="H811" s="18">
        <f>mid!K46</f>
        <v>25.7</v>
      </c>
      <c r="I811" s="16">
        <f>delta!K46</f>
        <v>0.248</v>
      </c>
      <c r="J811" s="16">
        <v>4.8091100000000004</v>
      </c>
      <c r="K811" s="20">
        <f>ttm!K46</f>
        <v>74</v>
      </c>
      <c r="L811" s="20">
        <f>moneyness!K46</f>
        <v>-304.0600000000004</v>
      </c>
      <c r="M811" s="16">
        <f t="shared" si="24"/>
        <v>0.10631921096156934</v>
      </c>
      <c r="N811" s="16">
        <f t="shared" si="25"/>
        <v>-0.12468224166238402</v>
      </c>
    </row>
    <row r="812" spans="1:14">
      <c r="A812" s="17">
        <v>45573</v>
      </c>
      <c r="B812" s="16">
        <v>10</v>
      </c>
      <c r="C812" s="16">
        <v>1</v>
      </c>
      <c r="D812" s="18">
        <f>price!B47</f>
        <v>5751.13</v>
      </c>
      <c r="E812" s="16">
        <v>1.3351</v>
      </c>
      <c r="F812" s="16">
        <f>price!B47*_xlfn.NORM.S.DIST((LN(price!B47/Home!$F$30)+(rate!B47%-dividend!B47%+0.5*(vol!K47%)^2)*(ttm!K47/365))/((vol!K47%)*SQRT(ttm!K47/365)),TRUE)*EXP(-dividend!B47%*ttm!K47/365)-Home!$F$30*_xlfn.NORM.S.DIST((LN(price!B47/Home!$F$30)+(rate!B47%-dividend!B47%-0.5*(vol!K47%)^2)*(ttm!K47/365))/((vol!K47%)*SQRT(ttm!K47/365)),TRUE)*EXP(-rate!B47%*ttm!K47/365)</f>
        <v>55.477209050753117</v>
      </c>
      <c r="G812" s="16">
        <f>_xlfn.NORM.S.DIST((LN(price!B47/Home!$F$30)+(rate!B47%-dividend!B47%+0.5*(vol!K47%)^2)*(ttm!K47/365))/((vol!K47%)*SQRT(ttm!K47/365)),TRUE)*EXP(-dividend!B47%*ttm!K47/365)</f>
        <v>0.27823518404573327</v>
      </c>
      <c r="H812" s="18">
        <f>mid!K47</f>
        <v>31.5</v>
      </c>
      <c r="I812" s="16">
        <f>delta!K47</f>
        <v>0.28899999999999998</v>
      </c>
      <c r="J812" s="16">
        <v>4.7761899999999997</v>
      </c>
      <c r="K812" s="20">
        <f>ttm!K47</f>
        <v>73</v>
      </c>
      <c r="L812" s="20">
        <f>moneyness!K47</f>
        <v>-248.86999999999989</v>
      </c>
      <c r="M812" s="16">
        <f t="shared" si="24"/>
        <v>0.18428359630281713</v>
      </c>
      <c r="N812" s="16">
        <f t="shared" si="25"/>
        <v>-9.3951587742916148E-2</v>
      </c>
    </row>
    <row r="813" spans="1:14">
      <c r="A813" s="17">
        <v>45574</v>
      </c>
      <c r="B813" s="16">
        <v>10</v>
      </c>
      <c r="C813" s="16">
        <v>1</v>
      </c>
      <c r="D813" s="18">
        <f>price!B48</f>
        <v>5792.04</v>
      </c>
      <c r="E813" s="16">
        <v>1.3254999999999999</v>
      </c>
      <c r="F813" s="16">
        <f>price!B48*_xlfn.NORM.S.DIST((LN(price!B48/Home!$F$30)+(rate!B48%-dividend!B48%+0.5*(vol!K48%)^2)*(ttm!K48/365))/((vol!K48%)*SQRT(ttm!K48/365)),TRUE)*EXP(-dividend!B48%*ttm!K48/365)-Home!$F$30*_xlfn.NORM.S.DIST((LN(price!B48/Home!$F$30)+(rate!B48%-dividend!B48%-0.5*(vol!K48%)^2)*(ttm!K48/365))/((vol!K48%)*SQRT(ttm!K48/365)),TRUE)*EXP(-rate!B48%*ttm!K48/365)</f>
        <v>67.797190622137123</v>
      </c>
      <c r="G813" s="16">
        <f>_xlfn.NORM.S.DIST((LN(price!B48/Home!$F$30)+(rate!B48%-dividend!B48%+0.5*(vol!K48%)^2)*(ttm!K48/365))/((vol!K48%)*SQRT(ttm!K48/365)),TRUE)*EXP(-dividend!B48%*ttm!K48/365)</f>
        <v>0.32075531906485694</v>
      </c>
      <c r="H813" s="18">
        <f>mid!K48</f>
        <v>39</v>
      </c>
      <c r="I813" s="16">
        <f>delta!K48</f>
        <v>0.32800000000000001</v>
      </c>
      <c r="J813" s="16">
        <v>4.7885200000000001</v>
      </c>
      <c r="K813" s="20">
        <f>ttm!K48</f>
        <v>72</v>
      </c>
      <c r="L813" s="20">
        <f>moneyness!K48</f>
        <v>-207.96000000000004</v>
      </c>
      <c r="M813" s="16">
        <f t="shared" si="24"/>
        <v>0.11065665288650101</v>
      </c>
      <c r="N813" s="16">
        <f t="shared" si="25"/>
        <v>-0.21009866617835593</v>
      </c>
    </row>
    <row r="814" spans="1:14">
      <c r="A814" s="17">
        <v>45575</v>
      </c>
      <c r="B814" s="16">
        <v>10</v>
      </c>
      <c r="C814" s="16">
        <v>1</v>
      </c>
      <c r="D814" s="18">
        <f>price!B49</f>
        <v>5780.05</v>
      </c>
      <c r="E814" s="16">
        <v>1.3278000000000001</v>
      </c>
      <c r="F814" s="16">
        <f>price!B49*_xlfn.NORM.S.DIST((LN(price!B49/Home!$F$30)+(rate!B49%-dividend!B49%+0.5*(vol!K49%)^2)*(ttm!K49/365))/((vol!K49%)*SQRT(ttm!K49/365)),TRUE)*EXP(-dividend!B49%*ttm!K49/365)-Home!$F$30*_xlfn.NORM.S.DIST((LN(price!B49/Home!$F$30)+(rate!B49%-dividend!B49%-0.5*(vol!K49%)^2)*(ttm!K49/365))/((vol!K49%)*SQRT(ttm!K49/365)),TRUE)*EXP(-rate!B49%*ttm!K49/365)</f>
        <v>63.300311915931616</v>
      </c>
      <c r="G814" s="16">
        <f>_xlfn.NORM.S.DIST((LN(price!B49/Home!$F$30)+(rate!B49%-dividend!B49%+0.5*(vol!K49%)^2)*(ttm!K49/365))/((vol!K49%)*SQRT(ttm!K49/365)),TRUE)*EXP(-dividend!B49%*ttm!K49/365)</f>
        <v>0.30649589900930424</v>
      </c>
      <c r="H814" s="18">
        <f>mid!K49</f>
        <v>37.65</v>
      </c>
      <c r="I814" s="16">
        <f>delta!K49</f>
        <v>0.32</v>
      </c>
      <c r="J814" s="16">
        <v>4.7853000000000003</v>
      </c>
      <c r="K814" s="20">
        <f>ttm!K49</f>
        <v>71</v>
      </c>
      <c r="L814" s="20">
        <f>moneyness!K49</f>
        <v>-219.94999999999982</v>
      </c>
      <c r="M814" s="16">
        <f t="shared" si="24"/>
        <v>0.16825592194526465</v>
      </c>
      <c r="N814" s="16">
        <f t="shared" si="25"/>
        <v>-0.13823997706403959</v>
      </c>
    </row>
    <row r="815" spans="1:14">
      <c r="A815" s="17">
        <v>45576</v>
      </c>
      <c r="B815" s="16">
        <v>10</v>
      </c>
      <c r="C815" s="16">
        <v>3</v>
      </c>
      <c r="D815" s="18">
        <f>price!B50</f>
        <v>5815.03</v>
      </c>
      <c r="E815" s="16">
        <v>1.3204</v>
      </c>
      <c r="F815" s="16">
        <f>price!B50*_xlfn.NORM.S.DIST((LN(price!B50/Home!$F$30)+(rate!B50%-dividend!B50%+0.5*(vol!K50%)^2)*(ttm!K50/365))/((vol!K50%)*SQRT(ttm!K50/365)),TRUE)*EXP(-dividend!B50%*ttm!K50/365)-Home!$F$30*_xlfn.NORM.S.DIST((LN(price!B50/Home!$F$30)+(rate!B50%-dividend!B50%-0.5*(vol!K50%)^2)*(ttm!K50/365))/((vol!K50%)*SQRT(ttm!K50/365)),TRUE)*EXP(-rate!B50%*ttm!K50/365)</f>
        <v>75.634922226947992</v>
      </c>
      <c r="G815" s="16">
        <f>_xlfn.NORM.S.DIST((LN(price!B50/Home!$F$30)+(rate!B50%-dividend!B50%+0.5*(vol!K50%)^2)*(ttm!K50/365))/((vol!K50%)*SQRT(ttm!K50/365)),TRUE)*EXP(-dividend!B50%*ttm!K50/365)</f>
        <v>0.34515996747162137</v>
      </c>
      <c r="H815" s="18">
        <f>mid!K50</f>
        <v>43.5</v>
      </c>
      <c r="I815" s="16">
        <f>delta!K50</f>
        <v>0.35199999999999998</v>
      </c>
      <c r="J815" s="16">
        <v>4.7812799999999998</v>
      </c>
      <c r="K815" s="20">
        <f>ttm!K50</f>
        <v>70</v>
      </c>
      <c r="L815" s="20">
        <f>moneyness!K50</f>
        <v>-184.97000000000025</v>
      </c>
      <c r="M815" s="16">
        <f t="shared" si="24"/>
        <v>0.31572451865896378</v>
      </c>
      <c r="N815" s="16">
        <f t="shared" si="25"/>
        <v>-2.9435448812657583E-2</v>
      </c>
    </row>
    <row r="816" spans="1:14">
      <c r="A816" s="17">
        <v>45579</v>
      </c>
      <c r="B816" s="16">
        <v>10</v>
      </c>
      <c r="C816" s="16">
        <v>1</v>
      </c>
      <c r="D816" s="18">
        <f>price!B51</f>
        <v>5859.85</v>
      </c>
      <c r="E816" s="16">
        <v>1.3103</v>
      </c>
      <c r="F816" s="16">
        <f>price!B51*_xlfn.NORM.S.DIST((LN(price!B51/Home!$F$30)+(rate!B51%-dividend!B51%+0.5*(vol!K51%)^2)*(ttm!K51/365))/((vol!K51%)*SQRT(ttm!K51/365)),TRUE)*EXP(-dividend!B51%*ttm!K51/365)-Home!$F$30*_xlfn.NORM.S.DIST((LN(price!B51/Home!$F$30)+(rate!B51%-dividend!B51%-0.5*(vol!K51%)^2)*(ttm!K51/365))/((vol!K51%)*SQRT(ttm!K51/365)),TRUE)*EXP(-rate!B51%*ttm!K51/365)</f>
        <v>87.953528160484439</v>
      </c>
      <c r="G816" s="16">
        <f>_xlfn.NORM.S.DIST((LN(price!B51/Home!$F$30)+(rate!B51%-dividend!B51%+0.5*(vol!K51%)^2)*(ttm!K51/365))/((vol!K51%)*SQRT(ttm!K51/365)),TRUE)*EXP(-dividend!B51%*ttm!K51/365)</f>
        <v>0.38967270648226293</v>
      </c>
      <c r="H816" s="18">
        <f>mid!K51</f>
        <v>57.45</v>
      </c>
      <c r="I816" s="16">
        <f>delta!K51</f>
        <v>0.40600000000000003</v>
      </c>
      <c r="J816" s="16">
        <v>4.7858499999999999</v>
      </c>
      <c r="K816" s="20">
        <f>ttm!K51</f>
        <v>67</v>
      </c>
      <c r="L816" s="20">
        <f>moneyness!K51</f>
        <v>-140.14999999999964</v>
      </c>
      <c r="M816" s="16">
        <f t="shared" si="24"/>
        <v>0.31697308652270395</v>
      </c>
      <c r="N816" s="16">
        <f t="shared" si="25"/>
        <v>-7.2699619959558981E-2</v>
      </c>
    </row>
    <row r="817" spans="1:14">
      <c r="A817" s="17">
        <v>45580</v>
      </c>
      <c r="B817" s="16">
        <v>10</v>
      </c>
      <c r="C817" s="16">
        <v>1</v>
      </c>
      <c r="D817" s="18">
        <f>price!B52</f>
        <v>5815.26</v>
      </c>
      <c r="E817" s="16">
        <v>1.3209</v>
      </c>
      <c r="F817" s="16">
        <f>price!B52*_xlfn.NORM.S.DIST((LN(price!B52/Home!$F$30)+(rate!B52%-dividend!B52%+0.5*(vol!K52%)^2)*(ttm!K52/365))/((vol!K52%)*SQRT(ttm!K52/365)),TRUE)*EXP(-dividend!B52%*ttm!K52/365)-Home!$F$30*_xlfn.NORM.S.DIST((LN(price!B52/Home!$F$30)+(rate!B52%-dividend!B52%-0.5*(vol!K52%)^2)*(ttm!K52/365))/((vol!K52%)*SQRT(ttm!K52/365)),TRUE)*EXP(-rate!B52%*ttm!K52/365)</f>
        <v>71.405986722931402</v>
      </c>
      <c r="G817" s="16">
        <f>_xlfn.NORM.S.DIST((LN(price!B52/Home!$F$30)+(rate!B52%-dividend!B52%+0.5*(vol!K52%)^2)*(ttm!K52/365))/((vol!K52%)*SQRT(ttm!K52/365)),TRUE)*EXP(-dividend!B52%*ttm!K52/365)</f>
        <v>0.33795040671469517</v>
      </c>
      <c r="H817" s="18">
        <f>mid!K52</f>
        <v>43.25</v>
      </c>
      <c r="I817" s="16">
        <f>delta!K52</f>
        <v>0.35299999999999998</v>
      </c>
      <c r="J817" s="16">
        <v>4.7696500000000004</v>
      </c>
      <c r="K817" s="20">
        <f>ttm!K52</f>
        <v>66</v>
      </c>
      <c r="L817" s="20">
        <f>moneyness!K52</f>
        <v>-184.73999999999978</v>
      </c>
      <c r="M817" s="16">
        <f t="shared" si="24"/>
        <v>0.12037674392301879</v>
      </c>
      <c r="N817" s="16">
        <f t="shared" si="25"/>
        <v>-0.21757366279167639</v>
      </c>
    </row>
    <row r="818" spans="1:14">
      <c r="A818" s="17">
        <v>45581</v>
      </c>
      <c r="B818" s="16">
        <v>10</v>
      </c>
      <c r="C818" s="16">
        <v>1</v>
      </c>
      <c r="D818" s="18">
        <f>price!B53</f>
        <v>5842.47</v>
      </c>
      <c r="E818" s="16">
        <v>1.3144</v>
      </c>
      <c r="F818" s="16">
        <f>price!B53*_xlfn.NORM.S.DIST((LN(price!B53/Home!$F$30)+(rate!B53%-dividend!B53%+0.5*(vol!K53%)^2)*(ttm!K53/365))/((vol!K53%)*SQRT(ttm!K53/365)),TRUE)*EXP(-dividend!B53%*ttm!K53/365)-Home!$F$30*_xlfn.NORM.S.DIST((LN(price!B53/Home!$F$30)+(rate!B53%-dividend!B53%-0.5*(vol!K53%)^2)*(ttm!K53/365))/((vol!K53%)*SQRT(ttm!K53/365)),TRUE)*EXP(-rate!B53%*ttm!K53/365)</f>
        <v>78.784631340488431</v>
      </c>
      <c r="G818" s="16">
        <f>_xlfn.NORM.S.DIST((LN(price!B53/Home!$F$30)+(rate!B53%-dividend!B53%+0.5*(vol!K53%)^2)*(ttm!K53/365))/((vol!K53%)*SQRT(ttm!K53/365)),TRUE)*EXP(-dividend!B53%*ttm!K53/365)</f>
        <v>0.36563269356066824</v>
      </c>
      <c r="H818" s="18">
        <f>mid!K53</f>
        <v>46.5</v>
      </c>
      <c r="I818" s="16">
        <f>delta!K53</f>
        <v>0.378</v>
      </c>
      <c r="J818" s="16">
        <v>4.7691600000000003</v>
      </c>
      <c r="K818" s="20">
        <f>ttm!K53</f>
        <v>65</v>
      </c>
      <c r="L818" s="20">
        <f>moneyness!K53</f>
        <v>-157.52999999999975</v>
      </c>
      <c r="M818" s="16">
        <f t="shared" si="24"/>
        <v>2.6851667249495135</v>
      </c>
      <c r="N818" s="16">
        <f t="shared" si="25"/>
        <v>2.3195340313888453</v>
      </c>
    </row>
    <row r="819" spans="1:14">
      <c r="A819" s="17">
        <v>45582</v>
      </c>
      <c r="B819" s="16">
        <v>10</v>
      </c>
      <c r="C819" s="16">
        <v>1</v>
      </c>
      <c r="D819" s="18">
        <f>price!B54</f>
        <v>5841.47</v>
      </c>
      <c r="E819" s="16">
        <v>1.3139000000000001</v>
      </c>
      <c r="F819" s="16">
        <f>price!B54*_xlfn.NORM.S.DIST((LN(price!B54/Home!$F$30)+(rate!B54%-dividend!B54%+0.5*(vol!K54%)^2)*(ttm!K54/365))/((vol!K54%)*SQRT(ttm!K54/365)),TRUE)*EXP(-dividend!B54%*ttm!K54/365)-Home!$F$30*_xlfn.NORM.S.DIST((LN(price!B54/Home!$F$30)+(rate!B54%-dividend!B54%-0.5*(vol!K54%)^2)*(ttm!K54/365))/((vol!K54%)*SQRT(ttm!K54/365)),TRUE)*EXP(-rate!B54%*ttm!K54/365)</f>
        <v>74.083450684239097</v>
      </c>
      <c r="G819" s="16">
        <f>_xlfn.NORM.S.DIST((LN(price!B54/Home!$F$30)+(rate!B54%-dividend!B54%+0.5*(vol!K54%)^2)*(ttm!K54/365))/((vol!K54%)*SQRT(ttm!K54/365)),TRUE)*EXP(-dividend!B54%*ttm!K54/365)</f>
        <v>0.35873736053264421</v>
      </c>
      <c r="H819" s="18">
        <f>mid!K54</f>
        <v>43.25</v>
      </c>
      <c r="I819" s="16">
        <f>delta!K54</f>
        <v>0.375</v>
      </c>
      <c r="J819" s="16">
        <v>4.79474</v>
      </c>
      <c r="K819" s="20">
        <f>ttm!K54</f>
        <v>64</v>
      </c>
      <c r="L819" s="20">
        <f>moneyness!K54</f>
        <v>-158.52999999999975</v>
      </c>
      <c r="M819" s="16">
        <f t="shared" si="24"/>
        <v>0.12179795488977431</v>
      </c>
      <c r="N819" s="16">
        <f t="shared" si="25"/>
        <v>-0.23693940564286992</v>
      </c>
    </row>
    <row r="820" spans="1:14">
      <c r="A820" s="17">
        <v>45583</v>
      </c>
      <c r="B820" s="16">
        <v>10</v>
      </c>
      <c r="C820" s="16">
        <v>3</v>
      </c>
      <c r="D820" s="18">
        <f>price!B55</f>
        <v>5864.67</v>
      </c>
      <c r="E820" s="16">
        <v>1.3086</v>
      </c>
      <c r="F820" s="16">
        <f>price!B55*_xlfn.NORM.S.DIST((LN(price!B55/Home!$F$30)+(rate!B55%-dividend!B55%+0.5*(vol!K55%)^2)*(ttm!K55/365))/((vol!K55%)*SQRT(ttm!K55/365)),TRUE)*EXP(-dividend!B55%*ttm!K55/365)-Home!$F$30*_xlfn.NORM.S.DIST((LN(price!B55/Home!$F$30)+(rate!B55%-dividend!B55%-0.5*(vol!K55%)^2)*(ttm!K55/365))/((vol!K55%)*SQRT(ttm!K55/365)),TRUE)*EXP(-rate!B55%*ttm!K55/365)</f>
        <v>79.921029602569888</v>
      </c>
      <c r="G820" s="16">
        <f>_xlfn.NORM.S.DIST((LN(price!B55/Home!$F$30)+(rate!B55%-dividend!B55%+0.5*(vol!K55%)^2)*(ttm!K55/365))/((vol!K55%)*SQRT(ttm!K55/365)),TRUE)*EXP(-dividend!B55%*ttm!K55/365)</f>
        <v>0.38310759405168632</v>
      </c>
      <c r="H820" s="18">
        <f>mid!K55</f>
        <v>46.05</v>
      </c>
      <c r="I820" s="16">
        <f>delta!K55</f>
        <v>0.39500000000000002</v>
      </c>
      <c r="J820" s="16">
        <v>4.7816799999999997</v>
      </c>
      <c r="K820" s="20">
        <f>ttm!K55</f>
        <v>63</v>
      </c>
      <c r="L820" s="20">
        <f>moneyness!K55</f>
        <v>-135.32999999999993</v>
      </c>
      <c r="M820" s="16">
        <f t="shared" si="24"/>
        <v>0.34895232835668011</v>
      </c>
      <c r="N820" s="16">
        <f t="shared" si="25"/>
        <v>-3.4155265695006209E-2</v>
      </c>
    </row>
    <row r="821" spans="1:14">
      <c r="A821" s="17">
        <v>45586</v>
      </c>
      <c r="B821" s="16">
        <v>10</v>
      </c>
      <c r="C821" s="16">
        <v>1</v>
      </c>
      <c r="D821" s="18">
        <f>price!B56</f>
        <v>5853.98</v>
      </c>
      <c r="E821" s="16">
        <v>1.3109999999999999</v>
      </c>
      <c r="F821" s="16">
        <f>price!B56*_xlfn.NORM.S.DIST((LN(price!B56/Home!$F$30)+(rate!B56%-dividend!B56%+0.5*(vol!K56%)^2)*(ttm!K56/365))/((vol!K56%)*SQRT(ttm!K56/365)),TRUE)*EXP(-dividend!B56%*ttm!K56/365)-Home!$F$30*_xlfn.NORM.S.DIST((LN(price!B56/Home!$F$30)+(rate!B56%-dividend!B56%-0.5*(vol!K56%)^2)*(ttm!K56/365))/((vol!K56%)*SQRT(ttm!K56/365)),TRUE)*EXP(-rate!B56%*ttm!K56/365)</f>
        <v>72.220134952645367</v>
      </c>
      <c r="G821" s="16">
        <f>_xlfn.NORM.S.DIST((LN(price!B56/Home!$F$30)+(rate!B56%-dividend!B56%+0.5*(vol!K56%)^2)*(ttm!K56/365))/((vol!K56%)*SQRT(ttm!K56/365)),TRUE)*EXP(-dividend!B56%*ttm!K56/365)</f>
        <v>0.3639892734223163</v>
      </c>
      <c r="H821" s="18">
        <f>mid!K56</f>
        <v>42.1</v>
      </c>
      <c r="I821" s="16">
        <f>delta!K56</f>
        <v>0.38</v>
      </c>
      <c r="J821" s="16">
        <v>4.7991299999999999</v>
      </c>
      <c r="K821" s="20">
        <f>ttm!K56</f>
        <v>60</v>
      </c>
      <c r="L821" s="20">
        <f>moneyness!K56</f>
        <v>-146.02000000000044</v>
      </c>
      <c r="M821" s="16">
        <f t="shared" si="24"/>
        <v>1.5049369430265183</v>
      </c>
      <c r="N821" s="16">
        <f t="shared" si="25"/>
        <v>1.140947669604202</v>
      </c>
    </row>
    <row r="822" spans="1:14">
      <c r="A822" s="17">
        <v>45587</v>
      </c>
      <c r="B822" s="16">
        <v>10</v>
      </c>
      <c r="C822" s="16">
        <v>1</v>
      </c>
      <c r="D822" s="18">
        <f>price!B57</f>
        <v>5851.2</v>
      </c>
      <c r="E822" s="16">
        <v>1.3109</v>
      </c>
      <c r="F822" s="16">
        <f>price!B57*_xlfn.NORM.S.DIST((LN(price!B57/Home!$F$30)+(rate!B57%-dividend!B57%+0.5*(vol!K57%)^2)*(ttm!K57/365))/((vol!K57%)*SQRT(ttm!K57/365)),TRUE)*EXP(-dividend!B57%*ttm!K57/365)-Home!$F$30*_xlfn.NORM.S.DIST((LN(price!B57/Home!$F$30)+(rate!B57%-dividend!B57%-0.5*(vol!K57%)^2)*(ttm!K57/365))/((vol!K57%)*SQRT(ttm!K57/365)),TRUE)*EXP(-rate!B57%*ttm!K57/365)</f>
        <v>69.858269074614554</v>
      </c>
      <c r="G822" s="16">
        <f>_xlfn.NORM.S.DIST((LN(price!B57/Home!$F$30)+(rate!B57%-dividend!B57%+0.5*(vol!K57%)^2)*(ttm!K57/365))/((vol!K57%)*SQRT(ttm!K57/365)),TRUE)*EXP(-dividend!B57%*ttm!K57/365)</f>
        <v>0.35817366290304276</v>
      </c>
      <c r="H822" s="18">
        <f>mid!K57</f>
        <v>37.6</v>
      </c>
      <c r="I822" s="16">
        <f>delta!K57</f>
        <v>0.371</v>
      </c>
      <c r="J822" s="16">
        <v>4.7952000000000004</v>
      </c>
      <c r="K822" s="20">
        <f>ttm!K57</f>
        <v>59</v>
      </c>
      <c r="L822" s="20">
        <f>moneyness!K57</f>
        <v>-148.80000000000018</v>
      </c>
      <c r="M822" s="16">
        <f t="shared" si="24"/>
        <v>0.15929403551477853</v>
      </c>
      <c r="N822" s="16">
        <f t="shared" si="25"/>
        <v>-0.19887962738826423</v>
      </c>
    </row>
    <row r="823" spans="1:14">
      <c r="A823" s="17">
        <v>45588</v>
      </c>
      <c r="B823" s="16">
        <v>10</v>
      </c>
      <c r="C823" s="16">
        <v>1</v>
      </c>
      <c r="D823" s="18">
        <f>price!B58</f>
        <v>5797.42</v>
      </c>
      <c r="E823" s="16">
        <v>1.3226</v>
      </c>
      <c r="F823" s="16">
        <f>price!B58*_xlfn.NORM.S.DIST((LN(price!B58/Home!$F$30)+(rate!B58%-dividend!B58%+0.5*(vol!K58%)^2)*(ttm!K58/365))/((vol!K58%)*SQRT(ttm!K58/365)),TRUE)*EXP(-dividend!B58%*ttm!K58/365)-Home!$F$30*_xlfn.NORM.S.DIST((LN(price!B58/Home!$F$30)+(rate!B58%-dividend!B58%-0.5*(vol!K58%)^2)*(ttm!K58/365))/((vol!K58%)*SQRT(ttm!K58/365)),TRUE)*EXP(-rate!B58%*ttm!K58/365)</f>
        <v>52.984011832716988</v>
      </c>
      <c r="G823" s="16">
        <f>_xlfn.NORM.S.DIST((LN(price!B58/Home!$F$30)+(rate!B58%-dividend!B58%+0.5*(vol!K58%)^2)*(ttm!K58/365))/((vol!K58%)*SQRT(ttm!K58/365)),TRUE)*EXP(-dividend!B58%*ttm!K58/365)</f>
        <v>0.29325211987201433</v>
      </c>
      <c r="H823" s="18">
        <f>mid!K58</f>
        <v>29</v>
      </c>
      <c r="I823" s="16">
        <f>delta!K58</f>
        <v>0.31</v>
      </c>
      <c r="J823" s="16">
        <v>4.7968299999999999</v>
      </c>
      <c r="K823" s="20">
        <f>ttm!K58</f>
        <v>58</v>
      </c>
      <c r="L823" s="20">
        <f>moneyness!K58</f>
        <v>-202.57999999999993</v>
      </c>
      <c r="M823" s="16">
        <f t="shared" si="24"/>
        <v>4.0884812912133587E-3</v>
      </c>
      <c r="N823" s="16">
        <f t="shared" si="25"/>
        <v>-0.28916363858080096</v>
      </c>
    </row>
    <row r="824" spans="1:14">
      <c r="A824" s="17">
        <v>45589</v>
      </c>
      <c r="B824" s="16">
        <v>10</v>
      </c>
      <c r="C824" s="16">
        <v>1</v>
      </c>
      <c r="D824" s="18">
        <f>price!B59</f>
        <v>5809.86</v>
      </c>
      <c r="E824" s="16">
        <v>1.3192999999999999</v>
      </c>
      <c r="F824" s="16">
        <f>price!B59*_xlfn.NORM.S.DIST((LN(price!B59/Home!$F$30)+(rate!B59%-dividend!B59%+0.5*(vol!K59%)^2)*(ttm!K59/365))/((vol!K59%)*SQRT(ttm!K59/365)),TRUE)*EXP(-dividend!B59%*ttm!K59/365)-Home!$F$30*_xlfn.NORM.S.DIST((LN(price!B59/Home!$F$30)+(rate!B59%-dividend!B59%-0.5*(vol!K59%)^2)*(ttm!K59/365))/((vol!K59%)*SQRT(ttm!K59/365)),TRUE)*EXP(-rate!B59%*ttm!K59/365)</f>
        <v>55.16985161360958</v>
      </c>
      <c r="G824" s="16">
        <f>_xlfn.NORM.S.DIST((LN(price!B59/Home!$F$30)+(rate!B59%-dividend!B59%+0.5*(vol!K59%)^2)*(ttm!K59/365))/((vol!K59%)*SQRT(ttm!K59/365)),TRUE)*EXP(-dividend!B59%*ttm!K59/365)</f>
        <v>0.30455619926875777</v>
      </c>
      <c r="H824" s="18">
        <f>mid!K59</f>
        <v>29.05</v>
      </c>
      <c r="I824" s="16">
        <f>delta!K59</f>
        <v>0.32200000000000001</v>
      </c>
      <c r="J824" s="16">
        <v>4.7797099999999997</v>
      </c>
      <c r="K824" s="20">
        <f>ttm!K59</f>
        <v>57</v>
      </c>
      <c r="L824" s="20">
        <f>moneyness!K59</f>
        <v>-190.14000000000033</v>
      </c>
      <c r="M824" s="16">
        <f t="shared" si="24"/>
        <v>0.43591266002168033</v>
      </c>
      <c r="N824" s="16">
        <f t="shared" si="25"/>
        <v>0.13135646075292257</v>
      </c>
    </row>
    <row r="825" spans="1:14">
      <c r="A825" s="17">
        <v>45590</v>
      </c>
      <c r="B825" s="16">
        <v>10</v>
      </c>
      <c r="C825" s="16">
        <v>3</v>
      </c>
      <c r="D825" s="18">
        <f>price!B60</f>
        <v>5808.12</v>
      </c>
      <c r="E825" s="16">
        <v>1.3187</v>
      </c>
      <c r="F825" s="16">
        <f>price!B60*_xlfn.NORM.S.DIST((LN(price!B60/Home!$F$30)+(rate!B60%-dividend!B60%+0.5*(vol!K60%)^2)*(ttm!K60/365))/((vol!K60%)*SQRT(ttm!K60/365)),TRUE)*EXP(-dividend!B60%*ttm!K60/365)-Home!$F$30*_xlfn.NORM.S.DIST((LN(price!B60/Home!$F$30)+(rate!B60%-dividend!B60%-0.5*(vol!K60%)^2)*(ttm!K60/365))/((vol!K60%)*SQRT(ttm!K60/365)),TRUE)*EXP(-rate!B60%*ttm!K60/365)</f>
        <v>57.324466893511726</v>
      </c>
      <c r="G825" s="16">
        <f>_xlfn.NORM.S.DIST((LN(price!B60/Home!$F$30)+(rate!B60%-dividend!B60%+0.5*(vol!K60%)^2)*(ttm!K60/365))/((vol!K60%)*SQRT(ttm!K60/365)),TRUE)*EXP(-dividend!B60%*ttm!K60/365)</f>
        <v>0.30720182999388362</v>
      </c>
      <c r="H825" s="18">
        <f>mid!K60</f>
        <v>28.2</v>
      </c>
      <c r="I825" s="16">
        <f>delta!K60</f>
        <v>0.312</v>
      </c>
      <c r="J825" s="16">
        <v>4.7761800000000001</v>
      </c>
      <c r="K825" s="20">
        <f>ttm!K60</f>
        <v>56</v>
      </c>
      <c r="L825" s="20">
        <f>moneyness!K60</f>
        <v>-191.88000000000011</v>
      </c>
      <c r="M825" s="16">
        <f t="shared" si="24"/>
        <v>0.23359986089295029</v>
      </c>
      <c r="N825" s="16">
        <f t="shared" si="25"/>
        <v>-7.3601969100933334E-2</v>
      </c>
    </row>
    <row r="826" spans="1:14">
      <c r="A826" s="17">
        <v>45593</v>
      </c>
      <c r="B826" s="16">
        <v>10</v>
      </c>
      <c r="C826" s="16">
        <v>1</v>
      </c>
      <c r="D826" s="18">
        <f>price!B61</f>
        <v>5823.52</v>
      </c>
      <c r="E826" s="16">
        <v>1.3150999999999999</v>
      </c>
      <c r="F826" s="16">
        <f>price!B61*_xlfn.NORM.S.DIST((LN(price!B61/Home!$F$30)+(rate!B61%-dividend!B61%+0.5*(vol!K61%)^2)*(ttm!K61/365))/((vol!K61%)*SQRT(ttm!K61/365)),TRUE)*EXP(-dividend!B61%*ttm!K61/365)-Home!$F$30*_xlfn.NORM.S.DIST((LN(price!B61/Home!$F$30)+(rate!B61%-dividend!B61%-0.5*(vol!K61%)^2)*(ttm!K61/365))/((vol!K61%)*SQRT(ttm!K61/365)),TRUE)*EXP(-rate!B61%*ttm!K61/365)</f>
        <v>57.295094427537833</v>
      </c>
      <c r="G826" s="16">
        <f>_xlfn.NORM.S.DIST((LN(price!B61/Home!$F$30)+(rate!B61%-dividend!B61%+0.5*(vol!K61%)^2)*(ttm!K61/365))/((vol!K61%)*SQRT(ttm!K61/365)),TRUE)*EXP(-dividend!B61%*ttm!K61/365)</f>
        <v>0.31580368424446226</v>
      </c>
      <c r="H826" s="18">
        <f>mid!K61</f>
        <v>31.65</v>
      </c>
      <c r="I826" s="16">
        <f>delta!K61</f>
        <v>0.33400000000000002</v>
      </c>
      <c r="J826" s="16">
        <v>4.7738899999999997</v>
      </c>
      <c r="K826" s="20">
        <f>ttm!K61</f>
        <v>53</v>
      </c>
      <c r="L826" s="20">
        <f>moneyness!K61</f>
        <v>-176.47999999999956</v>
      </c>
      <c r="M826" s="16">
        <f t="shared" si="24"/>
        <v>0.32644736578999695</v>
      </c>
      <c r="N826" s="16">
        <f t="shared" si="25"/>
        <v>1.0643681545534689E-2</v>
      </c>
    </row>
    <row r="827" spans="1:14">
      <c r="A827" s="17">
        <v>45594</v>
      </c>
      <c r="B827" s="16">
        <v>10</v>
      </c>
      <c r="C827" s="16">
        <v>1</v>
      </c>
      <c r="D827" s="18">
        <f>price!B62</f>
        <v>5832.92</v>
      </c>
      <c r="E827" s="16">
        <v>1.3130999999999999</v>
      </c>
      <c r="F827" s="16">
        <f>price!B62*_xlfn.NORM.S.DIST((LN(price!B62/Home!$F$30)+(rate!B62%-dividend!B62%+0.5*(vol!K62%)^2)*(ttm!K62/365))/((vol!K62%)*SQRT(ttm!K62/365)),TRUE)*EXP(-dividend!B62%*ttm!K62/365)-Home!$F$30*_xlfn.NORM.S.DIST((LN(price!B62/Home!$F$30)+(rate!B62%-dividend!B62%-0.5*(vol!K62%)^2)*(ttm!K62/365))/((vol!K62%)*SQRT(ttm!K62/365)),TRUE)*EXP(-rate!B62%*ttm!K62/365)</f>
        <v>60.501017617779098</v>
      </c>
      <c r="G827" s="16">
        <f>_xlfn.NORM.S.DIST((LN(price!B62/Home!$F$30)+(rate!B62%-dividend!B62%+0.5*(vol!K62%)^2)*(ttm!K62/365))/((vol!K62%)*SQRT(ttm!K62/365)),TRUE)*EXP(-dividend!B62%*ttm!K62/365)</f>
        <v>0.32738007994751939</v>
      </c>
      <c r="H827" s="18">
        <f>mid!K62</f>
        <v>34.65</v>
      </c>
      <c r="I827" s="16">
        <f>delta!K62</f>
        <v>0.35</v>
      </c>
      <c r="J827" s="16">
        <v>4.7655200000000004</v>
      </c>
      <c r="K827" s="20">
        <f>ttm!K62</f>
        <v>52</v>
      </c>
      <c r="L827" s="20">
        <f>moneyness!K62</f>
        <v>-167.07999999999993</v>
      </c>
      <c r="M827" s="16">
        <f t="shared" si="24"/>
        <v>0.29549088605274454</v>
      </c>
      <c r="N827" s="16">
        <f t="shared" si="25"/>
        <v>-3.1889193894774848E-2</v>
      </c>
    </row>
    <row r="828" spans="1:14">
      <c r="A828" s="17">
        <v>45595</v>
      </c>
      <c r="B828" s="16">
        <v>10</v>
      </c>
      <c r="C828" s="16">
        <v>1</v>
      </c>
      <c r="D828" s="18">
        <f>price!B63</f>
        <v>5813.67</v>
      </c>
      <c r="E828" s="16">
        <v>1.3177000000000001</v>
      </c>
      <c r="F828" s="16">
        <f>price!B63*_xlfn.NORM.S.DIST((LN(price!B63/Home!$F$30)+(rate!B63%-dividend!B63%+0.5*(vol!K63%)^2)*(ttm!K63/365))/((vol!K63%)*SQRT(ttm!K63/365)),TRUE)*EXP(-dividend!B63%*ttm!K63/365)-Home!$F$30*_xlfn.NORM.S.DIST((LN(price!B63/Home!$F$30)+(rate!B63%-dividend!B63%-0.5*(vol!K63%)^2)*(ttm!K63/365))/((vol!K63%)*SQRT(ttm!K63/365)),TRUE)*EXP(-rate!B63%*ttm!K63/365)</f>
        <v>53.181278146608292</v>
      </c>
      <c r="G828" s="16">
        <f>_xlfn.NORM.S.DIST((LN(price!B63/Home!$F$30)+(rate!B63%-dividend!B63%+0.5*(vol!K63%)^2)*(ttm!K63/365))/((vol!K63%)*SQRT(ttm!K63/365)),TRUE)*EXP(-dividend!B63%*ttm!K63/365)</f>
        <v>0.30099198248746922</v>
      </c>
      <c r="H828" s="18">
        <f>mid!K63</f>
        <v>28.9</v>
      </c>
      <c r="I828" s="16">
        <f>delta!K63</f>
        <v>0.32400000000000001</v>
      </c>
      <c r="J828" s="16">
        <v>4.7850900000000003</v>
      </c>
      <c r="K828" s="20">
        <f>ttm!K63</f>
        <v>51</v>
      </c>
      <c r="L828" s="20">
        <f>moneyness!K63</f>
        <v>-186.32999999999993</v>
      </c>
      <c r="M828" s="16">
        <f t="shared" si="24"/>
        <v>0.12174205033537745</v>
      </c>
      <c r="N828" s="16">
        <f t="shared" si="25"/>
        <v>-0.17924993215209178</v>
      </c>
    </row>
    <row r="829" spans="1:14">
      <c r="A829" s="17">
        <v>45596</v>
      </c>
      <c r="B829" s="16">
        <v>10</v>
      </c>
      <c r="C829" s="16">
        <v>1</v>
      </c>
      <c r="D829" s="18">
        <f>price!B64</f>
        <v>5705.45</v>
      </c>
      <c r="E829" s="16">
        <v>1.3411</v>
      </c>
      <c r="F829" s="16">
        <f>price!B64*_xlfn.NORM.S.DIST((LN(price!B64/Home!$F$30)+(rate!B64%-dividend!B64%+0.5*(vol!K64%)^2)*(ttm!K64/365))/((vol!K64%)*SQRT(ttm!K64/365)),TRUE)*EXP(-dividend!B64%*ttm!K64/365)-Home!$F$30*_xlfn.NORM.S.DIST((LN(price!B64/Home!$F$30)+(rate!B64%-dividend!B64%-0.5*(vol!K64%)^2)*(ttm!K64/365))/((vol!K64%)*SQRT(ttm!K64/365)),TRUE)*EXP(-rate!B64%*ttm!K64/365)</f>
        <v>31.027110387838093</v>
      </c>
      <c r="G829" s="16">
        <f>_xlfn.NORM.S.DIST((LN(price!B64/Home!$F$30)+(rate!B64%-dividend!B64%+0.5*(vol!K64%)^2)*(ttm!K64/365))/((vol!K64%)*SQRT(ttm!K64/365)),TRUE)*EXP(-dividend!B64%*ttm!K64/365)</f>
        <v>0.19480538548059137</v>
      </c>
      <c r="H829" s="18">
        <f>mid!K64</f>
        <v>15.7</v>
      </c>
      <c r="I829" s="16">
        <f>delta!K64</f>
        <v>0.21299999999999999</v>
      </c>
      <c r="J829" s="16">
        <v>4.7691999999999997</v>
      </c>
      <c r="K829" s="20">
        <f>ttm!K64</f>
        <v>50</v>
      </c>
      <c r="L829" s="20">
        <f>moneyness!K64</f>
        <v>-294.55000000000018</v>
      </c>
      <c r="M829" s="16">
        <f t="shared" si="24"/>
        <v>1.944725404400393E-2</v>
      </c>
      <c r="N829" s="16">
        <f t="shared" si="25"/>
        <v>-0.17535813143658743</v>
      </c>
    </row>
    <row r="830" spans="1:14">
      <c r="A830" s="17">
        <v>45597</v>
      </c>
      <c r="B830" s="16">
        <v>10</v>
      </c>
      <c r="C830" s="16">
        <v>3</v>
      </c>
      <c r="D830" s="18">
        <f>price!B65</f>
        <v>5728.8</v>
      </c>
      <c r="E830" s="16">
        <v>1.3364</v>
      </c>
      <c r="F830" s="16">
        <f>price!B65*_xlfn.NORM.S.DIST((LN(price!B65/Home!$F$30)+(rate!B65%-dividend!B65%+0.5*(vol!K65%)^2)*(ttm!K65/365))/((vol!K65%)*SQRT(ttm!K65/365)),TRUE)*EXP(-dividend!B65%*ttm!K65/365)-Home!$F$30*_xlfn.NORM.S.DIST((LN(price!B65/Home!$F$30)+(rate!B65%-dividend!B65%-0.5*(vol!K65%)^2)*(ttm!K65/365))/((vol!K65%)*SQRT(ttm!K65/365)),TRUE)*EXP(-rate!B65%*ttm!K65/365)</f>
        <v>33.607882864988142</v>
      </c>
      <c r="G830" s="16">
        <f>_xlfn.NORM.S.DIST((LN(price!B65/Home!$F$30)+(rate!B65%-dividend!B65%+0.5*(vol!K65%)^2)*(ttm!K65/365))/((vol!K65%)*SQRT(ttm!K65/365)),TRUE)*EXP(-dividend!B65%*ttm!K65/365)</f>
        <v>0.2106789116712405</v>
      </c>
      <c r="H830" s="18">
        <f>mid!K65</f>
        <v>16.149999999999999</v>
      </c>
      <c r="I830" s="16">
        <f>delta!K65</f>
        <v>0.216</v>
      </c>
      <c r="J830" s="16">
        <v>4.75678</v>
      </c>
      <c r="K830" s="20">
        <f>ttm!K65</f>
        <v>49</v>
      </c>
      <c r="L830" s="20">
        <f>moneyness!K65</f>
        <v>-271.19999999999982</v>
      </c>
      <c r="M830" s="16">
        <f t="shared" si="24"/>
        <v>0.16728948472771737</v>
      </c>
      <c r="N830" s="16">
        <f t="shared" si="25"/>
        <v>-4.3389426943523129E-2</v>
      </c>
    </row>
    <row r="831" spans="1:14">
      <c r="A831" s="17">
        <v>45600</v>
      </c>
      <c r="B831" s="16">
        <v>10</v>
      </c>
      <c r="C831" s="16">
        <v>1</v>
      </c>
      <c r="D831" s="18">
        <f>price!B66</f>
        <v>5712.69</v>
      </c>
      <c r="E831" s="16">
        <v>1.3391</v>
      </c>
      <c r="F831" s="16">
        <f>price!B66*_xlfn.NORM.S.DIST((LN(price!B66/Home!$F$30)+(rate!B66%-dividend!B66%+0.5*(vol!K66%)^2)*(ttm!K66/365))/((vol!K66%)*SQRT(ttm!K66/365)),TRUE)*EXP(-dividend!B66%*ttm!K66/365)-Home!$F$30*_xlfn.NORM.S.DIST((LN(price!B66/Home!$F$30)+(rate!B66%-dividend!B66%-0.5*(vol!K66%)^2)*(ttm!K66/365))/((vol!K66%)*SQRT(ttm!K66/365)),TRUE)*EXP(-rate!B66%*ttm!K66/365)</f>
        <v>26.064107725708254</v>
      </c>
      <c r="G831" s="16">
        <f>_xlfn.NORM.S.DIST((LN(price!B66/Home!$F$30)+(rate!B66%-dividend!B66%+0.5*(vol!K66%)^2)*(ttm!K66/365))/((vol!K66%)*SQRT(ttm!K66/365)),TRUE)*EXP(-dividend!B66%*ttm!K66/365)</f>
        <v>0.18001957723907105</v>
      </c>
      <c r="H831" s="18">
        <f>mid!K66</f>
        <v>13.35</v>
      </c>
      <c r="I831" s="16">
        <f>delta!K66</f>
        <v>0.19</v>
      </c>
      <c r="J831" s="16">
        <v>4.7418500000000003</v>
      </c>
      <c r="K831" s="20">
        <f>ttm!K66</f>
        <v>46</v>
      </c>
      <c r="L831" s="20">
        <f>moneyness!K66</f>
        <v>-287.3100000000004</v>
      </c>
      <c r="M831" s="16">
        <f t="shared" si="24"/>
        <v>9.3761834889873982E-2</v>
      </c>
      <c r="N831" s="16">
        <f t="shared" si="25"/>
        <v>-8.6257742349197072E-2</v>
      </c>
    </row>
    <row r="832" spans="1:14">
      <c r="A832" s="17">
        <v>45601</v>
      </c>
      <c r="B832" s="16">
        <v>10</v>
      </c>
      <c r="C832" s="16">
        <v>1</v>
      </c>
      <c r="D832" s="18">
        <f>price!B67</f>
        <v>5782.76</v>
      </c>
      <c r="E832" s="16">
        <v>1.3243</v>
      </c>
      <c r="F832" s="16">
        <f>price!B67*_xlfn.NORM.S.DIST((LN(price!B67/Home!$F$30)+(rate!B67%-dividend!B67%+0.5*(vol!K67%)^2)*(ttm!K67/365))/((vol!K67%)*SQRT(ttm!K67/365)),TRUE)*EXP(-dividend!B67%*ttm!K67/365)-Home!$F$30*_xlfn.NORM.S.DIST((LN(price!B67/Home!$F$30)+(rate!B67%-dividend!B67%-0.5*(vol!K67%)^2)*(ttm!K67/365))/((vol!K67%)*SQRT(ttm!K67/365)),TRUE)*EXP(-rate!B67%*ttm!K67/365)</f>
        <v>37.66400605654826</v>
      </c>
      <c r="G832" s="16">
        <f>_xlfn.NORM.S.DIST((LN(price!B67/Home!$F$30)+(rate!B67%-dividend!B67%+0.5*(vol!K67%)^2)*(ttm!K67/365))/((vol!K67%)*SQRT(ttm!K67/365)),TRUE)*EXP(-dividend!B67%*ttm!K67/365)</f>
        <v>0.24496717768313353</v>
      </c>
      <c r="H832" s="18">
        <f>mid!K67</f>
        <v>19.899999999999999</v>
      </c>
      <c r="I832" s="16">
        <f>delta!K67</f>
        <v>0.25700000000000001</v>
      </c>
      <c r="J832" s="16">
        <v>4.7514500000000002</v>
      </c>
      <c r="K832" s="20">
        <f>ttm!K67</f>
        <v>45</v>
      </c>
      <c r="L832" s="20">
        <f>moneyness!K67</f>
        <v>-217.23999999999978</v>
      </c>
      <c r="M832" s="16">
        <f t="shared" si="24"/>
        <v>0.16670673409267814</v>
      </c>
      <c r="N832" s="16">
        <f t="shared" si="25"/>
        <v>-7.8260443590455392E-2</v>
      </c>
    </row>
    <row r="833" spans="1:14">
      <c r="A833" s="17">
        <v>45602</v>
      </c>
      <c r="B833" s="16">
        <v>10</v>
      </c>
      <c r="C833" s="16">
        <v>1</v>
      </c>
      <c r="D833" s="18">
        <f>price!B68</f>
        <v>5929.04</v>
      </c>
      <c r="E833" s="16">
        <v>1.2922</v>
      </c>
      <c r="F833" s="16">
        <f>price!B68*_xlfn.NORM.S.DIST((LN(price!B68/Home!$F$30)+(rate!B68%-dividend!B68%+0.5*(vol!K68%)^2)*(ttm!K68/365))/((vol!K68%)*SQRT(ttm!K68/365)),TRUE)*EXP(-dividend!B68%*ttm!K68/365)-Home!$F$30*_xlfn.NORM.S.DIST((LN(price!B68/Home!$F$30)+(rate!B68%-dividend!B68%-0.5*(vol!K68%)^2)*(ttm!K68/365))/((vol!K68%)*SQRT(ttm!K68/365)),TRUE)*EXP(-rate!B68%*ttm!K68/365)</f>
        <v>78.026232575688027</v>
      </c>
      <c r="G833" s="16">
        <f>_xlfn.NORM.S.DIST((LN(price!B68/Home!$F$30)+(rate!B68%-dividend!B68%+0.5*(vol!K68%)^2)*(ttm!K68/365))/((vol!K68%)*SQRT(ttm!K68/365)),TRUE)*EXP(-dividend!B68%*ttm!K68/365)</f>
        <v>0.43441058230469337</v>
      </c>
      <c r="H833" s="18">
        <f>mid!K68</f>
        <v>44.25</v>
      </c>
      <c r="I833" s="16">
        <f>delta!K68</f>
        <v>0.44600000000000001</v>
      </c>
      <c r="J833" s="16">
        <v>4.7555100000000001</v>
      </c>
      <c r="K833" s="20">
        <f>ttm!K68</f>
        <v>44</v>
      </c>
      <c r="L833" s="20">
        <f>moneyness!K68</f>
        <v>-70.960000000000036</v>
      </c>
      <c r="M833" s="16">
        <f t="shared" si="24"/>
        <v>0.24060094331479434</v>
      </c>
      <c r="N833" s="16">
        <f t="shared" si="25"/>
        <v>-0.19380963898989903</v>
      </c>
    </row>
    <row r="834" spans="1:14">
      <c r="A834" s="17">
        <v>45603</v>
      </c>
      <c r="B834" s="16">
        <v>10</v>
      </c>
      <c r="C834" s="16">
        <v>1</v>
      </c>
      <c r="D834" s="18">
        <f>price!B69</f>
        <v>5973.1</v>
      </c>
      <c r="E834" s="16">
        <v>1.2938000000000001</v>
      </c>
      <c r="F834" s="16">
        <f>price!B69*_xlfn.NORM.S.DIST((LN(price!B69/Home!$F$30)+(rate!B69%-dividend!B69%+0.5*(vol!K69%)^2)*(ttm!K69/365))/((vol!K69%)*SQRT(ttm!K69/365)),TRUE)*EXP(-dividend!B69%*ttm!K69/365)-Home!$F$30*_xlfn.NORM.S.DIST((LN(price!B69/Home!$F$30)+(rate!B69%-dividend!B69%-0.5*(vol!K69%)^2)*(ttm!K69/365))/((vol!K69%)*SQRT(ttm!K69/365)),TRUE)*EXP(-rate!B69%*ttm!K69/365)</f>
        <v>96.33561130136377</v>
      </c>
      <c r="G834" s="16">
        <f>_xlfn.NORM.S.DIST((LN(price!B69/Home!$F$30)+(rate!B69%-dividend!B69%+0.5*(vol!K69%)^2)*(ttm!K69/365))/((vol!K69%)*SQRT(ttm!K69/365)),TRUE)*EXP(-dividend!B69%*ttm!K69/365)</f>
        <v>0.5032616278809362</v>
      </c>
      <c r="H834" s="18">
        <f>mid!K69</f>
        <v>54.8</v>
      </c>
      <c r="I834" s="16">
        <f>delta!K69</f>
        <v>0.51200000000000001</v>
      </c>
      <c r="J834" s="16">
        <v>4.7456100000000001</v>
      </c>
      <c r="K834" s="20">
        <f>ttm!K69</f>
        <v>43</v>
      </c>
      <c r="L834" s="20">
        <f>moneyness!K69</f>
        <v>-26.899999999999636</v>
      </c>
      <c r="M834" s="16">
        <f t="shared" si="24"/>
        <v>0.20245207791702616</v>
      </c>
      <c r="N834" s="16">
        <f t="shared" si="25"/>
        <v>-0.30080954996391007</v>
      </c>
    </row>
    <row r="835" spans="1:14">
      <c r="A835" s="17">
        <v>45604</v>
      </c>
      <c r="B835" s="16">
        <v>10</v>
      </c>
      <c r="C835" s="16">
        <v>3</v>
      </c>
      <c r="D835" s="18">
        <f>price!B70</f>
        <v>5995.54</v>
      </c>
      <c r="E835" s="16">
        <v>1.2887999999999999</v>
      </c>
      <c r="F835" s="16">
        <f>price!B70*_xlfn.NORM.S.DIST((LN(price!B70/Home!$F$30)+(rate!B70%-dividend!B70%+0.5*(vol!K70%)^2)*(ttm!K70/365))/((vol!K70%)*SQRT(ttm!K70/365)),TRUE)*EXP(-dividend!B70%*ttm!K70/365)-Home!$F$30*_xlfn.NORM.S.DIST((LN(price!B70/Home!$F$30)+(rate!B70%-dividend!B70%-0.5*(vol!K70%)^2)*(ttm!K70/365))/((vol!K70%)*SQRT(ttm!K70/365)),TRUE)*EXP(-rate!B70%*ttm!K70/365)</f>
        <v>107.86604454138569</v>
      </c>
      <c r="G835" s="16">
        <f>_xlfn.NORM.S.DIST((LN(price!B70/Home!$F$30)+(rate!B70%-dividend!B70%+0.5*(vol!K70%)^2)*(ttm!K70/365))/((vol!K70%)*SQRT(ttm!K70/365)),TRUE)*EXP(-dividend!B70%*ttm!K70/365)</f>
        <v>0.53899233139759195</v>
      </c>
      <c r="H835" s="18">
        <f>mid!K70</f>
        <v>59.3</v>
      </c>
      <c r="I835" s="16">
        <f>delta!K70</f>
        <v>0.55000000000000004</v>
      </c>
      <c r="J835" s="16">
        <v>4.7659500000000001</v>
      </c>
      <c r="K835" s="20">
        <f>ttm!K70</f>
        <v>42</v>
      </c>
      <c r="L835" s="20">
        <f>moneyness!K70</f>
        <v>-4.4600000000000364</v>
      </c>
      <c r="M835" s="16">
        <f t="shared" ref="M835:M898" si="26">(H836-H835)/((D836*EXP(-E835%*(C835/365)))-D835)</f>
        <v>3.865243643382308E-2</v>
      </c>
      <c r="N835" s="16">
        <f t="shared" ref="N835:N898" si="27">M835-G835</f>
        <v>-0.50033989496376885</v>
      </c>
    </row>
    <row r="836" spans="1:14">
      <c r="A836" s="17">
        <v>45607</v>
      </c>
      <c r="B836" s="16">
        <v>10</v>
      </c>
      <c r="C836" s="16">
        <v>1</v>
      </c>
      <c r="D836" s="18">
        <f>price!B71</f>
        <v>6001.35</v>
      </c>
      <c r="E836" s="16">
        <v>1.2884</v>
      </c>
      <c r="F836" s="16">
        <f>price!B71*_xlfn.NORM.S.DIST((LN(price!B71/Home!$F$30)+(rate!B71%-dividend!B71%+0.5*(vol!K71%)^2)*(ttm!K71/365))/((vol!K71%)*SQRT(ttm!K71/365)),TRUE)*EXP(-dividend!B71%*ttm!K71/365)-Home!$F$30*_xlfn.NORM.S.DIST((LN(price!B71/Home!$F$30)+(rate!B71%-dividend!B71%-0.5*(vol!K71%)^2)*(ttm!K71/365))/((vol!K71%)*SQRT(ttm!K71/365)),TRUE)*EXP(-rate!B71%*ttm!K71/365)</f>
        <v>105.96716728128877</v>
      </c>
      <c r="G836" s="16">
        <f>_xlfn.NORM.S.DIST((LN(price!B71/Home!$F$30)+(rate!B71%-dividend!B71%+0.5*(vol!K71%)^2)*(ttm!K71/365))/((vol!K71%)*SQRT(ttm!K71/365)),TRUE)*EXP(-dividend!B71%*ttm!K71/365)</f>
        <v>0.546968283295869</v>
      </c>
      <c r="H836" s="18">
        <f>mid!K71</f>
        <v>59.5</v>
      </c>
      <c r="I836" s="16">
        <f>delta!K71</f>
        <v>0.56000000000000005</v>
      </c>
      <c r="J836" s="16">
        <v>4.7637099999999997</v>
      </c>
      <c r="K836" s="20">
        <f>ttm!K71</f>
        <v>39</v>
      </c>
      <c r="L836" s="20">
        <f>moneyness!K71</f>
        <v>1.3500000000003638</v>
      </c>
      <c r="M836" s="16">
        <f t="shared" si="26"/>
        <v>0.51220111656760892</v>
      </c>
      <c r="N836" s="16">
        <f t="shared" si="27"/>
        <v>-3.4767166728260079E-2</v>
      </c>
    </row>
    <row r="837" spans="1:14">
      <c r="A837" s="17">
        <v>45608</v>
      </c>
      <c r="B837" s="16">
        <v>10</v>
      </c>
      <c r="C837" s="16">
        <v>1</v>
      </c>
      <c r="D837" s="18">
        <f>price!B72</f>
        <v>5983.99</v>
      </c>
      <c r="E837" s="16">
        <v>1.2925</v>
      </c>
      <c r="F837" s="16">
        <f>price!B72*_xlfn.NORM.S.DIST((LN(price!B72/Home!$F$30)+(rate!B72%-dividend!B72%+0.5*(vol!K72%)^2)*(ttm!K72/365))/((vol!K72%)*SQRT(ttm!K72/365)),TRUE)*EXP(-dividend!B72%*ttm!K72/365)-Home!$F$30*_xlfn.NORM.S.DIST((LN(price!B72/Home!$F$30)+(rate!B72%-dividend!B72%-0.5*(vol!K72%)^2)*(ttm!K72/365))/((vol!K72%)*SQRT(ttm!K72/365)),TRUE)*EXP(-rate!B72%*ttm!K72/365)</f>
        <v>93.778116154307554</v>
      </c>
      <c r="G837" s="16">
        <f>_xlfn.NORM.S.DIST((LN(price!B72/Home!$F$30)+(rate!B72%-dividend!B72%+0.5*(vol!K72%)^2)*(ttm!K72/365))/((vol!K72%)*SQRT(ttm!K72/365)),TRUE)*EXP(-dividend!B72%*ttm!K72/365)</f>
        <v>0.51686497541709153</v>
      </c>
      <c r="H837" s="18">
        <f>mid!K72</f>
        <v>50.5</v>
      </c>
      <c r="I837" s="16">
        <f>delta!K72</f>
        <v>0.53600000000000003</v>
      </c>
      <c r="J837" s="16">
        <v>4.7735000000000003</v>
      </c>
      <c r="K837" s="20">
        <f>ttm!K72</f>
        <v>38</v>
      </c>
      <c r="L837" s="20">
        <f>moneyness!K72</f>
        <v>-16.010000000000218</v>
      </c>
      <c r="M837" s="16">
        <f t="shared" si="26"/>
        <v>-1.5703841409130925</v>
      </c>
      <c r="N837" s="16">
        <f t="shared" si="27"/>
        <v>-2.0872491163301841</v>
      </c>
    </row>
    <row r="838" spans="1:14">
      <c r="A838" s="17">
        <v>45609</v>
      </c>
      <c r="B838" s="16">
        <v>10</v>
      </c>
      <c r="C838" s="16">
        <v>1</v>
      </c>
      <c r="D838" s="18">
        <f>price!B73</f>
        <v>5985.38</v>
      </c>
      <c r="E838" s="16">
        <v>1.2904</v>
      </c>
      <c r="F838" s="16">
        <f>price!B73*_xlfn.NORM.S.DIST((LN(price!B73/Home!$F$30)+(rate!B73%-dividend!B73%+0.5*(vol!K73%)^2)*(ttm!K73/365))/((vol!K73%)*SQRT(ttm!K73/365)),TRUE)*EXP(-dividend!B73%*ttm!K73/365)-Home!$F$30*_xlfn.NORM.S.DIST((LN(price!B73/Home!$F$30)+(rate!B73%-dividend!B73%-0.5*(vol!K73%)^2)*(ttm!K73/365))/((vol!K73%)*SQRT(ttm!K73/365)),TRUE)*EXP(-rate!B73%*ttm!K73/365)</f>
        <v>90.613501281809476</v>
      </c>
      <c r="G838" s="16">
        <f>_xlfn.NORM.S.DIST((LN(price!B73/Home!$F$30)+(rate!B73%-dividend!B73%+0.5*(vol!K73%)^2)*(ttm!K73/365))/((vol!K73%)*SQRT(ttm!K73/365)),TRUE)*EXP(-dividend!B73%*ttm!K73/365)</f>
        <v>0.51806128495908865</v>
      </c>
      <c r="H838" s="18">
        <f>mid!K73</f>
        <v>48.65</v>
      </c>
      <c r="I838" s="16">
        <f>delta!K73</f>
        <v>0.53900000000000003</v>
      </c>
      <c r="J838" s="16">
        <v>4.7338300000000002</v>
      </c>
      <c r="K838" s="20">
        <f>ttm!K73</f>
        <v>37</v>
      </c>
      <c r="L838" s="20">
        <f>moneyness!K73</f>
        <v>-14.619999999999891</v>
      </c>
      <c r="M838" s="16">
        <f t="shared" si="26"/>
        <v>0.47775527749633717</v>
      </c>
      <c r="N838" s="16">
        <f t="shared" si="27"/>
        <v>-4.0306007462751481E-2</v>
      </c>
    </row>
    <row r="839" spans="1:14">
      <c r="A839" s="17">
        <v>45610</v>
      </c>
      <c r="B839" s="16">
        <v>10</v>
      </c>
      <c r="C839" s="16">
        <v>1</v>
      </c>
      <c r="D839" s="18">
        <f>price!B74</f>
        <v>5949.17</v>
      </c>
      <c r="E839" s="16">
        <v>1.2985</v>
      </c>
      <c r="F839" s="16">
        <f>price!B74*_xlfn.NORM.S.DIST((LN(price!B74/Home!$F$30)+(rate!B74%-dividend!B74%+0.5*(vol!K74%)^2)*(ttm!K74/365))/((vol!K74%)*SQRT(ttm!K74/365)),TRUE)*EXP(-dividend!B74%*ttm!K74/365)-Home!$F$30*_xlfn.NORM.S.DIST((LN(price!B74/Home!$F$30)+(rate!B74%-dividend!B74%-0.5*(vol!K74%)^2)*(ttm!K74/365))/((vol!K74%)*SQRT(ttm!K74/365)),TRUE)*EXP(-rate!B74%*ttm!K74/365)</f>
        <v>68.276735065302091</v>
      </c>
      <c r="G839" s="16">
        <f>_xlfn.NORM.S.DIST((LN(price!B74/Home!$F$30)+(rate!B74%-dividend!B74%+0.5*(vol!K74%)^2)*(ttm!K74/365))/((vol!K74%)*SQRT(ttm!K74/365)),TRUE)*EXP(-dividend!B74%*ttm!K74/365)</f>
        <v>0.44814943404582247</v>
      </c>
      <c r="H839" s="18">
        <f>mid!K74</f>
        <v>31.25</v>
      </c>
      <c r="I839" s="16">
        <f>delta!K74</f>
        <v>0.46100000000000002</v>
      </c>
      <c r="J839" s="16">
        <v>4.7748699999999999</v>
      </c>
      <c r="K839" s="20">
        <f>ttm!K74</f>
        <v>36</v>
      </c>
      <c r="L839" s="20">
        <f>moneyness!K74</f>
        <v>-50.829999999999927</v>
      </c>
      <c r="M839" s="16">
        <f t="shared" si="26"/>
        <v>0.1714093178587951</v>
      </c>
      <c r="N839" s="16">
        <f t="shared" si="27"/>
        <v>-0.27674011618702737</v>
      </c>
    </row>
    <row r="840" spans="1:14">
      <c r="A840" s="17">
        <v>45611</v>
      </c>
      <c r="B840" s="16">
        <v>10</v>
      </c>
      <c r="C840" s="16">
        <v>3</v>
      </c>
      <c r="D840" s="18">
        <f>price!B75</f>
        <v>5870.62</v>
      </c>
      <c r="E840" s="16">
        <v>1.3163</v>
      </c>
      <c r="F840" s="16">
        <f>price!B75*_xlfn.NORM.S.DIST((LN(price!B75/Home!$F$30)+(rate!B75%-dividend!B75%+0.5*(vol!K75%)^2)*(ttm!K75/365))/((vol!K75%)*SQRT(ttm!K75/365)),TRUE)*EXP(-dividend!B75%*ttm!K75/365)-Home!$F$30*_xlfn.NORM.S.DIST((LN(price!B75/Home!$F$30)+(rate!B75%-dividend!B75%-0.5*(vol!K75%)^2)*(ttm!K75/365))/((vol!K75%)*SQRT(ttm!K75/365)),TRUE)*EXP(-rate!B75%*ttm!K75/365)</f>
        <v>41.030363457295607</v>
      </c>
      <c r="G840" s="16">
        <f>_xlfn.NORM.S.DIST((LN(price!B75/Home!$F$30)+(rate!B75%-dividend!B75%+0.5*(vol!K75%)^2)*(ttm!K75/365))/((vol!K75%)*SQRT(ttm!K75/365)),TRUE)*EXP(-dividend!B75%*ttm!K75/365)</f>
        <v>0.30916319751067006</v>
      </c>
      <c r="H840" s="18">
        <f>mid!K75</f>
        <v>17.75</v>
      </c>
      <c r="I840" s="16">
        <f>delta!K75</f>
        <v>0.32700000000000001</v>
      </c>
      <c r="J840" s="16">
        <v>4.7703899999999999</v>
      </c>
      <c r="K840" s="20">
        <f>ttm!K75</f>
        <v>35</v>
      </c>
      <c r="L840" s="20">
        <f>moneyness!K75</f>
        <v>-129.38000000000011</v>
      </c>
      <c r="M840" s="16">
        <f t="shared" si="26"/>
        <v>3.8010215491940634E-2</v>
      </c>
      <c r="N840" s="16">
        <f t="shared" si="27"/>
        <v>-0.27115298201872945</v>
      </c>
    </row>
    <row r="841" spans="1:14">
      <c r="A841" s="17">
        <v>45614</v>
      </c>
      <c r="B841" s="16">
        <v>10</v>
      </c>
      <c r="C841" s="16">
        <v>1</v>
      </c>
      <c r="D841" s="18">
        <f>price!B76</f>
        <v>5893.62</v>
      </c>
      <c r="E841" s="16">
        <v>1.3109</v>
      </c>
      <c r="F841" s="16">
        <f>price!B76*_xlfn.NORM.S.DIST((LN(price!B76/Home!$F$30)+(rate!B76%-dividend!B76%+0.5*(vol!K76%)^2)*(ttm!K76/365))/((vol!K76%)*SQRT(ttm!K76/365)),TRUE)*EXP(-dividend!B76%*ttm!K76/365)-Home!$F$30*_xlfn.NORM.S.DIST((LN(price!B76/Home!$F$30)+(rate!B76%-dividend!B76%-0.5*(vol!K76%)^2)*(ttm!K76/365))/((vol!K76%)*SQRT(ttm!K76/365)),TRUE)*EXP(-rate!B76%*ttm!K76/365)</f>
        <v>43.549698738155485</v>
      </c>
      <c r="G841" s="16">
        <f>_xlfn.NORM.S.DIST((LN(price!B76/Home!$F$30)+(rate!B76%-dividend!B76%+0.5*(vol!K76%)^2)*(ttm!K76/365))/((vol!K76%)*SQRT(ttm!K76/365)),TRUE)*EXP(-dividend!B76%*ttm!K76/365)</f>
        <v>0.33595796513062232</v>
      </c>
      <c r="H841" s="18">
        <f>mid!K76</f>
        <v>18.600000000000001</v>
      </c>
      <c r="I841" s="16">
        <f>delta!K76</f>
        <v>0.35699999999999998</v>
      </c>
      <c r="J841" s="16">
        <v>4.7681199999999997</v>
      </c>
      <c r="K841" s="20">
        <f>ttm!K76</f>
        <v>32</v>
      </c>
      <c r="L841" s="20">
        <f>moneyness!K76</f>
        <v>-106.38000000000011</v>
      </c>
      <c r="M841" s="16">
        <f t="shared" si="26"/>
        <v>0.20736585037089761</v>
      </c>
      <c r="N841" s="16">
        <f t="shared" si="27"/>
        <v>-0.12859211475972471</v>
      </c>
    </row>
    <row r="842" spans="1:14">
      <c r="A842" s="17">
        <v>45615</v>
      </c>
      <c r="B842" s="16">
        <v>10</v>
      </c>
      <c r="C842" s="16">
        <v>1</v>
      </c>
      <c r="D842" s="18">
        <f>price!B77</f>
        <v>5916.98</v>
      </c>
      <c r="E842" s="16">
        <v>1.3053999999999999</v>
      </c>
      <c r="F842" s="16">
        <f>price!B77*_xlfn.NORM.S.DIST((LN(price!B77/Home!$F$30)+(rate!B77%-dividend!B77%+0.5*(vol!K77%)^2)*(ttm!K77/365))/((vol!K77%)*SQRT(ttm!K77/365)),TRUE)*EXP(-dividend!B77%*ttm!K77/365)-Home!$F$30*_xlfn.NORM.S.DIST((LN(price!B77/Home!$F$30)+(rate!B77%-dividend!B77%-0.5*(vol!K77%)^2)*(ttm!K77/365))/((vol!K77%)*SQRT(ttm!K77/365)),TRUE)*EXP(-rate!B77%*ttm!K77/365)</f>
        <v>54.131751711438028</v>
      </c>
      <c r="G842" s="16">
        <f>_xlfn.NORM.S.DIST((LN(price!B77/Home!$F$30)+(rate!B77%-dividend!B77%+0.5*(vol!K77%)^2)*(ttm!K77/365))/((vol!K77%)*SQRT(ttm!K77/365)),TRUE)*EXP(-dividend!B77%*ttm!K77/365)</f>
        <v>0.38258378079707855</v>
      </c>
      <c r="H842" s="18">
        <f>mid!K77</f>
        <v>23.4</v>
      </c>
      <c r="I842" s="16">
        <f>delta!K77</f>
        <v>0.39800000000000002</v>
      </c>
      <c r="J842" s="16">
        <v>4.7679</v>
      </c>
      <c r="K842" s="20">
        <f>ttm!K77</f>
        <v>31</v>
      </c>
      <c r="L842" s="20">
        <f>moneyness!K77</f>
        <v>-83.020000000000437</v>
      </c>
      <c r="M842" s="16">
        <f t="shared" si="26"/>
        <v>2.4504396317872126</v>
      </c>
      <c r="N842" s="16">
        <f t="shared" si="27"/>
        <v>2.0678558509901341</v>
      </c>
    </row>
    <row r="843" spans="1:14">
      <c r="A843" s="17">
        <v>45616</v>
      </c>
      <c r="B843" s="16">
        <v>10</v>
      </c>
      <c r="C843" s="16">
        <v>1</v>
      </c>
      <c r="D843" s="18">
        <f>price!B78</f>
        <v>5917.11</v>
      </c>
      <c r="E843" s="16">
        <v>1.3050999999999999</v>
      </c>
      <c r="F843" s="16">
        <f>price!B78*_xlfn.NORM.S.DIST((LN(price!B78/Home!$F$30)+(rate!B78%-dividend!B78%+0.5*(vol!K78%)^2)*(ttm!K78/365))/((vol!K78%)*SQRT(ttm!K78/365)),TRUE)*EXP(-dividend!B78%*ttm!K78/365)-Home!$F$30*_xlfn.NORM.S.DIST((LN(price!B78/Home!$F$30)+(rate!B78%-dividend!B78%-0.5*(vol!K78%)^2)*(ttm!K78/365))/((vol!K78%)*SQRT(ttm!K78/365)),TRUE)*EXP(-rate!B78%*ttm!K78/365)</f>
        <v>56.470369874804419</v>
      </c>
      <c r="G843" s="16">
        <f>_xlfn.NORM.S.DIST((LN(price!B78/Home!$F$30)+(rate!B78%-dividend!B78%+0.5*(vol!K78%)^2)*(ttm!K78/365))/((vol!K78%)*SQRT(ttm!K78/365)),TRUE)*EXP(-dividend!B78%*ttm!K78/365)</f>
        <v>0.38576142998360047</v>
      </c>
      <c r="H843" s="18">
        <f>mid!K78</f>
        <v>23.2</v>
      </c>
      <c r="I843" s="16">
        <f>delta!K78</f>
        <v>0.4</v>
      </c>
      <c r="J843" s="16">
        <v>4.7730899999999998</v>
      </c>
      <c r="K843" s="20">
        <f>ttm!K78</f>
        <v>30</v>
      </c>
      <c r="L843" s="20">
        <f>moneyness!K78</f>
        <v>-82.890000000000327</v>
      </c>
      <c r="M843" s="16">
        <f t="shared" si="26"/>
        <v>0.17523010480573967</v>
      </c>
      <c r="N843" s="16">
        <f t="shared" si="27"/>
        <v>-0.2105313251778608</v>
      </c>
    </row>
    <row r="844" spans="1:14">
      <c r="A844" s="17">
        <v>45617</v>
      </c>
      <c r="B844" s="16">
        <v>10</v>
      </c>
      <c r="C844" s="16">
        <v>1</v>
      </c>
      <c r="D844" s="18">
        <f>price!B79</f>
        <v>5948.71</v>
      </c>
      <c r="E844" s="16">
        <v>1.2982</v>
      </c>
      <c r="F844" s="16">
        <f>price!B79*_xlfn.NORM.S.DIST((LN(price!B79/Home!$F$30)+(rate!B79%-dividend!B79%+0.5*(vol!K79%)^2)*(ttm!K79/365))/((vol!K79%)*SQRT(ttm!K79/365)),TRUE)*EXP(-dividend!B79%*ttm!K79/365)-Home!$F$30*_xlfn.NORM.S.DIST((LN(price!B79/Home!$F$30)+(rate!B79%-dividend!B79%-0.5*(vol!K79%)^2)*(ttm!K79/365))/((vol!K79%)*SQRT(ttm!K79/365)),TRUE)*EXP(-rate!B79%*ttm!K79/365)</f>
        <v>67.688538679700741</v>
      </c>
      <c r="G844" s="16">
        <f>_xlfn.NORM.S.DIST((LN(price!B79/Home!$F$30)+(rate!B79%-dividend!B79%+0.5*(vol!K79%)^2)*(ttm!K79/365))/((vol!K79%)*SQRT(ttm!K79/365)),TRUE)*EXP(-dividend!B79%*ttm!K79/365)</f>
        <v>0.44095600001571567</v>
      </c>
      <c r="H844" s="18">
        <f>mid!K79</f>
        <v>28.7</v>
      </c>
      <c r="I844" s="16">
        <f>delta!K79</f>
        <v>0.45400000000000001</v>
      </c>
      <c r="J844" s="16">
        <v>4.7730300000000003</v>
      </c>
      <c r="K844" s="20">
        <f>ttm!K79</f>
        <v>29</v>
      </c>
      <c r="L844" s="20">
        <f>moneyness!K79</f>
        <v>-51.289999999999964</v>
      </c>
      <c r="M844" s="16">
        <f t="shared" si="26"/>
        <v>-8.5709983322639891E-2</v>
      </c>
      <c r="N844" s="16">
        <f t="shared" si="27"/>
        <v>-0.52666598333835557</v>
      </c>
    </row>
    <row r="845" spans="1:14">
      <c r="A845" s="17">
        <v>45618</v>
      </c>
      <c r="B845" s="16">
        <v>10</v>
      </c>
      <c r="C845" s="16">
        <v>3</v>
      </c>
      <c r="D845" s="18">
        <f>price!B80</f>
        <v>5969.34</v>
      </c>
      <c r="E845" s="16">
        <v>1.2948999999999999</v>
      </c>
      <c r="F845" s="16">
        <f>price!B80*_xlfn.NORM.S.DIST((LN(price!B80/Home!$F$30)+(rate!B80%-dividend!B80%+0.5*(vol!K80%)^2)*(ttm!K80/365))/((vol!K80%)*SQRT(ttm!K80/365)),TRUE)*EXP(-dividend!B80%*ttm!K80/365)-Home!$F$30*_xlfn.NORM.S.DIST((LN(price!B80/Home!$F$30)+(rate!B80%-dividend!B80%-0.5*(vol!K80%)^2)*(ttm!K80/365))/((vol!K80%)*SQRT(ttm!K80/365)),TRUE)*EXP(-rate!B80%*ttm!K80/365)</f>
        <v>68.68551798712042</v>
      </c>
      <c r="G845" s="16">
        <f>_xlfn.NORM.S.DIST((LN(price!B80/Home!$F$30)+(rate!B80%-dividend!B80%+0.5*(vol!K80%)^2)*(ttm!K80/365))/((vol!K80%)*SQRT(ttm!K80/365)),TRUE)*EXP(-dividend!B80%*ttm!K80/365)</f>
        <v>0.47516958732196718</v>
      </c>
      <c r="H845" s="18">
        <f>mid!K80</f>
        <v>26.95</v>
      </c>
      <c r="I845" s="16">
        <f>delta!K80</f>
        <v>0.48099999999999998</v>
      </c>
      <c r="J845" s="16">
        <v>4.7799699999999996</v>
      </c>
      <c r="K845" s="20">
        <f>ttm!K80</f>
        <v>28</v>
      </c>
      <c r="L845" s="20">
        <f>moneyness!K80</f>
        <v>-30.659999999999854</v>
      </c>
      <c r="M845" s="16">
        <f t="shared" si="26"/>
        <v>0.13798815444059276</v>
      </c>
      <c r="N845" s="16">
        <f t="shared" si="27"/>
        <v>-0.33718143288137442</v>
      </c>
    </row>
    <row r="846" spans="1:14">
      <c r="A846" s="17">
        <v>45621</v>
      </c>
      <c r="B846" s="16">
        <v>10</v>
      </c>
      <c r="C846" s="16">
        <v>1</v>
      </c>
      <c r="D846" s="18">
        <f>price!B81</f>
        <v>5987.37</v>
      </c>
      <c r="E846" s="16">
        <v>1.2907</v>
      </c>
      <c r="F846" s="16">
        <f>price!B81*_xlfn.NORM.S.DIST((LN(price!B81/Home!$F$30)+(rate!B81%-dividend!B81%+0.5*(vol!K81%)^2)*(ttm!K81/365))/((vol!K81%)*SQRT(ttm!K81/365)),TRUE)*EXP(-dividend!B81%*ttm!K81/365)-Home!$F$30*_xlfn.NORM.S.DIST((LN(price!B81/Home!$F$30)+(rate!B81%-dividend!B81%-0.5*(vol!K81%)^2)*(ttm!K81/365))/((vol!K81%)*SQRT(ttm!K81/365)),TRUE)*EXP(-rate!B81%*ttm!K81/365)</f>
        <v>68.739520345201527</v>
      </c>
      <c r="G846" s="16">
        <f>_xlfn.NORM.S.DIST((LN(price!B81/Home!$F$30)+(rate!B81%-dividend!B81%+0.5*(vol!K81%)^2)*(ttm!K81/365))/((vol!K81%)*SQRT(ttm!K81/365)),TRUE)*EXP(-dividend!B81%*ttm!K81/365)</f>
        <v>0.50900655153522201</v>
      </c>
      <c r="H846" s="18">
        <f>mid!K81</f>
        <v>29.35</v>
      </c>
      <c r="I846" s="16">
        <f>delta!K81</f>
        <v>0.52100000000000002</v>
      </c>
      <c r="J846" s="16">
        <v>4.7609500000000002</v>
      </c>
      <c r="K846" s="20">
        <f>ttm!K81</f>
        <v>25</v>
      </c>
      <c r="L846" s="20">
        <f>moneyness!K81</f>
        <v>-12.630000000000109</v>
      </c>
      <c r="M846" s="16">
        <f t="shared" si="26"/>
        <v>0.19972350612966353</v>
      </c>
      <c r="N846" s="16">
        <f t="shared" si="27"/>
        <v>-0.30928304540555851</v>
      </c>
    </row>
    <row r="847" spans="1:14">
      <c r="A847" s="17">
        <v>45622</v>
      </c>
      <c r="B847" s="16">
        <v>10</v>
      </c>
      <c r="C847" s="16">
        <v>1</v>
      </c>
      <c r="D847" s="18">
        <f>price!B82</f>
        <v>6021.63</v>
      </c>
      <c r="E847" s="16">
        <v>1.2827</v>
      </c>
      <c r="F847" s="16">
        <f>price!B82*_xlfn.NORM.S.DIST((LN(price!B82/Home!$F$30)+(rate!B82%-dividend!B82%+0.5*(vol!K82%)^2)*(ttm!K82/365))/((vol!K82%)*SQRT(ttm!K82/365)),TRUE)*EXP(-dividend!B82%*ttm!K82/365)-Home!$F$30*_xlfn.NORM.S.DIST((LN(price!B82/Home!$F$30)+(rate!B82%-dividend!B82%-0.5*(vol!K82%)^2)*(ttm!K82/365))/((vol!K82%)*SQRT(ttm!K82/365)),TRUE)*EXP(-rate!B82%*ttm!K82/365)</f>
        <v>85.602648893920559</v>
      </c>
      <c r="G847" s="16">
        <f>_xlfn.NORM.S.DIST((LN(price!B82/Home!$F$30)+(rate!B82%-dividend!B82%+0.5*(vol!K82%)^2)*(ttm!K82/365))/((vol!K82%)*SQRT(ttm!K82/365)),TRUE)*EXP(-dividend!B82%*ttm!K82/365)</f>
        <v>0.58853129976401275</v>
      </c>
      <c r="H847" s="18">
        <f>mid!K82</f>
        <v>36.15</v>
      </c>
      <c r="I847" s="16">
        <f>delta!K82</f>
        <v>0.60199999999999998</v>
      </c>
      <c r="J847" s="16">
        <v>4.7359099999999996</v>
      </c>
      <c r="K847" s="20">
        <f>ttm!K82</f>
        <v>24</v>
      </c>
      <c r="L847" s="20">
        <f>moneyness!K82</f>
        <v>21.630000000000109</v>
      </c>
      <c r="M847" s="16">
        <f t="shared" si="26"/>
        <v>0.47617384492520431</v>
      </c>
      <c r="N847" s="16">
        <f t="shared" si="27"/>
        <v>-0.11235745483880843</v>
      </c>
    </row>
    <row r="848" spans="1:14">
      <c r="A848" s="17">
        <v>45623</v>
      </c>
      <c r="B848" s="16">
        <v>10</v>
      </c>
      <c r="C848" s="16">
        <v>2</v>
      </c>
      <c r="D848" s="18">
        <f>price!B83</f>
        <v>5998.74</v>
      </c>
      <c r="E848" s="16">
        <v>1.2879</v>
      </c>
      <c r="F848" s="16">
        <f>price!B83*_xlfn.NORM.S.DIST((LN(price!B83/Home!$F$30)+(rate!B83%-dividend!B83%+0.5*(vol!K83%)^2)*(ttm!K83/365))/((vol!K83%)*SQRT(ttm!K83/365)),TRUE)*EXP(-dividend!B83%*ttm!K83/365)-Home!$F$30*_xlfn.NORM.S.DIST((LN(price!B83/Home!$F$30)+(rate!B83%-dividend!B83%-0.5*(vol!K83%)^2)*(ttm!K83/365))/((vol!K83%)*SQRT(ttm!K83/365)),TRUE)*EXP(-rate!B83%*ttm!K83/365)</f>
        <v>69.600979297385038</v>
      </c>
      <c r="G848" s="16">
        <f>_xlfn.NORM.S.DIST((LN(price!B83/Home!$F$30)+(rate!B83%-dividend!B83%+0.5*(vol!K83%)^2)*(ttm!K83/365))/((vol!K83%)*SQRT(ttm!K83/365)),TRUE)*EXP(-dividend!B83%*ttm!K83/365)</f>
        <v>0.53414362793583647</v>
      </c>
      <c r="H848" s="18">
        <f>mid!K83</f>
        <v>25.15</v>
      </c>
      <c r="I848" s="16">
        <f>delta!K83</f>
        <v>0.54700000000000004</v>
      </c>
      <c r="J848" s="16">
        <v>4.7243700000000004</v>
      </c>
      <c r="K848" s="20">
        <f>ttm!K83</f>
        <v>23</v>
      </c>
      <c r="L848" s="20">
        <f>moneyness!K83</f>
        <v>-1.2600000000002183</v>
      </c>
      <c r="M848" s="16">
        <f t="shared" si="26"/>
        <v>0.28752666464408844</v>
      </c>
      <c r="N848" s="16">
        <f t="shared" si="27"/>
        <v>-0.24661696329174804</v>
      </c>
    </row>
    <row r="849" spans="1:14">
      <c r="A849" s="17">
        <v>45625</v>
      </c>
      <c r="B849" s="16">
        <v>10</v>
      </c>
      <c r="C849" s="16">
        <v>3</v>
      </c>
      <c r="D849" s="18">
        <f>price!B84</f>
        <v>6032.38</v>
      </c>
      <c r="E849" s="16">
        <v>1.2808999999999999</v>
      </c>
      <c r="F849" s="16">
        <f>price!B84*_xlfn.NORM.S.DIST((LN(price!B84/Home!$F$30)+(rate!B84%-dividend!B84%+0.5*(vol!K84%)^2)*(ttm!K84/365))/((vol!K84%)*SQRT(ttm!K84/365)),TRUE)*EXP(-dividend!B84%*ttm!K84/365)-Home!$F$30*_xlfn.NORM.S.DIST((LN(price!B84/Home!$F$30)+(rate!B84%-dividend!B84%-0.5*(vol!K84%)^2)*(ttm!K84/365))/((vol!K84%)*SQRT(ttm!K84/365)),TRUE)*EXP(-rate!B84%*ttm!K84/365)</f>
        <v>85.982343191516065</v>
      </c>
      <c r="G849" s="16">
        <f>_xlfn.NORM.S.DIST((LN(price!B84/Home!$F$30)+(rate!B84%-dividend!B84%+0.5*(vol!K84%)^2)*(ttm!K84/365))/((vol!K84%)*SQRT(ttm!K84/365)),TRUE)*EXP(-dividend!B84%*ttm!K84/365)</f>
        <v>0.61852033907268011</v>
      </c>
      <c r="H849" s="18">
        <f>mid!K84</f>
        <v>34.700000000000003</v>
      </c>
      <c r="I849" s="16">
        <f>delta!K84</f>
        <v>0.63800000000000001</v>
      </c>
      <c r="J849" s="16">
        <v>4.7997500000000004</v>
      </c>
      <c r="K849" s="20">
        <f>ttm!K84</f>
        <v>21</v>
      </c>
      <c r="L849" s="20">
        <f>moneyness!K84</f>
        <v>32.380000000000109</v>
      </c>
      <c r="M849" s="16">
        <f t="shared" si="26"/>
        <v>7.0754418913528766E-2</v>
      </c>
      <c r="N849" s="16">
        <f t="shared" si="27"/>
        <v>-0.54776592015915138</v>
      </c>
    </row>
    <row r="850" spans="1:14">
      <c r="A850" s="17">
        <v>45628</v>
      </c>
      <c r="B850" s="16">
        <v>10</v>
      </c>
      <c r="C850" s="16">
        <v>1</v>
      </c>
      <c r="D850" s="18">
        <f>price!B85</f>
        <v>6047.15</v>
      </c>
      <c r="E850" s="16">
        <v>1.2774000000000001</v>
      </c>
      <c r="F850" s="16">
        <f>price!B85*_xlfn.NORM.S.DIST((LN(price!B85/Home!$F$30)+(rate!B85%-dividend!B85%+0.5*(vol!K85%)^2)*(ttm!K85/365))/((vol!K85%)*SQRT(ttm!K85/365)),TRUE)*EXP(-dividend!B85%*ttm!K85/365)-Home!$F$30*_xlfn.NORM.S.DIST((LN(price!B85/Home!$F$30)+(rate!B85%-dividend!B85%-0.5*(vol!K85%)^2)*(ttm!K85/365))/((vol!K85%)*SQRT(ttm!K85/365)),TRUE)*EXP(-rate!B85%*ttm!K85/365)</f>
        <v>89.837686036067225</v>
      </c>
      <c r="G850" s="16">
        <f>_xlfn.NORM.S.DIST((LN(price!B85/Home!$F$30)+(rate!B85%-dividend!B85%+0.5*(vol!K85%)^2)*(ttm!K85/365))/((vol!K85%)*SQRT(ttm!K85/365)),TRUE)*EXP(-dividend!B85%*ttm!K85/365)</f>
        <v>0.66145617976359639</v>
      </c>
      <c r="H850" s="18">
        <f>mid!K85</f>
        <v>35.700000000000003</v>
      </c>
      <c r="I850" s="16">
        <f>delta!K85</f>
        <v>0.67100000000000004</v>
      </c>
      <c r="J850" s="16">
        <v>4.7840400000000001</v>
      </c>
      <c r="K850" s="20">
        <f>ttm!K85</f>
        <v>18</v>
      </c>
      <c r="L850" s="20">
        <f>moneyness!K85</f>
        <v>47.149999999999636</v>
      </c>
      <c r="M850" s="16">
        <f t="shared" si="26"/>
        <v>-0.45666189653258293</v>
      </c>
      <c r="N850" s="16">
        <f t="shared" si="27"/>
        <v>-1.1181180762961793</v>
      </c>
    </row>
    <row r="851" spans="1:14">
      <c r="A851" s="17">
        <v>45629</v>
      </c>
      <c r="B851" s="16">
        <v>10</v>
      </c>
      <c r="C851" s="16">
        <v>1</v>
      </c>
      <c r="D851" s="18">
        <f>price!B86</f>
        <v>6049.88</v>
      </c>
      <c r="E851" s="16">
        <v>1.2765</v>
      </c>
      <c r="F851" s="16">
        <f>price!B86*_xlfn.NORM.S.DIST((LN(price!B86/Home!$F$30)+(rate!B86%-dividend!B86%+0.5*(vol!K86%)^2)*(ttm!K86/365))/((vol!K86%)*SQRT(ttm!K86/365)),TRUE)*EXP(-dividend!B86%*ttm!K86/365)-Home!$F$30*_xlfn.NORM.S.DIST((LN(price!B86/Home!$F$30)+(rate!B86%-dividend!B86%-0.5*(vol!K86%)^2)*(ttm!K86/365))/((vol!K86%)*SQRT(ttm!K86/365)),TRUE)*EXP(-rate!B86%*ttm!K86/365)</f>
        <v>89.171016950065223</v>
      </c>
      <c r="G851" s="16">
        <f>_xlfn.NORM.S.DIST((LN(price!B86/Home!$F$30)+(rate!B86%-dividend!B86%+0.5*(vol!K86%)^2)*(ttm!K86/365))/((vol!K86%)*SQRT(ttm!K86/365)),TRUE)*EXP(-dividend!B86%*ttm!K86/365)</f>
        <v>0.67323739331453925</v>
      </c>
      <c r="H851" s="18">
        <f>mid!K86</f>
        <v>34.549999999999997</v>
      </c>
      <c r="I851" s="16">
        <f>delta!K86</f>
        <v>0.67900000000000005</v>
      </c>
      <c r="J851" s="16">
        <v>4.7794400000000001</v>
      </c>
      <c r="K851" s="20">
        <f>ttm!K86</f>
        <v>17</v>
      </c>
      <c r="L851" s="20">
        <f>moneyness!K86</f>
        <v>49.880000000000109</v>
      </c>
      <c r="M851" s="16">
        <f t="shared" si="26"/>
        <v>2.2692240363263085E-2</v>
      </c>
      <c r="N851" s="16" t="s">
        <v>69</v>
      </c>
    </row>
    <row r="852" spans="1:14">
      <c r="A852" s="17">
        <v>45509</v>
      </c>
      <c r="B852" s="16">
        <v>11</v>
      </c>
      <c r="C852" s="16">
        <v>1</v>
      </c>
      <c r="D852" s="18">
        <f>price!B2</f>
        <v>5186.33</v>
      </c>
      <c r="E852" s="16">
        <v>1.4816</v>
      </c>
      <c r="F852" s="16">
        <f>price!B2*_xlfn.NORM.S.DIST((LN(price!B2/Home!$F$31)+(rate!B2%-dividend!B2%+0.5*(vol!L2%)^2)*(ttm!L2/365))/((vol!L2%)*SQRT(ttm!L2/365)),TRUE)*EXP(-dividend!B2%*ttm!L2/365)-Home!$F$31*_xlfn.NORM.S.DIST((LN(price!B2/Home!$F$31)+(rate!B2%-dividend!B2%-0.5*(vol!L2%)^2)*(ttm!L2/365))/((vol!L2%)*SQRT(ttm!L2/365)),TRUE)*EXP(-rate!B2%*ttm!L2/365)</f>
        <v>11.220920279540508</v>
      </c>
      <c r="G852" s="16">
        <f>_xlfn.NORM.S.DIST((LN(price!B2/Home!$F$31)+(rate!B2%-dividend!B2%+0.5*(vol!L2%)^2)*(ttm!L2/365))/((vol!L2%)*SQRT(ttm!L2/365)),TRUE)*EXP(-dividend!B2%*ttm!L2/365)</f>
        <v>5.7021996062497034E-2</v>
      </c>
      <c r="H852" s="18">
        <f>mid!L2</f>
        <v>14.95</v>
      </c>
      <c r="I852" s="16">
        <f>delta!L2</f>
        <v>7.0000000000000007E-2</v>
      </c>
      <c r="J852" s="16">
        <v>4.9585299999999997</v>
      </c>
      <c r="K852" s="20">
        <f>ttm!L2</f>
        <v>137</v>
      </c>
      <c r="L852" s="20">
        <f>moneyness!L2</f>
        <v>-913.67000000000007</v>
      </c>
      <c r="M852" s="16">
        <f t="shared" si="26"/>
        <v>-0.10002373990054658</v>
      </c>
      <c r="N852" s="16">
        <f t="shared" si="27"/>
        <v>-0.15704573596304361</v>
      </c>
    </row>
    <row r="853" spans="1:14">
      <c r="A853" s="17">
        <v>45510</v>
      </c>
      <c r="B853" s="16">
        <v>11</v>
      </c>
      <c r="C853" s="16">
        <v>1</v>
      </c>
      <c r="D853" s="18">
        <f>price!B3</f>
        <v>5240.03</v>
      </c>
      <c r="E853" s="16">
        <v>1.4664999999999999</v>
      </c>
      <c r="F853" s="16">
        <f>price!B3*_xlfn.NORM.S.DIST((LN(price!B3/Home!$F$31)+(rate!B3%-dividend!B3%+0.5*(vol!L3%)^2)*(ttm!L3/365))/((vol!L3%)*SQRT(ttm!L3/365)),TRUE)*EXP(-dividend!B3%*ttm!L3/365)-Home!$F$31*_xlfn.NORM.S.DIST((LN(price!B3/Home!$F$31)+(rate!B3%-dividend!B3%-0.5*(vol!L3%)^2)*(ttm!L3/365))/((vol!L3%)*SQRT(ttm!L3/365)),TRUE)*EXP(-rate!B3%*ttm!L3/365)</f>
        <v>9.0665671385477822</v>
      </c>
      <c r="G853" s="16">
        <f>_xlfn.NORM.S.DIST((LN(price!B3/Home!$F$31)+(rate!B3%-dividend!B3%+0.5*(vol!L3%)^2)*(ttm!L3/365))/((vol!L3%)*SQRT(ttm!L3/365)),TRUE)*EXP(-dividend!B3%*ttm!L3/365)</f>
        <v>5.1159959041843353E-2</v>
      </c>
      <c r="H853" s="18">
        <f>mid!L3</f>
        <v>9.6</v>
      </c>
      <c r="I853" s="16">
        <f>delta!L3</f>
        <v>5.5E-2</v>
      </c>
      <c r="J853" s="16">
        <v>4.9520299999999997</v>
      </c>
      <c r="K853" s="20">
        <f>ttm!L3</f>
        <v>136</v>
      </c>
      <c r="L853" s="20">
        <f>moneyness!L3</f>
        <v>-859.97000000000025</v>
      </c>
      <c r="M853" s="16">
        <f t="shared" si="26"/>
        <v>1.5955265660360148E-2</v>
      </c>
      <c r="N853" s="16">
        <f t="shared" si="27"/>
        <v>-3.5204693381483201E-2</v>
      </c>
    </row>
    <row r="854" spans="1:14">
      <c r="A854" s="17">
        <v>45511</v>
      </c>
      <c r="B854" s="16">
        <v>11</v>
      </c>
      <c r="C854" s="16">
        <v>1</v>
      </c>
      <c r="D854" s="18">
        <f>price!B4</f>
        <v>5199.5</v>
      </c>
      <c r="E854" s="16">
        <v>1.4785999999999999</v>
      </c>
      <c r="F854" s="16">
        <f>price!B4*_xlfn.NORM.S.DIST((LN(price!B4/Home!$F$31)+(rate!B4%-dividend!B4%+0.5*(vol!L4%)^2)*(ttm!L4/365))/((vol!L4%)*SQRT(ttm!L4/365)),TRUE)*EXP(-dividend!B4%*ttm!L4/365)-Home!$F$31*_xlfn.NORM.S.DIST((LN(price!B4/Home!$F$31)+(rate!B4%-dividend!B4%-0.5*(vol!L4%)^2)*(ttm!L4/365))/((vol!L4%)*SQRT(ttm!L4/365)),TRUE)*EXP(-rate!B4%*ttm!L4/365)</f>
        <v>7.7925468692706374</v>
      </c>
      <c r="G854" s="16">
        <f>_xlfn.NORM.S.DIST((LN(price!B4/Home!$F$31)+(rate!B4%-dividend!B4%+0.5*(vol!L4%)^2)*(ttm!L4/365))/((vol!L4%)*SQRT(ttm!L4/365)),TRUE)*EXP(-dividend!B4%*ttm!L4/365)</f>
        <v>4.4498113583104799E-2</v>
      </c>
      <c r="H854" s="18">
        <f>mid!L4</f>
        <v>8.9499999999999993</v>
      </c>
      <c r="I854" s="16">
        <f>delta!L4</f>
        <v>5.0999999999999997E-2</v>
      </c>
      <c r="J854" s="16">
        <v>4.8596199999999996</v>
      </c>
      <c r="K854" s="20">
        <f>ttm!L4</f>
        <v>135</v>
      </c>
      <c r="L854" s="20">
        <f>moneyness!L4</f>
        <v>-900.5</v>
      </c>
      <c r="M854" s="16">
        <f t="shared" si="26"/>
        <v>2.7593237249180808E-2</v>
      </c>
      <c r="N854" s="16">
        <f t="shared" si="27"/>
        <v>-1.6904876333923992E-2</v>
      </c>
    </row>
    <row r="855" spans="1:14">
      <c r="A855" s="17">
        <v>45512</v>
      </c>
      <c r="B855" s="16">
        <v>11</v>
      </c>
      <c r="C855" s="16">
        <v>1</v>
      </c>
      <c r="D855" s="18">
        <f>price!B5</f>
        <v>5319.31</v>
      </c>
      <c r="E855" s="16">
        <v>1.4450000000000001</v>
      </c>
      <c r="F855" s="16">
        <f>price!B5*_xlfn.NORM.S.DIST((LN(price!B5/Home!$F$31)+(rate!B5%-dividend!B5%+0.5*(vol!L5%)^2)*(ttm!L5/365))/((vol!L5%)*SQRT(ttm!L5/365)),TRUE)*EXP(-dividend!B5%*ttm!L5/365)-Home!$F$31*_xlfn.NORM.S.DIST((LN(price!B5/Home!$F$31)+(rate!B5%-dividend!B5%-0.5*(vol!L5%)^2)*(ttm!L5/365))/((vol!L5%)*SQRT(ttm!L5/365)),TRUE)*EXP(-rate!B5%*ttm!L5/365)</f>
        <v>10.317614696233875</v>
      </c>
      <c r="G855" s="16">
        <f>_xlfn.NORM.S.DIST((LN(price!B5/Home!$F$31)+(rate!B5%-dividend!B5%+0.5*(vol!L5%)^2)*(ttm!L5/365))/((vol!L5%)*SQRT(ttm!L5/365)),TRUE)*EXP(-dividend!B5%*ttm!L5/365)</f>
        <v>5.9619713756750098E-2</v>
      </c>
      <c r="H855" s="18">
        <f>mid!L5</f>
        <v>12.25</v>
      </c>
      <c r="I855" s="16">
        <f>delta!L5</f>
        <v>6.8000000000000005E-2</v>
      </c>
      <c r="J855" s="16">
        <v>4.9504000000000001</v>
      </c>
      <c r="K855" s="20">
        <f>ttm!L5</f>
        <v>134</v>
      </c>
      <c r="L855" s="20">
        <f>moneyness!L5</f>
        <v>-780.6899999999996</v>
      </c>
      <c r="M855" s="16">
        <f t="shared" si="26"/>
        <v>-8.7262039398620525E-2</v>
      </c>
      <c r="N855" s="16">
        <f t="shared" si="27"/>
        <v>-0.14688175315537061</v>
      </c>
    </row>
    <row r="856" spans="1:14">
      <c r="A856" s="17">
        <v>45513</v>
      </c>
      <c r="B856" s="16">
        <v>11</v>
      </c>
      <c r="C856" s="16">
        <v>3</v>
      </c>
      <c r="D856" s="18">
        <f>price!B6</f>
        <v>5344.16</v>
      </c>
      <c r="E856" s="16">
        <v>1.4382999999999999</v>
      </c>
      <c r="F856" s="16">
        <f>price!B6*_xlfn.NORM.S.DIST((LN(price!B6/Home!$F$31)+(rate!B6%-dividend!B6%+0.5*(vol!L6%)^2)*(ttm!L6/365))/((vol!L6%)*SQRT(ttm!L6/365)),TRUE)*EXP(-dividend!B6%*ttm!L6/365)-Home!$F$31*_xlfn.NORM.S.DIST((LN(price!B6/Home!$F$31)+(rate!B6%-dividend!B6%-0.5*(vol!L6%)^2)*(ttm!L6/365))/((vol!L6%)*SQRT(ttm!L6/365)),TRUE)*EXP(-rate!B6%*ttm!L6/365)</f>
        <v>9.0581984774131001</v>
      </c>
      <c r="G856" s="16">
        <f>_xlfn.NORM.S.DIST((LN(price!B6/Home!$F$31)+(rate!B6%-dividend!B6%+0.5*(vol!L6%)^2)*(ttm!L6/365))/((vol!L6%)*SQRT(ttm!L6/365)),TRUE)*EXP(-dividend!B6%*ttm!L6/365)</f>
        <v>5.573115416503014E-2</v>
      </c>
      <c r="H856" s="18">
        <f>mid!L6</f>
        <v>10.1</v>
      </c>
      <c r="I856" s="16">
        <f>delta!L6</f>
        <v>6.0999999999999999E-2</v>
      </c>
      <c r="J856" s="16">
        <v>4.9727600000000001</v>
      </c>
      <c r="K856" s="20">
        <f>ttm!L6</f>
        <v>133</v>
      </c>
      <c r="L856" s="20">
        <f>moneyness!L6</f>
        <v>-755.84000000000015</v>
      </c>
      <c r="M856" s="16">
        <f t="shared" si="26"/>
        <v>2.1157046084598847</v>
      </c>
      <c r="N856" s="16">
        <f t="shared" si="27"/>
        <v>2.0599734542948545</v>
      </c>
    </row>
    <row r="857" spans="1:14">
      <c r="A857" s="17">
        <v>45516</v>
      </c>
      <c r="B857" s="16">
        <v>11</v>
      </c>
      <c r="C857" s="16">
        <v>1</v>
      </c>
      <c r="D857" s="18">
        <f>price!B7</f>
        <v>5344.39</v>
      </c>
      <c r="E857" s="16">
        <v>1.4375</v>
      </c>
      <c r="F857" s="16">
        <f>price!B7*_xlfn.NORM.S.DIST((LN(price!B7/Home!$F$31)+(rate!B7%-dividend!B7%+0.5*(vol!L7%)^2)*(ttm!L7/365))/((vol!L7%)*SQRT(ttm!L7/365)),TRUE)*EXP(-dividend!B7%*ttm!L7/365)-Home!$F$31*_xlfn.NORM.S.DIST((LN(price!B7/Home!$F$31)+(rate!B7%-dividend!B7%-0.5*(vol!L7%)^2)*(ttm!L7/365))/((vol!L7%)*SQRT(ttm!L7/365)),TRUE)*EXP(-rate!B7%*ttm!L7/365)</f>
        <v>7.8222832961493509</v>
      </c>
      <c r="G857" s="16">
        <f>_xlfn.NORM.S.DIST((LN(price!B7/Home!$F$31)+(rate!B7%-dividend!B7%+0.5*(vol!L7%)^2)*(ttm!L7/365))/((vol!L7%)*SQRT(ttm!L7/365)),TRUE)*EXP(-dividend!B7%*ttm!L7/365)</f>
        <v>5.0267705692375757E-2</v>
      </c>
      <c r="H857" s="18">
        <f>mid!L7</f>
        <v>9.25</v>
      </c>
      <c r="I857" s="16">
        <f>delta!L7</f>
        <v>5.8000000000000003E-2</v>
      </c>
      <c r="J857" s="16">
        <v>4.9640300000000002</v>
      </c>
      <c r="K857" s="20">
        <f>ttm!L7</f>
        <v>130</v>
      </c>
      <c r="L857" s="20">
        <f>moneyness!L7</f>
        <v>-755.60999999999967</v>
      </c>
      <c r="M857" s="16">
        <f t="shared" si="26"/>
        <v>4.3973916362223121E-2</v>
      </c>
      <c r="N857" s="16">
        <f t="shared" si="27"/>
        <v>-6.2937893301526354E-3</v>
      </c>
    </row>
    <row r="858" spans="1:14">
      <c r="A858" s="17">
        <v>45517</v>
      </c>
      <c r="B858" s="16">
        <v>11</v>
      </c>
      <c r="C858" s="16">
        <v>1</v>
      </c>
      <c r="D858" s="18">
        <f>price!B8</f>
        <v>5434.43</v>
      </c>
      <c r="E858" s="16">
        <v>1.4134</v>
      </c>
      <c r="F858" s="16">
        <f>price!B8*_xlfn.NORM.S.DIST((LN(price!B8/Home!$F$31)+(rate!B8%-dividend!B8%+0.5*(vol!L8%)^2)*(ttm!L8/365))/((vol!L8%)*SQRT(ttm!L8/365)),TRUE)*EXP(-dividend!B8%*ttm!L8/365)-Home!$F$31*_xlfn.NORM.S.DIST((LN(price!B8/Home!$F$31)+(rate!B8%-dividend!B8%-0.5*(vol!L8%)^2)*(ttm!L8/365))/((vol!L8%)*SQRT(ttm!L8/365)),TRUE)*EXP(-rate!B8%*ttm!L8/365)</f>
        <v>11.391244949465943</v>
      </c>
      <c r="G858" s="16">
        <f>_xlfn.NORM.S.DIST((LN(price!B8/Home!$F$31)+(rate!B8%-dividend!B8%+0.5*(vol!L8%)^2)*(ttm!L8/365))/((vol!L8%)*SQRT(ttm!L8/365)),TRUE)*EXP(-dividend!B8%*ttm!L8/365)</f>
        <v>7.0726097491851367E-2</v>
      </c>
      <c r="H858" s="18">
        <f>mid!L8</f>
        <v>13.2</v>
      </c>
      <c r="I858" s="16">
        <f>delta!L8</f>
        <v>7.9000000000000001E-2</v>
      </c>
      <c r="J858" s="16">
        <v>4.9351500000000001</v>
      </c>
      <c r="K858" s="20">
        <f>ttm!L8</f>
        <v>129</v>
      </c>
      <c r="L858" s="20">
        <f>moneyness!L8</f>
        <v>-665.56999999999971</v>
      </c>
      <c r="M858" s="16">
        <f t="shared" si="26"/>
        <v>-4.6186546025357912E-2</v>
      </c>
      <c r="N858" s="16">
        <f t="shared" si="27"/>
        <v>-0.11691264351720929</v>
      </c>
    </row>
    <row r="859" spans="1:14">
      <c r="A859" s="17">
        <v>45518</v>
      </c>
      <c r="B859" s="16">
        <v>11</v>
      </c>
      <c r="C859" s="16">
        <v>1</v>
      </c>
      <c r="D859" s="18">
        <f>price!B9</f>
        <v>5455.21</v>
      </c>
      <c r="E859" s="16">
        <v>1.4079999999999999</v>
      </c>
      <c r="F859" s="16">
        <f>price!B9*_xlfn.NORM.S.DIST((LN(price!B9/Home!$F$31)+(rate!B9%-dividend!B9%+0.5*(vol!L9%)^2)*(ttm!L9/365))/((vol!L9%)*SQRT(ttm!L9/365)),TRUE)*EXP(-dividend!B9%*ttm!L9/365)-Home!$F$31*_xlfn.NORM.S.DIST((LN(price!B9/Home!$F$31)+(rate!B9%-dividend!B9%-0.5*(vol!L9%)^2)*(ttm!L9/365))/((vol!L9%)*SQRT(ttm!L9/365)),TRUE)*EXP(-rate!B9%*ttm!L9/365)</f>
        <v>10.45110316574636</v>
      </c>
      <c r="G859" s="16">
        <f>_xlfn.NORM.S.DIST((LN(price!B9/Home!$F$31)+(rate!B9%-dividend!B9%+0.5*(vol!L9%)^2)*(ttm!L9/365))/((vol!L9%)*SQRT(ttm!L9/365)),TRUE)*EXP(-dividend!B9%*ttm!L9/365)</f>
        <v>6.821891845670168E-2</v>
      </c>
      <c r="H859" s="18">
        <f>mid!L9</f>
        <v>12.25</v>
      </c>
      <c r="I859" s="16">
        <f>delta!L9</f>
        <v>7.9000000000000001E-2</v>
      </c>
      <c r="J859" s="16">
        <v>4.9485799999999998</v>
      </c>
      <c r="K859" s="20">
        <f>ttm!L9</f>
        <v>128</v>
      </c>
      <c r="L859" s="20">
        <f>moneyness!L9</f>
        <v>-644.79</v>
      </c>
      <c r="M859" s="16">
        <f t="shared" si="26"/>
        <v>9.3967649884134474E-2</v>
      </c>
      <c r="N859" s="16">
        <f t="shared" si="27"/>
        <v>2.5748731427432794E-2</v>
      </c>
    </row>
    <row r="860" spans="1:14">
      <c r="A860" s="17">
        <v>45519</v>
      </c>
      <c r="B860" s="16">
        <v>11</v>
      </c>
      <c r="C860" s="16">
        <v>1</v>
      </c>
      <c r="D860" s="18">
        <f>price!B10</f>
        <v>5543.22</v>
      </c>
      <c r="E860" s="16">
        <v>1.3857999999999999</v>
      </c>
      <c r="F860" s="16">
        <f>price!B10*_xlfn.NORM.S.DIST((LN(price!B10/Home!$F$31)+(rate!B10%-dividend!B10%+0.5*(vol!L10%)^2)*(ttm!L10/365))/((vol!L10%)*SQRT(ttm!L10/365)),TRUE)*EXP(-dividend!B10%*ttm!L10/365)-Home!$F$31*_xlfn.NORM.S.DIST((LN(price!B10/Home!$F$31)+(rate!B10%-dividend!B10%-0.5*(vol!L10%)^2)*(ttm!L10/365))/((vol!L10%)*SQRT(ttm!L10/365)),TRUE)*EXP(-rate!B10%*ttm!L10/365)</f>
        <v>18.266136822817998</v>
      </c>
      <c r="G860" s="16">
        <f>_xlfn.NORM.S.DIST((LN(price!B10/Home!$F$31)+(rate!B10%-dividend!B10%+0.5*(vol!L10%)^2)*(ttm!L10/365))/((vol!L10%)*SQRT(ttm!L10/365)),TRUE)*EXP(-dividend!B10%*ttm!L10/365)</f>
        <v>0.10751836136462981</v>
      </c>
      <c r="H860" s="18">
        <f>mid!L10</f>
        <v>20.5</v>
      </c>
      <c r="I860" s="16">
        <f>delta!L10</f>
        <v>0.11799999999999999</v>
      </c>
      <c r="J860" s="16">
        <v>5.0019799999999996</v>
      </c>
      <c r="K860" s="20">
        <f>ttm!L10</f>
        <v>127</v>
      </c>
      <c r="L860" s="20">
        <f>moneyness!L10</f>
        <v>-556.77999999999975</v>
      </c>
      <c r="M860" s="16">
        <f t="shared" si="26"/>
        <v>0.10167180700400871</v>
      </c>
      <c r="N860" s="16">
        <f t="shared" si="27"/>
        <v>-5.8465543606210923E-3</v>
      </c>
    </row>
    <row r="861" spans="1:14">
      <c r="A861" s="17">
        <v>45520</v>
      </c>
      <c r="B861" s="16">
        <v>11</v>
      </c>
      <c r="C861" s="16">
        <v>3</v>
      </c>
      <c r="D861" s="18">
        <f>price!B11</f>
        <v>5554.25</v>
      </c>
      <c r="E861" s="16">
        <v>1.3829</v>
      </c>
      <c r="F861" s="16">
        <f>price!B11*_xlfn.NORM.S.DIST((LN(price!B11/Home!$F$31)+(rate!B11%-dividend!B11%+0.5*(vol!L11%)^2)*(ttm!L11/365))/((vol!L11%)*SQRT(ttm!L11/365)),TRUE)*EXP(-dividend!B11%*ttm!L11/365)-Home!$F$31*_xlfn.NORM.S.DIST((LN(price!B11/Home!$F$31)+(rate!B11%-dividend!B11%-0.5*(vol!L11%)^2)*(ttm!L11/365))/((vol!L11%)*SQRT(ttm!L11/365)),TRUE)*EXP(-rate!B11%*ttm!L11/365)</f>
        <v>18.838555707956743</v>
      </c>
      <c r="G861" s="16">
        <f>_xlfn.NORM.S.DIST((LN(price!B11/Home!$F$31)+(rate!B11%-dividend!B11%+0.5*(vol!L11%)^2)*(ttm!L11/365))/((vol!L11%)*SQRT(ttm!L11/365)),TRUE)*EXP(-dividend!B11%*ttm!L11/365)</f>
        <v>0.11086944684459689</v>
      </c>
      <c r="H861" s="18">
        <f>mid!L11</f>
        <v>21.6</v>
      </c>
      <c r="I861" s="16">
        <f>delta!L11</f>
        <v>0.123</v>
      </c>
      <c r="J861" s="16">
        <v>4.9948600000000001</v>
      </c>
      <c r="K861" s="20">
        <f>ttm!L11</f>
        <v>126</v>
      </c>
      <c r="L861" s="20">
        <f>moneyness!L11</f>
        <v>-545.75</v>
      </c>
      <c r="M861" s="16">
        <f t="shared" si="26"/>
        <v>8.8076691647728092E-2</v>
      </c>
      <c r="N861" s="16">
        <f t="shared" si="27"/>
        <v>-2.2792755196868797E-2</v>
      </c>
    </row>
    <row r="862" spans="1:14">
      <c r="A862" s="17">
        <v>45523</v>
      </c>
      <c r="B862" s="16">
        <v>11</v>
      </c>
      <c r="C862" s="16">
        <v>1</v>
      </c>
      <c r="D862" s="18">
        <f>price!B12</f>
        <v>5608.25</v>
      </c>
      <c r="E862" s="16">
        <v>1.3697999999999999</v>
      </c>
      <c r="F862" s="16">
        <f>price!B12*_xlfn.NORM.S.DIST((LN(price!B12/Home!$F$31)+(rate!B12%-dividend!B12%+0.5*(vol!L12%)^2)*(ttm!L12/365))/((vol!L12%)*SQRT(ttm!L12/365)),TRUE)*EXP(-dividend!B12%*ttm!L12/365)-Home!$F$31*_xlfn.NORM.S.DIST((LN(price!B12/Home!$F$31)+(rate!B12%-dividend!B12%-0.5*(vol!L12%)^2)*(ttm!L12/365))/((vol!L12%)*SQRT(ttm!L12/365)),TRUE)*EXP(-rate!B12%*ttm!L12/365)</f>
        <v>23.930078881793065</v>
      </c>
      <c r="G862" s="16">
        <f>_xlfn.NORM.S.DIST((LN(price!B12/Home!$F$31)+(rate!B12%-dividend!B12%+0.5*(vol!L12%)^2)*(ttm!L12/365))/((vol!L12%)*SQRT(ttm!L12/365)),TRUE)*EXP(-dividend!B12%*ttm!L12/365)</f>
        <v>0.13601091061038079</v>
      </c>
      <c r="H862" s="18">
        <f>mid!L12</f>
        <v>26.3</v>
      </c>
      <c r="I862" s="16">
        <f>delta!L12</f>
        <v>0.14599999999999999</v>
      </c>
      <c r="J862" s="16">
        <v>5.0149900000000001</v>
      </c>
      <c r="K862" s="20">
        <f>ttm!L12</f>
        <v>123</v>
      </c>
      <c r="L862" s="20">
        <f>moneyness!L12</f>
        <v>-491.75</v>
      </c>
      <c r="M862" s="16">
        <f t="shared" si="26"/>
        <v>-4.4091519961170826E-2</v>
      </c>
      <c r="N862" s="16">
        <f t="shared" si="27"/>
        <v>-0.18010243057155162</v>
      </c>
    </row>
    <row r="863" spans="1:14">
      <c r="A863" s="17">
        <v>45524</v>
      </c>
      <c r="B863" s="16">
        <v>11</v>
      </c>
      <c r="C863" s="16">
        <v>1</v>
      </c>
      <c r="D863" s="18">
        <f>price!B13</f>
        <v>5597.12</v>
      </c>
      <c r="E863" s="16">
        <v>1.3721000000000001</v>
      </c>
      <c r="F863" s="16">
        <f>price!B13*_xlfn.NORM.S.DIST((LN(price!B13/Home!$F$31)+(rate!B13%-dividend!B13%+0.5*(vol!L13%)^2)*(ttm!L13/365))/((vol!L13%)*SQRT(ttm!L13/365)),TRUE)*EXP(-dividend!B13%*ttm!L13/365)-Home!$F$31*_xlfn.NORM.S.DIST((LN(price!B13/Home!$F$31)+(rate!B13%-dividend!B13%-0.5*(vol!L13%)^2)*(ttm!L13/365))/((vol!L13%)*SQRT(ttm!L13/365)),TRUE)*EXP(-rate!B13%*ttm!L13/365)</f>
        <v>23.311949036411988</v>
      </c>
      <c r="G863" s="16">
        <f>_xlfn.NORM.S.DIST((LN(price!B13/Home!$F$31)+(rate!B13%-dividend!B13%+0.5*(vol!L13%)^2)*(ttm!L13/365))/((vol!L13%)*SQRT(ttm!L13/365)),TRUE)*EXP(-dividend!B13%*ttm!L13/365)</f>
        <v>0.13194605480891178</v>
      </c>
      <c r="H863" s="18">
        <f>mid!L13</f>
        <v>26.8</v>
      </c>
      <c r="I863" s="16">
        <f>delta!L13</f>
        <v>0.14899999999999999</v>
      </c>
      <c r="J863" s="16">
        <v>4.9802</v>
      </c>
      <c r="K863" s="20">
        <f>ttm!L13</f>
        <v>122</v>
      </c>
      <c r="L863" s="20">
        <f>moneyness!L13</f>
        <v>-502.88000000000011</v>
      </c>
      <c r="M863" s="16">
        <f t="shared" si="26"/>
        <v>0.12543206984382158</v>
      </c>
      <c r="N863" s="16">
        <f t="shared" si="27"/>
        <v>-6.5139849650902026E-3</v>
      </c>
    </row>
    <row r="864" spans="1:14">
      <c r="A864" s="17">
        <v>45525</v>
      </c>
      <c r="B864" s="16">
        <v>11</v>
      </c>
      <c r="C864" s="16">
        <v>1</v>
      </c>
      <c r="D864" s="18">
        <f>price!B14</f>
        <v>5620.85</v>
      </c>
      <c r="E864" s="16">
        <v>1.3666</v>
      </c>
      <c r="F864" s="16">
        <f>price!B14*_xlfn.NORM.S.DIST((LN(price!B14/Home!$F$31)+(rate!B14%-dividend!B14%+0.5*(vol!L14%)^2)*(ttm!L14/365))/((vol!L14%)*SQRT(ttm!L14/365)),TRUE)*EXP(-dividend!B14%*ttm!L14/365)-Home!$F$31*_xlfn.NORM.S.DIST((LN(price!B14/Home!$F$31)+(rate!B14%-dividend!B14%-0.5*(vol!L14%)^2)*(ttm!L14/365))/((vol!L14%)*SQRT(ttm!L14/365)),TRUE)*EXP(-rate!B14%*ttm!L14/365)</f>
        <v>26.579711649951491</v>
      </c>
      <c r="G864" s="16">
        <f>_xlfn.NORM.S.DIST((LN(price!B14/Home!$F$31)+(rate!B14%-dividend!B14%+0.5*(vol!L14%)^2)*(ttm!L14/365))/((vol!L14%)*SQRT(ttm!L14/365)),TRUE)*EXP(-dividend!B14%*ttm!L14/365)</f>
        <v>0.14612266470787277</v>
      </c>
      <c r="H864" s="18">
        <f>mid!L14</f>
        <v>29.75</v>
      </c>
      <c r="I864" s="16">
        <f>delta!L14</f>
        <v>0.159</v>
      </c>
      <c r="J864" s="16">
        <v>4.9407199999999998</v>
      </c>
      <c r="K864" s="20">
        <f>ttm!L14</f>
        <v>121</v>
      </c>
      <c r="L864" s="20">
        <f>moneyness!L14</f>
        <v>-479.14999999999964</v>
      </c>
      <c r="M864" s="16">
        <f t="shared" si="26"/>
        <v>9.1236230563160964E-2</v>
      </c>
      <c r="N864" s="16">
        <f t="shared" si="27"/>
        <v>-5.488643414471181E-2</v>
      </c>
    </row>
    <row r="865" spans="1:14">
      <c r="A865" s="17">
        <v>45526</v>
      </c>
      <c r="B865" s="16">
        <v>11</v>
      </c>
      <c r="C865" s="16">
        <v>1</v>
      </c>
      <c r="D865" s="18">
        <f>price!B15</f>
        <v>5570.64</v>
      </c>
      <c r="E865" s="16">
        <v>1.3792</v>
      </c>
      <c r="F865" s="16">
        <f>price!B15*_xlfn.NORM.S.DIST((LN(price!B15/Home!$F$31)+(rate!B15%-dividend!B15%+0.5*(vol!L15%)^2)*(ttm!L15/365))/((vol!L15%)*SQRT(ttm!L15/365)),TRUE)*EXP(-dividend!B15%*ttm!L15/365)-Home!$F$31*_xlfn.NORM.S.DIST((LN(price!B15/Home!$F$31)+(rate!B15%-dividend!B15%-0.5*(vol!L15%)^2)*(ttm!L15/365))/((vol!L15%)*SQRT(ttm!L15/365)),TRUE)*EXP(-rate!B15%*ttm!L15/365)</f>
        <v>21.352734692505578</v>
      </c>
      <c r="G865" s="16">
        <f>_xlfn.NORM.S.DIST((LN(price!B15/Home!$F$31)+(rate!B15%-dividend!B15%+0.5*(vol!L15%)^2)*(ttm!L15/365))/((vol!L15%)*SQRT(ttm!L15/365)),TRUE)*EXP(-dividend!B15%*ttm!L15/365)</f>
        <v>0.12125201443996561</v>
      </c>
      <c r="H865" s="18">
        <f>mid!L15</f>
        <v>25.15</v>
      </c>
      <c r="I865" s="16">
        <f>delta!L15</f>
        <v>0.13700000000000001</v>
      </c>
      <c r="J865" s="16">
        <v>4.9737099999999996</v>
      </c>
      <c r="K865" s="20">
        <f>ttm!L15</f>
        <v>120</v>
      </c>
      <c r="L865" s="20">
        <f>moneyness!L15</f>
        <v>-529.35999999999967</v>
      </c>
      <c r="M865" s="16">
        <f t="shared" si="26"/>
        <v>8.0775326503079989E-2</v>
      </c>
      <c r="N865" s="16">
        <f t="shared" si="27"/>
        <v>-4.0476687936885622E-2</v>
      </c>
    </row>
    <row r="866" spans="1:14">
      <c r="A866" s="17">
        <v>45527</v>
      </c>
      <c r="B866" s="16">
        <v>11</v>
      </c>
      <c r="C866" s="16">
        <v>3</v>
      </c>
      <c r="D866" s="18">
        <f>price!B16</f>
        <v>5634.61</v>
      </c>
      <c r="E866" s="16">
        <v>1.3636999999999999</v>
      </c>
      <c r="F866" s="16">
        <f>price!B16*_xlfn.NORM.S.DIST((LN(price!B16/Home!$F$31)+(rate!B16%-dividend!B16%+0.5*(vol!L16%)^2)*(ttm!L16/365))/((vol!L16%)*SQRT(ttm!L16/365)),TRUE)*EXP(-dividend!B16%*ttm!L16/365)-Home!$F$31*_xlfn.NORM.S.DIST((LN(price!B16/Home!$F$31)+(rate!B16%-dividend!B16%-0.5*(vol!L16%)^2)*(ttm!L16/365))/((vol!L16%)*SQRT(ttm!L16/365)),TRUE)*EXP(-rate!B16%*ttm!L16/365)</f>
        <v>27.54995273467182</v>
      </c>
      <c r="G866" s="16">
        <f>_xlfn.NORM.S.DIST((LN(price!B16/Home!$F$31)+(rate!B16%-dividend!B16%+0.5*(vol!L16%)^2)*(ttm!L16/365))/((vol!L16%)*SQRT(ttm!L16/365)),TRUE)*EXP(-dividend!B16%*ttm!L16/365)</f>
        <v>0.15140159733133993</v>
      </c>
      <c r="H866" s="18">
        <f>mid!L16</f>
        <v>30.3</v>
      </c>
      <c r="I866" s="16">
        <f>delta!L16</f>
        <v>0.16200000000000001</v>
      </c>
      <c r="J866" s="16">
        <v>4.9300199999999998</v>
      </c>
      <c r="K866" s="20">
        <f>ttm!L16</f>
        <v>119</v>
      </c>
      <c r="L866" s="20">
        <f>moneyness!L16</f>
        <v>-465.39000000000033</v>
      </c>
      <c r="M866" s="16">
        <f t="shared" si="26"/>
        <v>0.23913657116046902</v>
      </c>
      <c r="N866" s="16">
        <f t="shared" si="27"/>
        <v>8.7734973829129093E-2</v>
      </c>
    </row>
    <row r="867" spans="1:14">
      <c r="A867" s="17">
        <v>45530</v>
      </c>
      <c r="B867" s="16">
        <v>11</v>
      </c>
      <c r="C867" s="16">
        <v>1</v>
      </c>
      <c r="D867" s="18">
        <f>price!B17</f>
        <v>5616.84</v>
      </c>
      <c r="E867" s="16">
        <v>1.3683000000000001</v>
      </c>
      <c r="F867" s="16">
        <f>price!B17*_xlfn.NORM.S.DIST((LN(price!B17/Home!$F$31)+(rate!B17%-dividend!B17%+0.5*(vol!L17%)^2)*(ttm!L17/365))/((vol!L17%)*SQRT(ttm!L17/365)),TRUE)*EXP(-dividend!B17%*ttm!L17/365)-Home!$F$31*_xlfn.NORM.S.DIST((LN(price!B17/Home!$F$31)+(rate!B17%-dividend!B17%-0.5*(vol!L17%)^2)*(ttm!L17/365))/((vol!L17%)*SQRT(ttm!L17/365)),TRUE)*EXP(-rate!B17%*ttm!L17/365)</f>
        <v>23.152821195875049</v>
      </c>
      <c r="G867" s="16">
        <f>_xlfn.NORM.S.DIST((LN(price!B17/Home!$F$31)+(rate!B17%-dividend!B17%+0.5*(vol!L17%)^2)*(ttm!L17/365))/((vol!L17%)*SQRT(ttm!L17/365)),TRUE)*EXP(-dividend!B17%*ttm!L17/365)</f>
        <v>0.13396402490667098</v>
      </c>
      <c r="H867" s="18">
        <f>mid!L17</f>
        <v>25.9</v>
      </c>
      <c r="I867" s="16">
        <f>delta!L17</f>
        <v>0.14599999999999999</v>
      </c>
      <c r="J867" s="16">
        <v>4.93872</v>
      </c>
      <c r="K867" s="20">
        <f>ttm!L17</f>
        <v>116</v>
      </c>
      <c r="L867" s="20">
        <f>moneyness!L17</f>
        <v>-483.15999999999985</v>
      </c>
      <c r="M867" s="16">
        <f t="shared" si="26"/>
        <v>1.7144609200105413E-2</v>
      </c>
      <c r="N867" s="16">
        <f t="shared" si="27"/>
        <v>-0.11681941570656557</v>
      </c>
    </row>
    <row r="868" spans="1:14">
      <c r="A868" s="17">
        <v>45531</v>
      </c>
      <c r="B868" s="16">
        <v>11</v>
      </c>
      <c r="C868" s="16">
        <v>1</v>
      </c>
      <c r="D868" s="18">
        <f>price!B18</f>
        <v>5625.8</v>
      </c>
      <c r="E868" s="16">
        <v>1.3662000000000001</v>
      </c>
      <c r="F868" s="16">
        <f>price!B18*_xlfn.NORM.S.DIST((LN(price!B18/Home!$F$31)+(rate!B18%-dividend!B18%+0.5*(vol!L18%)^2)*(ttm!L18/365))/((vol!L18%)*SQRT(ttm!L18/365)),TRUE)*EXP(-dividend!B18%*ttm!L18/365)-Home!$F$31*_xlfn.NORM.S.DIST((LN(price!B18/Home!$F$31)+(rate!B18%-dividend!B18%-0.5*(vol!L18%)^2)*(ttm!L18/365))/((vol!L18%)*SQRT(ttm!L18/365)),TRUE)*EXP(-rate!B18%*ttm!L18/365)</f>
        <v>22.644394464871198</v>
      </c>
      <c r="G868" s="16">
        <f>_xlfn.NORM.S.DIST((LN(price!B18/Home!$F$31)+(rate!B18%-dividend!B18%+0.5*(vol!L18%)^2)*(ttm!L18/365))/((vol!L18%)*SQRT(ttm!L18/365)),TRUE)*EXP(-dividend!B18%*ttm!L18/365)</f>
        <v>0.13363112576369046</v>
      </c>
      <c r="H868" s="18">
        <f>mid!L18</f>
        <v>26.05</v>
      </c>
      <c r="I868" s="16">
        <f>delta!L18</f>
        <v>0.14899999999999999</v>
      </c>
      <c r="J868" s="16">
        <v>4.92021</v>
      </c>
      <c r="K868" s="20">
        <f>ttm!L18</f>
        <v>115</v>
      </c>
      <c r="L868" s="20">
        <f>moneyness!L18</f>
        <v>-474.19999999999982</v>
      </c>
      <c r="M868" s="16">
        <f t="shared" si="26"/>
        <v>0.17144894862020971</v>
      </c>
      <c r="N868" s="16">
        <f t="shared" si="27"/>
        <v>3.7817822856519245E-2</v>
      </c>
    </row>
    <row r="869" spans="1:14">
      <c r="A869" s="17">
        <v>45532</v>
      </c>
      <c r="B869" s="16">
        <v>11</v>
      </c>
      <c r="C869" s="16">
        <v>1</v>
      </c>
      <c r="D869" s="18">
        <f>price!B19</f>
        <v>5592.18</v>
      </c>
      <c r="E869" s="16">
        <v>1.3749</v>
      </c>
      <c r="F869" s="16">
        <f>price!B19*_xlfn.NORM.S.DIST((LN(price!B19/Home!$F$31)+(rate!B19%-dividend!B19%+0.5*(vol!L19%)^2)*(ttm!L19/365))/((vol!L19%)*SQRT(ttm!L19/365)),TRUE)*EXP(-dividend!B19%*ttm!L19/365)-Home!$F$31*_xlfn.NORM.S.DIST((LN(price!B19/Home!$F$31)+(rate!B19%-dividend!B19%-0.5*(vol!L19%)^2)*(ttm!L19/365))/((vol!L19%)*SQRT(ttm!L19/365)),TRUE)*EXP(-rate!B19%*ttm!L19/365)</f>
        <v>19.626246745062645</v>
      </c>
      <c r="G869" s="16">
        <f>_xlfn.NORM.S.DIST((LN(price!B19/Home!$F$31)+(rate!B19%-dividend!B19%+0.5*(vol!L19%)^2)*(ttm!L19/365))/((vol!L19%)*SQRT(ttm!L19/365)),TRUE)*EXP(-dividend!B19%*ttm!L19/365)</f>
        <v>0.11767484553009504</v>
      </c>
      <c r="H869" s="18">
        <f>mid!L19</f>
        <v>20.25</v>
      </c>
      <c r="I869" s="16">
        <f>delta!L19</f>
        <v>0.128</v>
      </c>
      <c r="J869" s="16">
        <v>4.9045100000000001</v>
      </c>
      <c r="K869" s="20">
        <f>ttm!L19</f>
        <v>114</v>
      </c>
      <c r="L869" s="20">
        <f>moneyness!L19</f>
        <v>-507.81999999999971</v>
      </c>
      <c r="M869" s="16">
        <f t="shared" si="26"/>
        <v>-1.7416070919422308</v>
      </c>
      <c r="N869" s="16">
        <f t="shared" si="27"/>
        <v>-1.859281937472326</v>
      </c>
    </row>
    <row r="870" spans="1:14">
      <c r="A870" s="17">
        <v>45533</v>
      </c>
      <c r="B870" s="16">
        <v>11</v>
      </c>
      <c r="C870" s="16">
        <v>1</v>
      </c>
      <c r="D870" s="18">
        <f>price!B20</f>
        <v>5591.96</v>
      </c>
      <c r="E870" s="16">
        <v>1.3743000000000001</v>
      </c>
      <c r="F870" s="16">
        <f>price!B20*_xlfn.NORM.S.DIST((LN(price!B20/Home!$F$31)+(rate!B20%-dividend!B20%+0.5*(vol!L20%)^2)*(ttm!L20/365))/((vol!L20%)*SQRT(ttm!L20/365)),TRUE)*EXP(-dividend!B20%*ttm!L20/365)-Home!$F$31*_xlfn.NORM.S.DIST((LN(price!B20/Home!$F$31)+(rate!B20%-dividend!B20%-0.5*(vol!L20%)^2)*(ttm!L20/365))/((vol!L20%)*SQRT(ttm!L20/365)),TRUE)*EXP(-rate!B20%*ttm!L20/365)</f>
        <v>17.338936622938036</v>
      </c>
      <c r="G870" s="16">
        <f>_xlfn.NORM.S.DIST((LN(price!B20/Home!$F$31)+(rate!B20%-dividend!B20%+0.5*(vol!L20%)^2)*(ttm!L20/365))/((vol!L20%)*SQRT(ttm!L20/365)),TRUE)*EXP(-dividend!B20%*ttm!L20/365)</f>
        <v>0.10934541889338306</v>
      </c>
      <c r="H870" s="18">
        <f>mid!L20</f>
        <v>21</v>
      </c>
      <c r="I870" s="16">
        <f>delta!L20</f>
        <v>0.128</v>
      </c>
      <c r="J870" s="16">
        <v>4.9904500000000001</v>
      </c>
      <c r="K870" s="20">
        <f>ttm!L20</f>
        <v>113</v>
      </c>
      <c r="L870" s="20">
        <f>moneyness!L20</f>
        <v>-508.03999999999996</v>
      </c>
      <c r="M870" s="16">
        <f t="shared" si="26"/>
        <v>6.5804298211475279E-2</v>
      </c>
      <c r="N870" s="16">
        <f t="shared" si="27"/>
        <v>-4.3541120681907783E-2</v>
      </c>
    </row>
    <row r="871" spans="1:14">
      <c r="A871" s="17">
        <v>45534</v>
      </c>
      <c r="B871" s="16">
        <v>11</v>
      </c>
      <c r="C871" s="16">
        <v>3</v>
      </c>
      <c r="D871" s="18">
        <f>price!B21</f>
        <v>5648.4</v>
      </c>
      <c r="E871" s="16">
        <v>1.3606</v>
      </c>
      <c r="F871" s="16">
        <f>price!B21*_xlfn.NORM.S.DIST((LN(price!B21/Home!$F$31)+(rate!B21%-dividend!B21%+0.5*(vol!L21%)^2)*(ttm!L21/365))/((vol!L21%)*SQRT(ttm!L21/365)),TRUE)*EXP(-dividend!B21%*ttm!L21/365)-Home!$F$31*_xlfn.NORM.S.DIST((LN(price!B21/Home!$F$31)+(rate!B21%-dividend!B21%-0.5*(vol!L21%)^2)*(ttm!L21/365))/((vol!L21%)*SQRT(ttm!L21/365)),TRUE)*EXP(-rate!B21%*ttm!L21/365)</f>
        <v>23.133428885534045</v>
      </c>
      <c r="G871" s="16">
        <f>_xlfn.NORM.S.DIST((LN(price!B21/Home!$F$31)+(rate!B21%-dividend!B21%+0.5*(vol!L21%)^2)*(ttm!L21/365))/((vol!L21%)*SQRT(ttm!L21/365)),TRUE)*EXP(-dividend!B21%*ttm!L21/365)</f>
        <v>0.13921759510100615</v>
      </c>
      <c r="H871" s="18">
        <f>mid!L21</f>
        <v>24.7</v>
      </c>
      <c r="I871" s="16">
        <f>delta!L21</f>
        <v>0.14499999999999999</v>
      </c>
      <c r="J871" s="16">
        <v>4.9696699999999998</v>
      </c>
      <c r="K871" s="20">
        <f>ttm!L21</f>
        <v>112</v>
      </c>
      <c r="L871" s="20">
        <f>moneyness!L21</f>
        <v>-451.60000000000036</v>
      </c>
      <c r="M871" s="16">
        <f t="shared" si="26"/>
        <v>8.0357559377102442E-2</v>
      </c>
      <c r="N871" s="16">
        <f t="shared" si="27"/>
        <v>-5.8860035723903706E-2</v>
      </c>
    </row>
    <row r="872" spans="1:14">
      <c r="A872" s="17">
        <v>45538</v>
      </c>
      <c r="B872" s="16">
        <v>11</v>
      </c>
      <c r="C872" s="16">
        <v>1</v>
      </c>
      <c r="D872" s="18">
        <f>price!B22</f>
        <v>5528.93</v>
      </c>
      <c r="E872" s="16">
        <v>1.3905000000000001</v>
      </c>
      <c r="F872" s="16">
        <f>price!B22*_xlfn.NORM.S.DIST((LN(price!B22/Home!$F$31)+(rate!B22%-dividend!B22%+0.5*(vol!L22%)^2)*(ttm!L22/365))/((vol!L22%)*SQRT(ttm!L22/365)),TRUE)*EXP(-dividend!B22%*ttm!L22/365)-Home!$F$31*_xlfn.NORM.S.DIST((LN(price!B22/Home!$F$31)+(rate!B22%-dividend!B22%-0.5*(vol!L22%)^2)*(ttm!L22/365))/((vol!L22%)*SQRT(ttm!L22/365)),TRUE)*EXP(-rate!B22%*ttm!L22/365)</f>
        <v>13.050010396577193</v>
      </c>
      <c r="G872" s="16">
        <f>_xlfn.NORM.S.DIST((LN(price!B22/Home!$F$31)+(rate!B22%-dividend!B22%+0.5*(vol!L22%)^2)*(ttm!L22/365))/((vol!L22%)*SQRT(ttm!L22/365)),TRUE)*EXP(-dividend!B22%*ttm!L22/365)</f>
        <v>8.4503611422323904E-2</v>
      </c>
      <c r="H872" s="18">
        <f>mid!L22</f>
        <v>15.05</v>
      </c>
      <c r="I872" s="16">
        <f>delta!L22</f>
        <v>9.7000000000000003E-2</v>
      </c>
      <c r="J872" s="16">
        <v>4.9531099999999997</v>
      </c>
      <c r="K872" s="20">
        <f>ttm!L22</f>
        <v>108</v>
      </c>
      <c r="L872" s="20">
        <f>moneyness!L22</f>
        <v>-571.06999999999971</v>
      </c>
      <c r="M872" s="16">
        <f t="shared" si="26"/>
        <v>0</v>
      </c>
      <c r="N872" s="16">
        <f t="shared" si="27"/>
        <v>-8.4503611422323904E-2</v>
      </c>
    </row>
    <row r="873" spans="1:14">
      <c r="A873" s="17">
        <v>45539</v>
      </c>
      <c r="B873" s="16">
        <v>11</v>
      </c>
      <c r="C873" s="16">
        <v>1</v>
      </c>
      <c r="D873" s="18">
        <f>price!B23</f>
        <v>5520.07</v>
      </c>
      <c r="E873" s="16">
        <v>1.3929</v>
      </c>
      <c r="F873" s="16">
        <f>price!B23*_xlfn.NORM.S.DIST((LN(price!B23/Home!$F$31)+(rate!B23%-dividend!B23%+0.5*(vol!L23%)^2)*(ttm!L23/365))/((vol!L23%)*SQRT(ttm!L23/365)),TRUE)*EXP(-dividend!B23%*ttm!L23/365)-Home!$F$31*_xlfn.NORM.S.DIST((LN(price!B23/Home!$F$31)+(rate!B23%-dividend!B23%-0.5*(vol!L23%)^2)*(ttm!L23/365))/((vol!L23%)*SQRT(ttm!L23/365)),TRUE)*EXP(-rate!B23%*ttm!L23/365)</f>
        <v>13.06364659905114</v>
      </c>
      <c r="G873" s="16">
        <f>_xlfn.NORM.S.DIST((LN(price!B23/Home!$F$31)+(rate!B23%-dividend!B23%+0.5*(vol!L23%)^2)*(ttm!L23/365))/((vol!L23%)*SQRT(ttm!L23/365)),TRUE)*EXP(-dividend!B23%*ttm!L23/365)</f>
        <v>8.354987851416211E-2</v>
      </c>
      <c r="H873" s="18">
        <f>mid!L23</f>
        <v>15.05</v>
      </c>
      <c r="I873" s="16">
        <f>delta!L23</f>
        <v>9.0999999999999998E-2</v>
      </c>
      <c r="J873" s="16">
        <v>4.8909399999999996</v>
      </c>
      <c r="K873" s="20">
        <f>ttm!L23</f>
        <v>107</v>
      </c>
      <c r="L873" s="20">
        <f>moneyness!L23</f>
        <v>-579.93000000000029</v>
      </c>
      <c r="M873" s="16">
        <f t="shared" si="26"/>
        <v>0.10077050810989133</v>
      </c>
      <c r="N873" s="16">
        <f t="shared" si="27"/>
        <v>1.7220629595729217E-2</v>
      </c>
    </row>
    <row r="874" spans="1:14">
      <c r="A874" s="17">
        <v>45540</v>
      </c>
      <c r="B874" s="16">
        <v>11</v>
      </c>
      <c r="C874" s="16">
        <v>1</v>
      </c>
      <c r="D874" s="18">
        <f>price!B24</f>
        <v>5503.41</v>
      </c>
      <c r="E874" s="16">
        <v>1.3960999999999999</v>
      </c>
      <c r="F874" s="16">
        <f>price!B24*_xlfn.NORM.S.DIST((LN(price!B24/Home!$F$31)+(rate!B24%-dividend!B24%+0.5*(vol!L24%)^2)*(ttm!L24/365))/((vol!L24%)*SQRT(ttm!L24/365)),TRUE)*EXP(-dividend!B24%*ttm!L24/365)-Home!$F$31*_xlfn.NORM.S.DIST((LN(price!B24/Home!$F$31)+(rate!B24%-dividend!B24%-0.5*(vol!L24%)^2)*(ttm!L24/365))/((vol!L24%)*SQRT(ttm!L24/365)),TRUE)*EXP(-rate!B24%*ttm!L24/365)</f>
        <v>11.222162716529908</v>
      </c>
      <c r="G874" s="16">
        <f>_xlfn.NORM.S.DIST((LN(price!B24/Home!$F$31)+(rate!B24%-dividend!B24%+0.5*(vol!L24%)^2)*(ttm!L24/365))/((vol!L24%)*SQRT(ttm!L24/365)),TRUE)*EXP(-dividend!B24%*ttm!L24/365)</f>
        <v>7.422702864301442E-2</v>
      </c>
      <c r="H874" s="18">
        <f>mid!L24</f>
        <v>13.35</v>
      </c>
      <c r="I874" s="16">
        <f>delta!L24</f>
        <v>8.5000000000000006E-2</v>
      </c>
      <c r="J874" s="16">
        <v>4.8811600000000004</v>
      </c>
      <c r="K874" s="20">
        <f>ttm!L24</f>
        <v>106</v>
      </c>
      <c r="L874" s="20">
        <f>moneyness!L24</f>
        <v>-596.59000000000015</v>
      </c>
      <c r="M874" s="16">
        <f t="shared" si="26"/>
        <v>4.9896601424007973E-2</v>
      </c>
      <c r="N874" s="16">
        <f t="shared" si="27"/>
        <v>-2.4330427219006447E-2</v>
      </c>
    </row>
    <row r="875" spans="1:14">
      <c r="A875" s="17">
        <v>45541</v>
      </c>
      <c r="B875" s="16">
        <v>11</v>
      </c>
      <c r="C875" s="16">
        <v>1</v>
      </c>
      <c r="D875" s="18">
        <f>price!B25</f>
        <v>5408.42</v>
      </c>
      <c r="E875" s="16">
        <v>1.4211</v>
      </c>
      <c r="F875" s="16">
        <f>price!B25*_xlfn.NORM.S.DIST((LN(price!B25/Home!$F$31)+(rate!B25%-dividend!B25%+0.5*(vol!L25%)^2)*(ttm!L25/365))/((vol!L25%)*SQRT(ttm!L25/365)),TRUE)*EXP(-dividend!B25%*ttm!L25/365)-Home!$F$31*_xlfn.NORM.S.DIST((LN(price!B25/Home!$F$31)+(rate!B25%-dividend!B25%-0.5*(vol!L25%)^2)*(ttm!L25/365))/((vol!L25%)*SQRT(ttm!L25/365)),TRUE)*EXP(-rate!B25%*ttm!L25/365)</f>
        <v>7.9581054567582328</v>
      </c>
      <c r="G875" s="16">
        <f>_xlfn.NORM.S.DIST((LN(price!B25/Home!$F$31)+(rate!B25%-dividend!B25%+0.5*(vol!L25%)^2)*(ttm!L25/365))/((vol!L25%)*SQRT(ttm!L25/365)),TRUE)*EXP(-dividend!B25%*ttm!L25/365)</f>
        <v>5.3217192925953206E-2</v>
      </c>
      <c r="H875" s="18">
        <f>mid!L25</f>
        <v>8.6</v>
      </c>
      <c r="I875" s="16">
        <f>delta!L25</f>
        <v>5.8999999999999997E-2</v>
      </c>
      <c r="J875" s="16">
        <v>4.8439300000000003</v>
      </c>
      <c r="K875" s="20">
        <f>ttm!L25</f>
        <v>105</v>
      </c>
      <c r="L875" s="20">
        <f>moneyness!L25</f>
        <v>-691.57999999999993</v>
      </c>
      <c r="M875" s="16">
        <f t="shared" si="26"/>
        <v>4.1655322976339726E-2</v>
      </c>
      <c r="N875" s="16">
        <f t="shared" si="27"/>
        <v>-1.1561869949613481E-2</v>
      </c>
    </row>
    <row r="876" spans="1:14">
      <c r="A876" s="17">
        <v>45544</v>
      </c>
      <c r="B876" s="16">
        <v>11</v>
      </c>
      <c r="C876" s="16">
        <v>3</v>
      </c>
      <c r="D876" s="18">
        <f>price!B26</f>
        <v>5471.05</v>
      </c>
      <c r="E876" s="16">
        <v>1.4044000000000001</v>
      </c>
      <c r="F876" s="16">
        <f>price!B26*_xlfn.NORM.S.DIST((LN(price!B26/Home!$F$31)+(rate!B26%-dividend!B26%+0.5*(vol!L26%)^2)*(ttm!L26/365))/((vol!L26%)*SQRT(ttm!L26/365)),TRUE)*EXP(-dividend!B26%*ttm!L26/365)-Home!$F$31*_xlfn.NORM.S.DIST((LN(price!B26/Home!$F$31)+(rate!B26%-dividend!B26%-0.5*(vol!L26%)^2)*(ttm!L26/365))/((vol!L26%)*SQRT(ttm!L26/365)),TRUE)*EXP(-rate!B26%*ttm!L26/365)</f>
        <v>8.915348701084838</v>
      </c>
      <c r="G876" s="16">
        <f>_xlfn.NORM.S.DIST((LN(price!B26/Home!$F$31)+(rate!B26%-dividend!B26%+0.5*(vol!L26%)^2)*(ttm!L26/365))/((vol!L26%)*SQRT(ttm!L26/365)),TRUE)*EXP(-dividend!B26%*ttm!L26/365)</f>
        <v>6.125379766430649E-2</v>
      </c>
      <c r="H876" s="18">
        <f>mid!L26</f>
        <v>11.2</v>
      </c>
      <c r="I876" s="16">
        <f>delta!L26</f>
        <v>7.1999999999999995E-2</v>
      </c>
      <c r="J876" s="16">
        <v>4.8527800000000001</v>
      </c>
      <c r="K876" s="20">
        <f>ttm!L26</f>
        <v>102</v>
      </c>
      <c r="L876" s="20">
        <f>moneyness!L26</f>
        <v>-628.94999999999982</v>
      </c>
      <c r="M876" s="16">
        <f t="shared" si="26"/>
        <v>1.8879253676611783E-2</v>
      </c>
      <c r="N876" s="16">
        <f t="shared" si="27"/>
        <v>-4.2374543987694704E-2</v>
      </c>
    </row>
    <row r="877" spans="1:14">
      <c r="A877" s="17">
        <v>45545</v>
      </c>
      <c r="B877" s="16">
        <v>11</v>
      </c>
      <c r="C877" s="16">
        <v>1</v>
      </c>
      <c r="D877" s="18">
        <f>price!B27</f>
        <v>5495.52</v>
      </c>
      <c r="E877" s="16">
        <v>1.3980999999999999</v>
      </c>
      <c r="F877" s="16">
        <f>price!B27*_xlfn.NORM.S.DIST((LN(price!B27/Home!$F$31)+(rate!B27%-dividend!B27%+0.5*(vol!L27%)^2)*(ttm!L27/365))/((vol!L27%)*SQRT(ttm!L27/365)),TRUE)*EXP(-dividend!B27%*ttm!L27/365)-Home!$F$31*_xlfn.NORM.S.DIST((LN(price!B27/Home!$F$31)+(rate!B27%-dividend!B27%-0.5*(vol!L27%)^2)*(ttm!L27/365))/((vol!L27%)*SQRT(ttm!L27/365)),TRUE)*EXP(-rate!B27%*ttm!L27/365)</f>
        <v>9.95898336420845</v>
      </c>
      <c r="G877" s="16">
        <f>_xlfn.NORM.S.DIST((LN(price!B27/Home!$F$31)+(rate!B27%-dividend!B27%+0.5*(vol!L27%)^2)*(ttm!L27/365))/((vol!L27%)*SQRT(ttm!L27/365)),TRUE)*EXP(-dividend!B27%*ttm!L27/365)</f>
        <v>6.7710652970575005E-2</v>
      </c>
      <c r="H877" s="18">
        <f>mid!L27</f>
        <v>11.65</v>
      </c>
      <c r="I877" s="16">
        <f>delta!L27</f>
        <v>7.6999999999999999E-2</v>
      </c>
      <c r="J877" s="16">
        <v>4.8342799999999997</v>
      </c>
      <c r="K877" s="20">
        <f>ttm!L27</f>
        <v>101</v>
      </c>
      <c r="L877" s="20">
        <f>moneyness!L27</f>
        <v>-604.47999999999956</v>
      </c>
      <c r="M877" s="16">
        <f t="shared" si="26"/>
        <v>6.5927752898374783E-2</v>
      </c>
      <c r="N877" s="16">
        <f t="shared" si="27"/>
        <v>-1.782900072200222E-3</v>
      </c>
    </row>
    <row r="878" spans="1:14">
      <c r="A878" s="17">
        <v>45546</v>
      </c>
      <c r="B878" s="16">
        <v>11</v>
      </c>
      <c r="C878" s="16">
        <v>1</v>
      </c>
      <c r="D878" s="18">
        <f>price!B28</f>
        <v>5554.13</v>
      </c>
      <c r="E878" s="16">
        <v>1.3846000000000001</v>
      </c>
      <c r="F878" s="16">
        <f>price!B28*_xlfn.NORM.S.DIST((LN(price!B28/Home!$F$31)+(rate!B28%-dividend!B28%+0.5*(vol!L28%)^2)*(ttm!L28/365))/((vol!L28%)*SQRT(ttm!L28/365)),TRUE)*EXP(-dividend!B28%*ttm!L28/365)-Home!$F$31*_xlfn.NORM.S.DIST((LN(price!B28/Home!$F$31)+(rate!B28%-dividend!B28%-0.5*(vol!L28%)^2)*(ttm!L28/365))/((vol!L28%)*SQRT(ttm!L28/365)),TRUE)*EXP(-rate!B28%*ttm!L28/365)</f>
        <v>13.598754108055175</v>
      </c>
      <c r="G878" s="16">
        <f>_xlfn.NORM.S.DIST((LN(price!B28/Home!$F$31)+(rate!B28%-dividend!B28%+0.5*(vol!L28%)^2)*(ttm!L28/365))/((vol!L28%)*SQRT(ttm!L28/365)),TRUE)*EXP(-dividend!B28%*ttm!L28/365)</f>
        <v>8.8714177635945732E-2</v>
      </c>
      <c r="H878" s="18">
        <f>mid!L28</f>
        <v>15.5</v>
      </c>
      <c r="I878" s="16">
        <f>delta!L28</f>
        <v>9.9000000000000005E-2</v>
      </c>
      <c r="J878" s="16">
        <v>4.8654599999999997</v>
      </c>
      <c r="K878" s="20">
        <f>ttm!L28</f>
        <v>100</v>
      </c>
      <c r="L878" s="20">
        <f>moneyness!L28</f>
        <v>-545.86999999999989</v>
      </c>
      <c r="M878" s="16">
        <f t="shared" si="26"/>
        <v>8.0883229243944671E-2</v>
      </c>
      <c r="N878" s="16">
        <f t="shared" si="27"/>
        <v>-7.8309483920010609E-3</v>
      </c>
    </row>
    <row r="879" spans="1:14">
      <c r="A879" s="17">
        <v>45547</v>
      </c>
      <c r="B879" s="16">
        <v>11</v>
      </c>
      <c r="C879" s="16">
        <v>1</v>
      </c>
      <c r="D879" s="18">
        <f>price!B29</f>
        <v>5595.76</v>
      </c>
      <c r="E879" s="16">
        <v>1.3735999999999999</v>
      </c>
      <c r="F879" s="16">
        <f>price!B29*_xlfn.NORM.S.DIST((LN(price!B29/Home!$F$31)+(rate!B29%-dividend!B29%+0.5*(vol!L29%)^2)*(ttm!L29/365))/((vol!L29%)*SQRT(ttm!L29/365)),TRUE)*EXP(-dividend!B29%*ttm!L29/365)-Home!$F$31*_xlfn.NORM.S.DIST((LN(price!B29/Home!$F$31)+(rate!B29%-dividend!B29%-0.5*(vol!L29%)^2)*(ttm!L29/365))/((vol!L29%)*SQRT(ttm!L29/365)),TRUE)*EXP(-rate!B29%*ttm!L29/365)</f>
        <v>16.848311688735635</v>
      </c>
      <c r="G879" s="16">
        <f>_xlfn.NORM.S.DIST((LN(price!B29/Home!$F$31)+(rate!B29%-dividend!B29%+0.5*(vol!L29%)^2)*(ttm!L29/365))/((vol!L29%)*SQRT(ttm!L29/365)),TRUE)*EXP(-dividend!B29%*ttm!L29/365)</f>
        <v>0.1065309847095476</v>
      </c>
      <c r="H879" s="18">
        <f>mid!L29</f>
        <v>18.850000000000001</v>
      </c>
      <c r="I879" s="16">
        <f>delta!L29</f>
        <v>0.11600000000000001</v>
      </c>
      <c r="J879" s="16">
        <v>4.8419800000000004</v>
      </c>
      <c r="K879" s="20">
        <f>ttm!L29</f>
        <v>99</v>
      </c>
      <c r="L879" s="20">
        <f>moneyness!L29</f>
        <v>-504.23999999999978</v>
      </c>
      <c r="M879" s="16">
        <f t="shared" si="26"/>
        <v>0.11647921020215067</v>
      </c>
      <c r="N879" s="16">
        <f t="shared" si="27"/>
        <v>9.9482254926030744E-3</v>
      </c>
    </row>
    <row r="880" spans="1:14">
      <c r="A880" s="17">
        <v>45548</v>
      </c>
      <c r="B880" s="16">
        <v>11</v>
      </c>
      <c r="C880" s="16">
        <v>1</v>
      </c>
      <c r="D880" s="18">
        <f>price!B30</f>
        <v>5626.02</v>
      </c>
      <c r="E880" s="16">
        <v>1.3662000000000001</v>
      </c>
      <c r="F880" s="16">
        <f>price!B30*_xlfn.NORM.S.DIST((LN(price!B30/Home!$F$31)+(rate!B30%-dividend!B30%+0.5*(vol!L30%)^2)*(ttm!L30/365))/((vol!L30%)*SQRT(ttm!L30/365)),TRUE)*EXP(-dividend!B30%*ttm!L30/365)-Home!$F$31*_xlfn.NORM.S.DIST((LN(price!B30/Home!$F$31)+(rate!B30%-dividend!B30%-0.5*(vol!L30%)^2)*(ttm!L30/365))/((vol!L30%)*SQRT(ttm!L30/365)),TRUE)*EXP(-rate!B30%*ttm!L30/365)</f>
        <v>19.959882119787153</v>
      </c>
      <c r="G880" s="16">
        <f>_xlfn.NORM.S.DIST((LN(price!B30/Home!$F$31)+(rate!B30%-dividend!B30%+0.5*(vol!L30%)^2)*(ttm!L30/365))/((vol!L30%)*SQRT(ttm!L30/365)),TRUE)*EXP(-dividend!B30%*ttm!L30/365)</f>
        <v>0.12243451745615493</v>
      </c>
      <c r="H880" s="18">
        <f>mid!L30</f>
        <v>22.35</v>
      </c>
      <c r="I880" s="16">
        <f>delta!L30</f>
        <v>0.13300000000000001</v>
      </c>
      <c r="J880" s="16">
        <v>4.8354499999999998</v>
      </c>
      <c r="K880" s="20">
        <f>ttm!L30</f>
        <v>98</v>
      </c>
      <c r="L880" s="20">
        <f>moneyness!L30</f>
        <v>-473.97999999999956</v>
      </c>
      <c r="M880" s="16">
        <f t="shared" si="26"/>
        <v>0.10934288893366985</v>
      </c>
      <c r="N880" s="16">
        <f t="shared" si="27"/>
        <v>-1.3091628522485077E-2</v>
      </c>
    </row>
    <row r="881" spans="1:14">
      <c r="A881" s="17">
        <v>45551</v>
      </c>
      <c r="B881" s="16">
        <v>11</v>
      </c>
      <c r="C881" s="16">
        <v>3</v>
      </c>
      <c r="D881" s="18">
        <f>price!B31</f>
        <v>5633.09</v>
      </c>
      <c r="E881" s="16">
        <v>1.3646</v>
      </c>
      <c r="F881" s="16">
        <f>price!B31*_xlfn.NORM.S.DIST((LN(price!B31/Home!$F$31)+(rate!B31%-dividend!B31%+0.5*(vol!L31%)^2)*(ttm!L31/365))/((vol!L31%)*SQRT(ttm!L31/365)),TRUE)*EXP(-dividend!B31%*ttm!L31/365)-Home!$F$31*_xlfn.NORM.S.DIST((LN(price!B31/Home!$F$31)+(rate!B31%-dividend!B31%-0.5*(vol!L31%)^2)*(ttm!L31/365))/((vol!L31%)*SQRT(ttm!L31/365)),TRUE)*EXP(-rate!B31%*ttm!L31/365)</f>
        <v>19.702143681890448</v>
      </c>
      <c r="G881" s="16">
        <f>_xlfn.NORM.S.DIST((LN(price!B31/Home!$F$31)+(rate!B31%-dividend!B31%+0.5*(vol!L31%)^2)*(ttm!L31/365))/((vol!L31%)*SQRT(ttm!L31/365)),TRUE)*EXP(-dividend!B31%*ttm!L31/365)</f>
        <v>0.12217346521019701</v>
      </c>
      <c r="H881" s="18">
        <f>mid!L31</f>
        <v>23.1</v>
      </c>
      <c r="I881" s="16">
        <f>delta!L31</f>
        <v>0.13700000000000001</v>
      </c>
      <c r="J881" s="16">
        <v>4.7641400000000003</v>
      </c>
      <c r="K881" s="20">
        <f>ttm!L31</f>
        <v>95</v>
      </c>
      <c r="L881" s="20">
        <f>moneyness!L31</f>
        <v>-466.90999999999985</v>
      </c>
      <c r="M881" s="16">
        <f t="shared" si="26"/>
        <v>1.4567624945945175</v>
      </c>
      <c r="N881" s="16">
        <f t="shared" si="27"/>
        <v>1.3345890293843206</v>
      </c>
    </row>
    <row r="882" spans="1:14">
      <c r="A882" s="17">
        <v>45552</v>
      </c>
      <c r="B882" s="16">
        <v>11</v>
      </c>
      <c r="C882" s="16">
        <v>1</v>
      </c>
      <c r="D882" s="18">
        <f>price!B32</f>
        <v>5634.58</v>
      </c>
      <c r="E882" s="16">
        <v>1.3645</v>
      </c>
      <c r="F882" s="16">
        <f>price!B32*_xlfn.NORM.S.DIST((LN(price!B32/Home!$F$31)+(rate!B32%-dividend!B32%+0.5*(vol!L32%)^2)*(ttm!L32/365))/((vol!L32%)*SQRT(ttm!L32/365)),TRUE)*EXP(-dividend!B32%*ttm!L32/365)-Home!$F$31*_xlfn.NORM.S.DIST((LN(price!B32/Home!$F$31)+(rate!B32%-dividend!B32%-0.5*(vol!L32%)^2)*(ttm!L32/365))/((vol!L32%)*SQRT(ttm!L32/365)),TRUE)*EXP(-rate!B32%*ttm!L32/365)</f>
        <v>20.507277479711433</v>
      </c>
      <c r="G882" s="16">
        <f>_xlfn.NORM.S.DIST((LN(price!B32/Home!$F$31)+(rate!B32%-dividend!B32%+0.5*(vol!L32%)^2)*(ttm!L32/365))/((vol!L32%)*SQRT(ttm!L32/365)),TRUE)*EXP(-dividend!B32%*ttm!L32/365)</f>
        <v>0.12522881679494074</v>
      </c>
      <c r="H882" s="18">
        <f>mid!L32</f>
        <v>24.35</v>
      </c>
      <c r="I882" s="16">
        <f>delta!L32</f>
        <v>0.14299999999999999</v>
      </c>
      <c r="J882" s="16">
        <v>4.7633799999999997</v>
      </c>
      <c r="K882" s="20">
        <f>ttm!L32</f>
        <v>94</v>
      </c>
      <c r="L882" s="20">
        <f>moneyness!L32</f>
        <v>-465.42000000000007</v>
      </c>
      <c r="M882" s="16">
        <f t="shared" si="26"/>
        <v>8.7719156858868233E-2</v>
      </c>
      <c r="N882" s="16">
        <f t="shared" si="27"/>
        <v>-3.7509659936072512E-2</v>
      </c>
    </row>
    <row r="883" spans="1:14">
      <c r="A883" s="17">
        <v>45553</v>
      </c>
      <c r="B883" s="16">
        <v>11</v>
      </c>
      <c r="C883" s="16">
        <v>1</v>
      </c>
      <c r="D883" s="18">
        <f>price!B33</f>
        <v>5618.26</v>
      </c>
      <c r="E883" s="16">
        <v>1.3686</v>
      </c>
      <c r="F883" s="16">
        <f>price!B33*_xlfn.NORM.S.DIST((LN(price!B33/Home!$F$31)+(rate!B33%-dividend!B33%+0.5*(vol!L33%)^2)*(ttm!L33/365))/((vol!L33%)*SQRT(ttm!L33/365)),TRUE)*EXP(-dividend!B33%*ttm!L33/365)-Home!$F$31*_xlfn.NORM.S.DIST((LN(price!B33/Home!$F$31)+(rate!B33%-dividend!B33%-0.5*(vol!L33%)^2)*(ttm!L33/365))/((vol!L33%)*SQRT(ttm!L33/365)),TRUE)*EXP(-rate!B33%*ttm!L33/365)</f>
        <v>18.321656309629134</v>
      </c>
      <c r="G883" s="16">
        <f>_xlfn.NORM.S.DIST((LN(price!B33/Home!$F$31)+(rate!B33%-dividend!B33%+0.5*(vol!L33%)^2)*(ttm!L33/365))/((vol!L33%)*SQRT(ttm!L33/365)),TRUE)*EXP(-dividend!B33%*ttm!L33/365)</f>
        <v>0.11457332824043769</v>
      </c>
      <c r="H883" s="18">
        <f>mid!L33</f>
        <v>22.9</v>
      </c>
      <c r="I883" s="16">
        <f>delta!L33</f>
        <v>0.13300000000000001</v>
      </c>
      <c r="J883" s="16">
        <v>4.7387499999999996</v>
      </c>
      <c r="K883" s="20">
        <f>ttm!L33</f>
        <v>93</v>
      </c>
      <c r="L883" s="20">
        <f>moneyness!L33</f>
        <v>-481.73999999999978</v>
      </c>
      <c r="M883" s="16">
        <f t="shared" si="26"/>
        <v>0.11401158690112394</v>
      </c>
      <c r="N883" s="16">
        <f t="shared" si="27"/>
        <v>-5.6174133931374826E-4</v>
      </c>
    </row>
    <row r="884" spans="1:14">
      <c r="A884" s="17">
        <v>45554</v>
      </c>
      <c r="B884" s="16">
        <v>11</v>
      </c>
      <c r="C884" s="16">
        <v>1</v>
      </c>
      <c r="D884" s="18">
        <f>price!B34</f>
        <v>5713.64</v>
      </c>
      <c r="E884" s="16">
        <v>1.3462000000000001</v>
      </c>
      <c r="F884" s="16">
        <f>price!B34*_xlfn.NORM.S.DIST((LN(price!B34/Home!$F$31)+(rate!B34%-dividend!B34%+0.5*(vol!L34%)^2)*(ttm!L34/365))/((vol!L34%)*SQRT(ttm!L34/365)),TRUE)*EXP(-dividend!B34%*ttm!L34/365)-Home!$F$31*_xlfn.NORM.S.DIST((LN(price!B34/Home!$F$31)+(rate!B34%-dividend!B34%-0.5*(vol!L34%)^2)*(ttm!L34/365))/((vol!L34%)*SQRT(ttm!L34/365)),TRUE)*EXP(-rate!B34%*ttm!L34/365)</f>
        <v>30.0799310453815</v>
      </c>
      <c r="G884" s="16">
        <f>_xlfn.NORM.S.DIST((LN(price!B34/Home!$F$31)+(rate!B34%-dividend!B34%+0.5*(vol!L34%)^2)*(ttm!L34/365))/((vol!L34%)*SQRT(ttm!L34/365)),TRUE)*EXP(-dividend!B34%*ttm!L34/365)</f>
        <v>0.17210891768001893</v>
      </c>
      <c r="H884" s="18">
        <f>mid!L34</f>
        <v>33.75</v>
      </c>
      <c r="I884" s="16">
        <f>delta!L34</f>
        <v>0.188</v>
      </c>
      <c r="J884" s="16">
        <v>4.7077999999999998</v>
      </c>
      <c r="K884" s="20">
        <f>ttm!L34</f>
        <v>92</v>
      </c>
      <c r="L884" s="20">
        <f>moneyness!L34</f>
        <v>-386.35999999999967</v>
      </c>
      <c r="M884" s="16">
        <f t="shared" si="26"/>
        <v>0.38494489662291981</v>
      </c>
      <c r="N884" s="16">
        <f t="shared" si="27"/>
        <v>0.21283597894290088</v>
      </c>
    </row>
    <row r="885" spans="1:14">
      <c r="A885" s="17">
        <v>45555</v>
      </c>
      <c r="B885" s="16">
        <v>11</v>
      </c>
      <c r="C885" s="16">
        <v>1</v>
      </c>
      <c r="D885" s="18">
        <f>price!B35</f>
        <v>5702.55</v>
      </c>
      <c r="E885" s="16">
        <v>1.3484</v>
      </c>
      <c r="F885" s="16">
        <f>price!B35*_xlfn.NORM.S.DIST((LN(price!B35/Home!$F$31)+(rate!B35%-dividend!B35%+0.5*(vol!L35%)^2)*(ttm!L35/365))/((vol!L35%)*SQRT(ttm!L35/365)),TRUE)*EXP(-dividend!B35%*ttm!L35/365)-Home!$F$31*_xlfn.NORM.S.DIST((LN(price!B35/Home!$F$31)+(rate!B35%-dividend!B35%-0.5*(vol!L35%)^2)*(ttm!L35/365))/((vol!L35%)*SQRT(ttm!L35/365)),TRUE)*EXP(-rate!B35%*ttm!L35/365)</f>
        <v>26.602232495044632</v>
      </c>
      <c r="G885" s="16">
        <f>_xlfn.NORM.S.DIST((LN(price!B35/Home!$F$31)+(rate!B35%-dividend!B35%+0.5*(vol!L35%)^2)*(ttm!L35/365))/((vol!L35%)*SQRT(ttm!L35/365)),TRUE)*EXP(-dividend!B35%*ttm!L35/365)</f>
        <v>0.15841896314651713</v>
      </c>
      <c r="H885" s="18">
        <f>mid!L35</f>
        <v>29.4</v>
      </c>
      <c r="I885" s="16">
        <f>delta!L35</f>
        <v>0.17199999999999999</v>
      </c>
      <c r="J885" s="16">
        <v>4.6699400000000004</v>
      </c>
      <c r="K885" s="20">
        <f>ttm!L35</f>
        <v>91</v>
      </c>
      <c r="L885" s="20">
        <f>moneyness!L35</f>
        <v>-397.44999999999982</v>
      </c>
      <c r="M885" s="16">
        <f t="shared" si="26"/>
        <v>1.8976837461138828E-2</v>
      </c>
      <c r="N885" s="16">
        <f t="shared" si="27"/>
        <v>-0.13944212568537831</v>
      </c>
    </row>
    <row r="886" spans="1:14">
      <c r="A886" s="17">
        <v>45558</v>
      </c>
      <c r="B886" s="16">
        <v>11</v>
      </c>
      <c r="C886" s="16">
        <v>3</v>
      </c>
      <c r="D886" s="18">
        <f>price!B36</f>
        <v>5718.57</v>
      </c>
      <c r="E886" s="16">
        <v>1.3396999999999999</v>
      </c>
      <c r="F886" s="16">
        <f>price!B36*_xlfn.NORM.S.DIST((LN(price!B36/Home!$F$31)+(rate!B36%-dividend!B36%+0.5*(vol!L36%)^2)*(ttm!L36/365))/((vol!L36%)*SQRT(ttm!L36/365)),TRUE)*EXP(-dividend!B36%*ttm!L36/365)-Home!$F$31*_xlfn.NORM.S.DIST((LN(price!B36/Home!$F$31)+(rate!B36%-dividend!B36%-0.5*(vol!L36%)^2)*(ttm!L36/365))/((vol!L36%)*SQRT(ttm!L36/365)),TRUE)*EXP(-rate!B36%*ttm!L36/365)</f>
        <v>26.161385800377843</v>
      </c>
      <c r="G886" s="16">
        <f>_xlfn.NORM.S.DIST((LN(price!B36/Home!$F$31)+(rate!B36%-dividend!B36%+0.5*(vol!L36%)^2)*(ttm!L36/365))/((vol!L36%)*SQRT(ttm!L36/365)),TRUE)*EXP(-dividend!B36%*ttm!L36/365)</f>
        <v>0.16025829053123683</v>
      </c>
      <c r="H886" s="18">
        <f>mid!L36</f>
        <v>29.7</v>
      </c>
      <c r="I886" s="16">
        <f>delta!L36</f>
        <v>0.17599999999999999</v>
      </c>
      <c r="J886" s="16">
        <v>4.64276</v>
      </c>
      <c r="K886" s="20">
        <f>ttm!L36</f>
        <v>88</v>
      </c>
      <c r="L886" s="20">
        <f>moneyness!L36</f>
        <v>-381.43000000000029</v>
      </c>
      <c r="M886" s="16">
        <f t="shared" si="26"/>
        <v>0.12746955434779028</v>
      </c>
      <c r="N886" s="16">
        <f t="shared" si="27"/>
        <v>-3.2788736183446548E-2</v>
      </c>
    </row>
    <row r="887" spans="1:14">
      <c r="A887" s="17">
        <v>45559</v>
      </c>
      <c r="B887" s="16">
        <v>11</v>
      </c>
      <c r="C887" s="16">
        <v>1</v>
      </c>
      <c r="D887" s="18">
        <f>price!B37</f>
        <v>5732.93</v>
      </c>
      <c r="E887" s="16">
        <v>1.3360000000000001</v>
      </c>
      <c r="F887" s="16">
        <f>price!B37*_xlfn.NORM.S.DIST((LN(price!B37/Home!$F$31)+(rate!B37%-dividend!B37%+0.5*(vol!L37%)^2)*(ttm!L37/365))/((vol!L37%)*SQRT(ttm!L37/365)),TRUE)*EXP(-dividend!B37%*ttm!L37/365)-Home!$F$31*_xlfn.NORM.S.DIST((LN(price!B37/Home!$F$31)+(rate!B37%-dividend!B37%-0.5*(vol!L37%)^2)*(ttm!L37/365))/((vol!L37%)*SQRT(ttm!L37/365)),TRUE)*EXP(-rate!B37%*ttm!L37/365)</f>
        <v>27.349465449078934</v>
      </c>
      <c r="G887" s="16">
        <f>_xlfn.NORM.S.DIST((LN(price!B37/Home!$F$31)+(rate!B37%-dividend!B37%+0.5*(vol!L37%)^2)*(ttm!L37/365))/((vol!L37%)*SQRT(ttm!L37/365)),TRUE)*EXP(-dividend!B37%*ttm!L37/365)</f>
        <v>0.16747079820807279</v>
      </c>
      <c r="H887" s="18">
        <f>mid!L37</f>
        <v>31.45</v>
      </c>
      <c r="I887" s="16">
        <f>delta!L37</f>
        <v>0.183</v>
      </c>
      <c r="J887" s="16">
        <v>4.6194100000000002</v>
      </c>
      <c r="K887" s="20">
        <f>ttm!L37</f>
        <v>87</v>
      </c>
      <c r="L887" s="20">
        <f>moneyness!L37</f>
        <v>-367.06999999999971</v>
      </c>
      <c r="M887" s="16">
        <f t="shared" si="26"/>
        <v>0.13787466041531757</v>
      </c>
      <c r="N887" s="16">
        <f t="shared" si="27"/>
        <v>-2.9596137792755217E-2</v>
      </c>
    </row>
    <row r="888" spans="1:14">
      <c r="A888" s="17">
        <v>45560</v>
      </c>
      <c r="B888" s="16">
        <v>11</v>
      </c>
      <c r="C888" s="16">
        <v>1</v>
      </c>
      <c r="D888" s="18">
        <f>price!B38</f>
        <v>5722.26</v>
      </c>
      <c r="E888" s="16">
        <v>1.3381000000000001</v>
      </c>
      <c r="F888" s="16">
        <f>price!B38*_xlfn.NORM.S.DIST((LN(price!B38/Home!$F$31)+(rate!B38%-dividend!B38%+0.5*(vol!L38%)^2)*(ttm!L38/365))/((vol!L38%)*SQRT(ttm!L38/365)),TRUE)*EXP(-dividend!B38%*ttm!L38/365)-Home!$F$31*_xlfn.NORM.S.DIST((LN(price!B38/Home!$F$31)+(rate!B38%-dividend!B38%-0.5*(vol!L38%)^2)*(ttm!L38/365))/((vol!L38%)*SQRT(ttm!L38/365)),TRUE)*EXP(-rate!B38%*ttm!L38/365)</f>
        <v>25.490871193139583</v>
      </c>
      <c r="G888" s="16">
        <f>_xlfn.NORM.S.DIST((LN(price!B38/Home!$F$31)+(rate!B38%-dividend!B38%+0.5*(vol!L38%)^2)*(ttm!L38/365))/((vol!L38%)*SQRT(ttm!L38/365)),TRUE)*EXP(-dividend!B38%*ttm!L38/365)</f>
        <v>0.15855411769983435</v>
      </c>
      <c r="H888" s="18">
        <f>mid!L38</f>
        <v>29.95</v>
      </c>
      <c r="I888" s="16">
        <f>delta!L38</f>
        <v>0.17699999999999999</v>
      </c>
      <c r="J888" s="16">
        <v>4.6132499999999999</v>
      </c>
      <c r="K888" s="20">
        <f>ttm!L38</f>
        <v>86</v>
      </c>
      <c r="L888" s="20">
        <f>moneyness!L38</f>
        <v>-377.73999999999978</v>
      </c>
      <c r="M888" s="16">
        <f t="shared" si="26"/>
        <v>0.18996149963933234</v>
      </c>
      <c r="N888" s="16">
        <f t="shared" si="27"/>
        <v>3.1407381939497991E-2</v>
      </c>
    </row>
    <row r="889" spans="1:14">
      <c r="A889" s="17">
        <v>45561</v>
      </c>
      <c r="B889" s="16">
        <v>11</v>
      </c>
      <c r="C889" s="16">
        <v>1</v>
      </c>
      <c r="D889" s="18">
        <f>price!B39</f>
        <v>5745.37</v>
      </c>
      <c r="E889" s="16">
        <v>1.3329</v>
      </c>
      <c r="F889" s="16">
        <f>price!B39*_xlfn.NORM.S.DIST((LN(price!B39/Home!$F$31)+(rate!B39%-dividend!B39%+0.5*(vol!L39%)^2)*(ttm!L39/365))/((vol!L39%)*SQRT(ttm!L39/365)),TRUE)*EXP(-dividend!B39%*ttm!L39/365)-Home!$F$31*_xlfn.NORM.S.DIST((LN(price!B39/Home!$F$31)+(rate!B39%-dividend!B39%-0.5*(vol!L39%)^2)*(ttm!L39/365))/((vol!L39%)*SQRT(ttm!L39/365)),TRUE)*EXP(-rate!B39%*ttm!L39/365)</f>
        <v>30.819549186747281</v>
      </c>
      <c r="G889" s="16">
        <f>_xlfn.NORM.S.DIST((LN(price!B39/Home!$F$31)+(rate!B39%-dividend!B39%+0.5*(vol!L39%)^2)*(ttm!L39/365))/((vol!L39%)*SQRT(ttm!L39/365)),TRUE)*EXP(-dividend!B39%*ttm!L39/365)</f>
        <v>0.18130314739776593</v>
      </c>
      <c r="H889" s="18">
        <f>mid!L39</f>
        <v>34.299999999999997</v>
      </c>
      <c r="I889" s="16">
        <f>delta!L39</f>
        <v>0.19800000000000001</v>
      </c>
      <c r="J889" s="16">
        <v>4.6144999999999996</v>
      </c>
      <c r="K889" s="20">
        <f>ttm!L39</f>
        <v>85</v>
      </c>
      <c r="L889" s="20">
        <f>moneyness!L39</f>
        <v>-354.63000000000011</v>
      </c>
      <c r="M889" s="16">
        <f t="shared" si="26"/>
        <v>3.3740279042605618E-2</v>
      </c>
      <c r="N889" s="16">
        <f t="shared" si="27"/>
        <v>-0.1475628683551603</v>
      </c>
    </row>
    <row r="890" spans="1:14">
      <c r="A890" s="17">
        <v>45562</v>
      </c>
      <c r="B890" s="16">
        <v>11</v>
      </c>
      <c r="C890" s="16">
        <v>1</v>
      </c>
      <c r="D890" s="18">
        <f>price!B40</f>
        <v>5738.17</v>
      </c>
      <c r="E890" s="16">
        <v>1.335</v>
      </c>
      <c r="F890" s="16">
        <f>price!B40*_xlfn.NORM.S.DIST((LN(price!B40/Home!$F$31)+(rate!B40%-dividend!B40%+0.5*(vol!L40%)^2)*(ttm!L40/365))/((vol!L40%)*SQRT(ttm!L40/365)),TRUE)*EXP(-dividend!B40%*ttm!L40/365)-Home!$F$31*_xlfn.NORM.S.DIST((LN(price!B40/Home!$F$31)+(rate!B40%-dividend!B40%-0.5*(vol!L40%)^2)*(ttm!L40/365))/((vol!L40%)*SQRT(ttm!L40/365)),TRUE)*EXP(-rate!B40%*ttm!L40/365)</f>
        <v>31.622214841118762</v>
      </c>
      <c r="G890" s="16">
        <f>_xlfn.NORM.S.DIST((LN(price!B40/Home!$F$31)+(rate!B40%-dividend!B40%+0.5*(vol!L40%)^2)*(ttm!L40/365))/((vol!L40%)*SQRT(ttm!L40/365)),TRUE)*EXP(-dividend!B40%*ttm!L40/365)</f>
        <v>0.1814821836213045</v>
      </c>
      <c r="H890" s="18">
        <f>mid!L40</f>
        <v>34.049999999999997</v>
      </c>
      <c r="I890" s="16">
        <f>delta!L40</f>
        <v>0.192</v>
      </c>
      <c r="J890" s="16">
        <v>4.5907200000000001</v>
      </c>
      <c r="K890" s="20">
        <f>ttm!L40</f>
        <v>84</v>
      </c>
      <c r="L890" s="20">
        <f>moneyness!L40</f>
        <v>-361.82999999999993</v>
      </c>
      <c r="M890" s="16">
        <f t="shared" si="26"/>
        <v>8.2990171825981021E-3</v>
      </c>
      <c r="N890" s="16">
        <f t="shared" si="27"/>
        <v>-0.1731831664387064</v>
      </c>
    </row>
    <row r="891" spans="1:14">
      <c r="A891" s="17">
        <v>45565</v>
      </c>
      <c r="B891" s="16">
        <v>11</v>
      </c>
      <c r="C891" s="16">
        <v>3</v>
      </c>
      <c r="D891" s="18">
        <f>price!B41</f>
        <v>5762.48</v>
      </c>
      <c r="E891" s="16">
        <v>1.3305</v>
      </c>
      <c r="F891" s="16">
        <f>price!B41*_xlfn.NORM.S.DIST((LN(price!B41/Home!$F$31)+(rate!B41%-dividend!B41%+0.5*(vol!L41%)^2)*(ttm!L41/365))/((vol!L41%)*SQRT(ttm!L41/365)),TRUE)*EXP(-dividend!B41%*ttm!L41/365)-Home!$F$31*_xlfn.NORM.S.DIST((LN(price!B41/Home!$F$31)+(rate!B41%-dividend!B41%-0.5*(vol!L41%)^2)*(ttm!L41/365))/((vol!L41%)*SQRT(ttm!L41/365)),TRUE)*EXP(-rate!B41%*ttm!L41/365)</f>
        <v>32.149258949770683</v>
      </c>
      <c r="G891" s="16">
        <f>_xlfn.NORM.S.DIST((LN(price!B41/Home!$F$31)+(rate!B41%-dividend!B41%+0.5*(vol!L41%)^2)*(ttm!L41/365))/((vol!L41%)*SQRT(ttm!L41/365)),TRUE)*EXP(-dividend!B41%*ttm!L41/365)</f>
        <v>0.18961786495704053</v>
      </c>
      <c r="H891" s="18">
        <f>mid!L41</f>
        <v>34.25</v>
      </c>
      <c r="I891" s="16">
        <f>delta!L41</f>
        <v>0.2</v>
      </c>
      <c r="J891" s="16">
        <v>4.6287700000000003</v>
      </c>
      <c r="K891" s="20">
        <f>ttm!L41</f>
        <v>81</v>
      </c>
      <c r="L891" s="20">
        <f>moneyness!L41</f>
        <v>-337.52000000000044</v>
      </c>
      <c r="M891" s="16">
        <f t="shared" si="26"/>
        <v>0.120505749857026</v>
      </c>
      <c r="N891" s="16">
        <f t="shared" si="27"/>
        <v>-6.9112115100014526E-2</v>
      </c>
    </row>
    <row r="892" spans="1:14">
      <c r="A892" s="17">
        <v>45566</v>
      </c>
      <c r="B892" s="16">
        <v>11</v>
      </c>
      <c r="C892" s="16">
        <v>1</v>
      </c>
      <c r="D892" s="18">
        <f>price!B42</f>
        <v>5708.75</v>
      </c>
      <c r="E892" s="16">
        <v>1.3432999999999999</v>
      </c>
      <c r="F892" s="16">
        <f>price!B42*_xlfn.NORM.S.DIST((LN(price!B42/Home!$F$31)+(rate!B42%-dividend!B42%+0.5*(vol!L42%)^2)*(ttm!L42/365))/((vol!L42%)*SQRT(ttm!L42/365)),TRUE)*EXP(-dividend!B42%*ttm!L42/365)-Home!$F$31*_xlfn.NORM.S.DIST((LN(price!B42/Home!$F$31)+(rate!B42%-dividend!B42%-0.5*(vol!L42%)^2)*(ttm!L42/365))/((vol!L42%)*SQRT(ttm!L42/365)),TRUE)*EXP(-rate!B42%*ttm!L42/365)</f>
        <v>24.38918831469141</v>
      </c>
      <c r="G892" s="16">
        <f>_xlfn.NORM.S.DIST((LN(price!B42/Home!$F$31)+(rate!B42%-dividend!B42%+0.5*(vol!L42%)^2)*(ttm!L42/365))/((vol!L42%)*SQRT(ttm!L42/365)),TRUE)*EXP(-dividend!B42%*ttm!L42/365)</f>
        <v>0.15095685287986491</v>
      </c>
      <c r="H892" s="18">
        <f>mid!L42</f>
        <v>27.7</v>
      </c>
      <c r="I892" s="16">
        <f>delta!L42</f>
        <v>0.16700000000000001</v>
      </c>
      <c r="J892" s="16">
        <v>4.6014900000000001</v>
      </c>
      <c r="K892" s="20">
        <f>ttm!L42</f>
        <v>80</v>
      </c>
      <c r="L892" s="20">
        <f>moneyness!L42</f>
        <v>-391.25</v>
      </c>
      <c r="M892" s="16">
        <f t="shared" si="26"/>
        <v>-0.25867547890704412</v>
      </c>
      <c r="N892" s="16">
        <f t="shared" si="27"/>
        <v>-0.40963233178690905</v>
      </c>
    </row>
    <row r="893" spans="1:14">
      <c r="A893" s="17">
        <v>45567</v>
      </c>
      <c r="B893" s="16">
        <v>11</v>
      </c>
      <c r="C893" s="16">
        <v>1</v>
      </c>
      <c r="D893" s="18">
        <f>price!B43</f>
        <v>5709.54</v>
      </c>
      <c r="E893" s="16">
        <v>1.3454999999999999</v>
      </c>
      <c r="F893" s="16">
        <f>price!B43*_xlfn.NORM.S.DIST((LN(price!B43/Home!$F$31)+(rate!B43%-dividend!B43%+0.5*(vol!L43%)^2)*(ttm!L43/365))/((vol!L43%)*SQRT(ttm!L43/365)),TRUE)*EXP(-dividend!B43%*ttm!L43/365)-Home!$F$31*_xlfn.NORM.S.DIST((LN(price!B43/Home!$F$31)+(rate!B43%-dividend!B43%-0.5*(vol!L43%)^2)*(ttm!L43/365))/((vol!L43%)*SQRT(ttm!L43/365)),TRUE)*EXP(-rate!B43%*ttm!L43/365)</f>
        <v>23.564331461408528</v>
      </c>
      <c r="G893" s="16">
        <f>_xlfn.NORM.S.DIST((LN(price!B43/Home!$F$31)+(rate!B43%-dividend!B43%+0.5*(vol!L43%)^2)*(ttm!L43/365))/((vol!L43%)*SQRT(ttm!L43/365)),TRUE)*EXP(-dividend!B43%*ttm!L43/365)</f>
        <v>0.14814808555906422</v>
      </c>
      <c r="H893" s="18">
        <f>mid!L43</f>
        <v>27.55</v>
      </c>
      <c r="I893" s="16">
        <f>delta!L43</f>
        <v>0.16200000000000001</v>
      </c>
      <c r="J893" s="16">
        <v>4.5949600000000004</v>
      </c>
      <c r="K893" s="20">
        <f>ttm!L43</f>
        <v>79</v>
      </c>
      <c r="L893" s="20">
        <f>moneyness!L43</f>
        <v>-390.46000000000004</v>
      </c>
      <c r="M893" s="16">
        <f t="shared" si="26"/>
        <v>0.24464549767232027</v>
      </c>
      <c r="N893" s="16">
        <f t="shared" si="27"/>
        <v>9.6497412113256048E-2</v>
      </c>
    </row>
    <row r="894" spans="1:14">
      <c r="A894" s="17">
        <v>45568</v>
      </c>
      <c r="B894" s="16">
        <v>11</v>
      </c>
      <c r="C894" s="16">
        <v>1</v>
      </c>
      <c r="D894" s="18">
        <f>price!B44</f>
        <v>5699.94</v>
      </c>
      <c r="E894" s="16">
        <v>1.3475999999999999</v>
      </c>
      <c r="F894" s="16">
        <f>price!B44*_xlfn.NORM.S.DIST((LN(price!B44/Home!$F$31)+(rate!B44%-dividend!B44%+0.5*(vol!L44%)^2)*(ttm!L44/365))/((vol!L44%)*SQRT(ttm!L44/365)),TRUE)*EXP(-dividend!B44%*ttm!L44/365)-Home!$F$31*_xlfn.NORM.S.DIST((LN(price!B44/Home!$F$31)+(rate!B44%-dividend!B44%-0.5*(vol!L44%)^2)*(ttm!L44/365))/((vol!L44%)*SQRT(ttm!L44/365)),TRUE)*EXP(-rate!B44%*ttm!L44/365)</f>
        <v>23.366911455148625</v>
      </c>
      <c r="G894" s="16">
        <f>_xlfn.NORM.S.DIST((LN(price!B44/Home!$F$31)+(rate!B44%-dividend!B44%+0.5*(vol!L44%)^2)*(ttm!L44/365))/((vol!L44%)*SQRT(ttm!L44/365)),TRUE)*EXP(-dividend!B44%*ttm!L44/365)</f>
        <v>0.14535738852013333</v>
      </c>
      <c r="H894" s="18">
        <f>mid!L44</f>
        <v>25.15</v>
      </c>
      <c r="I894" s="16">
        <f>delta!L44</f>
        <v>0.157</v>
      </c>
      <c r="J894" s="16">
        <v>4.6138399999999997</v>
      </c>
      <c r="K894" s="20">
        <f>ttm!L44</f>
        <v>78</v>
      </c>
      <c r="L894" s="20">
        <f>moneyness!L44</f>
        <v>-400.0600000000004</v>
      </c>
      <c r="M894" s="16">
        <f t="shared" si="26"/>
        <v>0.1296210104696297</v>
      </c>
      <c r="N894" s="16">
        <f t="shared" si="27"/>
        <v>-1.5736378050503624E-2</v>
      </c>
    </row>
    <row r="895" spans="1:14">
      <c r="A895" s="17">
        <v>45569</v>
      </c>
      <c r="B895" s="16">
        <v>11</v>
      </c>
      <c r="C895" s="16">
        <v>1</v>
      </c>
      <c r="D895" s="18">
        <f>price!B45</f>
        <v>5751.07</v>
      </c>
      <c r="E895" s="16">
        <v>1.3361000000000001</v>
      </c>
      <c r="F895" s="16">
        <f>price!B45*_xlfn.NORM.S.DIST((LN(price!B45/Home!$F$31)+(rate!B45%-dividend!B45%+0.5*(vol!L45%)^2)*(ttm!L45/365))/((vol!L45%)*SQRT(ttm!L45/365)),TRUE)*EXP(-dividend!B45%*ttm!L45/365)-Home!$F$31*_xlfn.NORM.S.DIST((LN(price!B45/Home!$F$31)+(rate!B45%-dividend!B45%-0.5*(vol!L45%)^2)*(ttm!L45/365))/((vol!L45%)*SQRT(ttm!L45/365)),TRUE)*EXP(-rate!B45%*ttm!L45/365)</f>
        <v>30.068779866467935</v>
      </c>
      <c r="G895" s="16">
        <f>_xlfn.NORM.S.DIST((LN(price!B45/Home!$F$31)+(rate!B45%-dividend!B45%+0.5*(vol!L45%)^2)*(ttm!L45/365))/((vol!L45%)*SQRT(ttm!L45/365)),TRUE)*EXP(-dividend!B45%*ttm!L45/365)</f>
        <v>0.17989698849425467</v>
      </c>
      <c r="H895" s="18">
        <f>mid!L45</f>
        <v>31.75</v>
      </c>
      <c r="I895" s="16">
        <f>delta!L45</f>
        <v>0.188</v>
      </c>
      <c r="J895" s="16">
        <v>4.7532100000000002</v>
      </c>
      <c r="K895" s="20">
        <f>ttm!L45</f>
        <v>77</v>
      </c>
      <c r="L895" s="20">
        <f>moneyness!L45</f>
        <v>-348.93000000000029</v>
      </c>
      <c r="M895" s="16">
        <f t="shared" si="26"/>
        <v>0.10932714351411339</v>
      </c>
      <c r="N895" s="16">
        <f t="shared" si="27"/>
        <v>-7.056984498014128E-2</v>
      </c>
    </row>
    <row r="896" spans="1:14">
      <c r="A896" s="17">
        <v>45572</v>
      </c>
      <c r="B896" s="16">
        <v>11</v>
      </c>
      <c r="C896" s="16">
        <v>3</v>
      </c>
      <c r="D896" s="18">
        <f>price!B46</f>
        <v>5695.94</v>
      </c>
      <c r="E896" s="16">
        <v>1.3483000000000001</v>
      </c>
      <c r="F896" s="16">
        <f>price!B46*_xlfn.NORM.S.DIST((LN(price!B46/Home!$F$31)+(rate!B46%-dividend!B46%+0.5*(vol!L46%)^2)*(ttm!L46/365))/((vol!L46%)*SQRT(ttm!L46/365)),TRUE)*EXP(-dividend!B46%*ttm!L46/365)-Home!$F$31*_xlfn.NORM.S.DIST((LN(price!B46/Home!$F$31)+(rate!B46%-dividend!B46%-0.5*(vol!L46%)^2)*(ttm!L46/365))/((vol!L46%)*SQRT(ttm!L46/365)),TRUE)*EXP(-rate!B46%*ttm!L46/365)</f>
        <v>22.092691637432949</v>
      </c>
      <c r="G896" s="16">
        <f>_xlfn.NORM.S.DIST((LN(price!B46/Home!$F$31)+(rate!B46%-dividend!B46%+0.5*(vol!L46%)^2)*(ttm!L46/365))/((vol!L46%)*SQRT(ttm!L46/365)),TRUE)*EXP(-dividend!B46%*ttm!L46/365)</f>
        <v>0.14010586391522037</v>
      </c>
      <c r="H896" s="18">
        <f>mid!L46</f>
        <v>25.7</v>
      </c>
      <c r="I896" s="16">
        <f>delta!L46</f>
        <v>0.154</v>
      </c>
      <c r="J896" s="16">
        <v>4.8091100000000004</v>
      </c>
      <c r="K896" s="20">
        <f>ttm!L46</f>
        <v>74</v>
      </c>
      <c r="L896" s="20">
        <f>moneyness!L46</f>
        <v>-404.0600000000004</v>
      </c>
      <c r="M896" s="16">
        <f t="shared" si="26"/>
        <v>0.10631921096156934</v>
      </c>
      <c r="N896" s="16">
        <f t="shared" si="27"/>
        <v>-3.3786652953651033E-2</v>
      </c>
    </row>
    <row r="897" spans="1:14">
      <c r="A897" s="17">
        <v>45573</v>
      </c>
      <c r="B897" s="16">
        <v>11</v>
      </c>
      <c r="C897" s="16">
        <v>1</v>
      </c>
      <c r="D897" s="18">
        <f>price!B47</f>
        <v>5751.13</v>
      </c>
      <c r="E897" s="16">
        <v>1.3351</v>
      </c>
      <c r="F897" s="16">
        <f>price!B47*_xlfn.NORM.S.DIST((LN(price!B47/Home!$F$31)+(rate!B47%-dividend!B47%+0.5*(vol!L47%)^2)*(ttm!L47/365))/((vol!L47%)*SQRT(ttm!L47/365)),TRUE)*EXP(-dividend!B47%*ttm!L47/365)-Home!$F$31*_xlfn.NORM.S.DIST((LN(price!B47/Home!$F$31)+(rate!B47%-dividend!B47%-0.5*(vol!L47%)^2)*(ttm!L47/365))/((vol!L47%)*SQRT(ttm!L47/365)),TRUE)*EXP(-rate!B47%*ttm!L47/365)</f>
        <v>28.729142954297572</v>
      </c>
      <c r="G897" s="16">
        <f>_xlfn.NORM.S.DIST((LN(price!B47/Home!$F$31)+(rate!B47%-dividend!B47%+0.5*(vol!L47%)^2)*(ttm!L47/365))/((vol!L47%)*SQRT(ttm!L47/365)),TRUE)*EXP(-dividend!B47%*ttm!L47/365)</f>
        <v>0.17520792271443233</v>
      </c>
      <c r="H897" s="18">
        <f>mid!L47</f>
        <v>31.5</v>
      </c>
      <c r="I897" s="16">
        <f>delta!L47</f>
        <v>0.185</v>
      </c>
      <c r="J897" s="16">
        <v>4.7761899999999997</v>
      </c>
      <c r="K897" s="20">
        <f>ttm!L47</f>
        <v>73</v>
      </c>
      <c r="L897" s="20">
        <f>moneyness!L47</f>
        <v>-348.86999999999989</v>
      </c>
      <c r="M897" s="16">
        <f t="shared" si="26"/>
        <v>0.18428359630281713</v>
      </c>
      <c r="N897" s="16">
        <f t="shared" si="27"/>
        <v>9.0756735883847917E-3</v>
      </c>
    </row>
    <row r="898" spans="1:14">
      <c r="A898" s="17">
        <v>45574</v>
      </c>
      <c r="B898" s="16">
        <v>11</v>
      </c>
      <c r="C898" s="16">
        <v>1</v>
      </c>
      <c r="D898" s="18">
        <f>price!B48</f>
        <v>5792.04</v>
      </c>
      <c r="E898" s="16">
        <v>1.3254999999999999</v>
      </c>
      <c r="F898" s="16">
        <f>price!B48*_xlfn.NORM.S.DIST((LN(price!B48/Home!$F$31)+(rate!B48%-dividend!B48%+0.5*(vol!L48%)^2)*(ttm!L48/365))/((vol!L48%)*SQRT(ttm!L48/365)),TRUE)*EXP(-dividend!B48%*ttm!L48/365)-Home!$F$31*_xlfn.NORM.S.DIST((LN(price!B48/Home!$F$31)+(rate!B48%-dividend!B48%-0.5*(vol!L48%)^2)*(ttm!L48/365))/((vol!L48%)*SQRT(ttm!L48/365)),TRUE)*EXP(-rate!B48%*ttm!L48/365)</f>
        <v>36.88369267546409</v>
      </c>
      <c r="G898" s="16">
        <f>_xlfn.NORM.S.DIST((LN(price!B48/Home!$F$31)+(rate!B48%-dividend!B48%+0.5*(vol!L48%)^2)*(ttm!L48/365))/((vol!L48%)*SQRT(ttm!L48/365)),TRUE)*EXP(-dividend!B48%*ttm!L48/365)</f>
        <v>0.21155664161666254</v>
      </c>
      <c r="H898" s="18">
        <f>mid!L48</f>
        <v>39</v>
      </c>
      <c r="I898" s="16">
        <f>delta!L48</f>
        <v>0.219</v>
      </c>
      <c r="J898" s="16">
        <v>4.7885200000000001</v>
      </c>
      <c r="K898" s="20">
        <f>ttm!L48</f>
        <v>72</v>
      </c>
      <c r="L898" s="20">
        <f>moneyness!L48</f>
        <v>-307.96000000000004</v>
      </c>
      <c r="M898" s="16">
        <f t="shared" si="26"/>
        <v>0.11065665288650101</v>
      </c>
      <c r="N898" s="16">
        <f t="shared" si="27"/>
        <v>-0.10089998873016154</v>
      </c>
    </row>
    <row r="899" spans="1:14">
      <c r="A899" s="17">
        <v>45575</v>
      </c>
      <c r="B899" s="16">
        <v>11</v>
      </c>
      <c r="C899" s="16">
        <v>1</v>
      </c>
      <c r="D899" s="18">
        <f>price!B49</f>
        <v>5780.05</v>
      </c>
      <c r="E899" s="16">
        <v>1.3278000000000001</v>
      </c>
      <c r="F899" s="16">
        <f>price!B49*_xlfn.NORM.S.DIST((LN(price!B49/Home!$F$31)+(rate!B49%-dividend!B49%+0.5*(vol!L49%)^2)*(ttm!L49/365))/((vol!L49%)*SQRT(ttm!L49/365)),TRUE)*EXP(-dividend!B49%*ttm!L49/365)-Home!$F$31*_xlfn.NORM.S.DIST((LN(price!B49/Home!$F$31)+(rate!B49%-dividend!B49%-0.5*(vol!L49%)^2)*(ttm!L49/365))/((vol!L49%)*SQRT(ttm!L49/365)),TRUE)*EXP(-rate!B49%*ttm!L49/365)</f>
        <v>34.123754742640358</v>
      </c>
      <c r="G899" s="16">
        <f>_xlfn.NORM.S.DIST((LN(price!B49/Home!$F$31)+(rate!B49%-dividend!B49%+0.5*(vol!L49%)^2)*(ttm!L49/365))/((vol!L49%)*SQRT(ttm!L49/365)),TRUE)*EXP(-dividend!B49%*ttm!L49/365)</f>
        <v>0.19969228108424047</v>
      </c>
      <c r="H899" s="18">
        <f>mid!L49</f>
        <v>37.65</v>
      </c>
      <c r="I899" s="16">
        <f>delta!L49</f>
        <v>0.21199999999999999</v>
      </c>
      <c r="J899" s="16">
        <v>4.7853000000000003</v>
      </c>
      <c r="K899" s="20">
        <f>ttm!L49</f>
        <v>71</v>
      </c>
      <c r="L899" s="20">
        <f>moneyness!L49</f>
        <v>-319.94999999999982</v>
      </c>
      <c r="M899" s="16">
        <f t="shared" ref="M899:M962" si="28">(H900-H899)/((D900*EXP(-E899%*(C899/365)))-D899)</f>
        <v>0.16825592194526465</v>
      </c>
      <c r="N899" s="16">
        <f t="shared" ref="N899:N962" si="29">M899-G899</f>
        <v>-3.1436359138975828E-2</v>
      </c>
    </row>
    <row r="900" spans="1:14">
      <c r="A900" s="17">
        <v>45576</v>
      </c>
      <c r="B900" s="16">
        <v>11</v>
      </c>
      <c r="C900" s="16">
        <v>3</v>
      </c>
      <c r="D900" s="18">
        <f>price!B50</f>
        <v>5815.03</v>
      </c>
      <c r="E900" s="16">
        <v>1.3204</v>
      </c>
      <c r="F900" s="16">
        <f>price!B50*_xlfn.NORM.S.DIST((LN(price!B50/Home!$F$31)+(rate!B50%-dividend!B50%+0.5*(vol!L50%)^2)*(ttm!L50/365))/((vol!L50%)*SQRT(ttm!L50/365)),TRUE)*EXP(-dividend!B50%*ttm!L50/365)-Home!$F$31*_xlfn.NORM.S.DIST((LN(price!B50/Home!$F$31)+(rate!B50%-dividend!B50%-0.5*(vol!L50%)^2)*(ttm!L50/365))/((vol!L50%)*SQRT(ttm!L50/365)),TRUE)*EXP(-rate!B50%*ttm!L50/365)</f>
        <v>42.983695061912385</v>
      </c>
      <c r="G900" s="16">
        <f>_xlfn.NORM.S.DIST((LN(price!B50/Home!$F$31)+(rate!B50%-dividend!B50%+0.5*(vol!L50%)^2)*(ttm!L50/365))/((vol!L50%)*SQRT(ttm!L50/365)),TRUE)*EXP(-dividend!B50%*ttm!L50/365)</f>
        <v>0.23517471083451408</v>
      </c>
      <c r="H900" s="18">
        <f>mid!L50</f>
        <v>43.5</v>
      </c>
      <c r="I900" s="16">
        <f>delta!L50</f>
        <v>0.24199999999999999</v>
      </c>
      <c r="J900" s="16">
        <v>4.7812799999999998</v>
      </c>
      <c r="K900" s="20">
        <f>ttm!L50</f>
        <v>70</v>
      </c>
      <c r="L900" s="20">
        <f>moneyness!L50</f>
        <v>-284.97000000000025</v>
      </c>
      <c r="M900" s="16">
        <f t="shared" si="28"/>
        <v>0.31572451865896378</v>
      </c>
      <c r="N900" s="16">
        <f t="shared" si="29"/>
        <v>8.0549807824449704E-2</v>
      </c>
    </row>
    <row r="901" spans="1:14">
      <c r="A901" s="17">
        <v>45579</v>
      </c>
      <c r="B901" s="16">
        <v>11</v>
      </c>
      <c r="C901" s="16">
        <v>1</v>
      </c>
      <c r="D901" s="18">
        <f>price!B51</f>
        <v>5859.85</v>
      </c>
      <c r="E901" s="16">
        <v>1.3103</v>
      </c>
      <c r="F901" s="16">
        <f>price!B51*_xlfn.NORM.S.DIST((LN(price!B51/Home!$F$31)+(rate!B51%-dividend!B51%+0.5*(vol!L51%)^2)*(ttm!L51/365))/((vol!L51%)*SQRT(ttm!L51/365)),TRUE)*EXP(-dividend!B51%*ttm!L51/365)-Home!$F$31*_xlfn.NORM.S.DIST((LN(price!B51/Home!$F$31)+(rate!B51%-dividend!B51%-0.5*(vol!L51%)^2)*(ttm!L51/365))/((vol!L51%)*SQRT(ttm!L51/365)),TRUE)*EXP(-rate!B51%*ttm!L51/365)</f>
        <v>50.811475474991312</v>
      </c>
      <c r="G901" s="16">
        <f>_xlfn.NORM.S.DIST((LN(price!B51/Home!$F$31)+(rate!B51%-dividend!B51%+0.5*(vol!L51%)^2)*(ttm!L51/365))/((vol!L51%)*SQRT(ttm!L51/365)),TRUE)*EXP(-dividend!B51%*ttm!L51/365)</f>
        <v>0.27173692175557057</v>
      </c>
      <c r="H901" s="18">
        <f>mid!L51</f>
        <v>57.45</v>
      </c>
      <c r="I901" s="16">
        <f>delta!L51</f>
        <v>0.28799999999999998</v>
      </c>
      <c r="J901" s="16">
        <v>4.7858499999999999</v>
      </c>
      <c r="K901" s="20">
        <f>ttm!L51</f>
        <v>67</v>
      </c>
      <c r="L901" s="20">
        <f>moneyness!L51</f>
        <v>-240.14999999999964</v>
      </c>
      <c r="M901" s="16">
        <f t="shared" si="28"/>
        <v>0.31697308652270395</v>
      </c>
      <c r="N901" s="16">
        <f t="shared" si="29"/>
        <v>4.523616476713338E-2</v>
      </c>
    </row>
    <row r="902" spans="1:14">
      <c r="A902" s="17">
        <v>45580</v>
      </c>
      <c r="B902" s="16">
        <v>11</v>
      </c>
      <c r="C902" s="16">
        <v>1</v>
      </c>
      <c r="D902" s="18">
        <f>price!B52</f>
        <v>5815.26</v>
      </c>
      <c r="E902" s="16">
        <v>1.3209</v>
      </c>
      <c r="F902" s="16">
        <f>price!B52*_xlfn.NORM.S.DIST((LN(price!B52/Home!$F$31)+(rate!B52%-dividend!B52%+0.5*(vol!L52%)^2)*(ttm!L52/365))/((vol!L52%)*SQRT(ttm!L52/365)),TRUE)*EXP(-dividend!B52%*ttm!L52/365)-Home!$F$31*_xlfn.NORM.S.DIST((LN(price!B52/Home!$F$31)+(rate!B52%-dividend!B52%-0.5*(vol!L52%)^2)*(ttm!L52/365))/((vol!L52%)*SQRT(ttm!L52/365)),TRUE)*EXP(-rate!B52%*ttm!L52/365)</f>
        <v>39.712631448083812</v>
      </c>
      <c r="G902" s="16">
        <f>_xlfn.NORM.S.DIST((LN(price!B52/Home!$F$31)+(rate!B52%-dividend!B52%+0.5*(vol!L52%)^2)*(ttm!L52/365))/((vol!L52%)*SQRT(ttm!L52/365)),TRUE)*EXP(-dividend!B52%*ttm!L52/365)</f>
        <v>0.22617081291346269</v>
      </c>
      <c r="H902" s="18">
        <f>mid!L52</f>
        <v>43.25</v>
      </c>
      <c r="I902" s="16">
        <f>delta!L52</f>
        <v>0.24</v>
      </c>
      <c r="J902" s="16">
        <v>4.7696500000000004</v>
      </c>
      <c r="K902" s="20">
        <f>ttm!L52</f>
        <v>66</v>
      </c>
      <c r="L902" s="20">
        <f>moneyness!L52</f>
        <v>-284.73999999999978</v>
      </c>
      <c r="M902" s="16">
        <f t="shared" si="28"/>
        <v>0.12037674392301879</v>
      </c>
      <c r="N902" s="16">
        <f t="shared" si="29"/>
        <v>-0.1057940689904439</v>
      </c>
    </row>
    <row r="903" spans="1:14">
      <c r="A903" s="17">
        <v>45581</v>
      </c>
      <c r="B903" s="16">
        <v>11</v>
      </c>
      <c r="C903" s="16">
        <v>1</v>
      </c>
      <c r="D903" s="18">
        <f>price!B53</f>
        <v>5842.47</v>
      </c>
      <c r="E903" s="16">
        <v>1.3144</v>
      </c>
      <c r="F903" s="16">
        <f>price!B53*_xlfn.NORM.S.DIST((LN(price!B53/Home!$F$31)+(rate!B53%-dividend!B53%+0.5*(vol!L53%)^2)*(ttm!L53/365))/((vol!L53%)*SQRT(ttm!L53/365)),TRUE)*EXP(-dividend!B53%*ttm!L53/365)-Home!$F$31*_xlfn.NORM.S.DIST((LN(price!B53/Home!$F$31)+(rate!B53%-dividend!B53%-0.5*(vol!L53%)^2)*(ttm!L53/365))/((vol!L53%)*SQRT(ttm!L53/365)),TRUE)*EXP(-rate!B53%*ttm!L53/365)</f>
        <v>43.987750319773113</v>
      </c>
      <c r="G903" s="16">
        <f>_xlfn.NORM.S.DIST((LN(price!B53/Home!$F$31)+(rate!B53%-dividend!B53%+0.5*(vol!L53%)^2)*(ttm!L53/365))/((vol!L53%)*SQRT(ttm!L53/365)),TRUE)*EXP(-dividend!B53%*ttm!L53/365)</f>
        <v>0.24774669084571713</v>
      </c>
      <c r="H903" s="18">
        <f>mid!L53</f>
        <v>46.5</v>
      </c>
      <c r="I903" s="16">
        <f>delta!L53</f>
        <v>0.26</v>
      </c>
      <c r="J903" s="16">
        <v>4.7691600000000003</v>
      </c>
      <c r="K903" s="20">
        <f>ttm!L53</f>
        <v>65</v>
      </c>
      <c r="L903" s="20">
        <f>moneyness!L53</f>
        <v>-257.52999999999975</v>
      </c>
      <c r="M903" s="16">
        <f t="shared" si="28"/>
        <v>2.6851667249495135</v>
      </c>
      <c r="N903" s="16">
        <f t="shared" si="29"/>
        <v>2.4374200341037962</v>
      </c>
    </row>
    <row r="904" spans="1:14">
      <c r="A904" s="17">
        <v>45582</v>
      </c>
      <c r="B904" s="16">
        <v>11</v>
      </c>
      <c r="C904" s="16">
        <v>1</v>
      </c>
      <c r="D904" s="18">
        <f>price!B54</f>
        <v>5841.47</v>
      </c>
      <c r="E904" s="16">
        <v>1.3139000000000001</v>
      </c>
      <c r="F904" s="16">
        <f>price!B54*_xlfn.NORM.S.DIST((LN(price!B54/Home!$F$31)+(rate!B54%-dividend!B54%+0.5*(vol!L54%)^2)*(ttm!L54/365))/((vol!L54%)*SQRT(ttm!L54/365)),TRUE)*EXP(-dividend!B54%*ttm!L54/365)-Home!$F$31*_xlfn.NORM.S.DIST((LN(price!B54/Home!$F$31)+(rate!B54%-dividend!B54%-0.5*(vol!L54%)^2)*(ttm!L54/365))/((vol!L54%)*SQRT(ttm!L54/365)),TRUE)*EXP(-rate!B54%*ttm!L54/365)</f>
        <v>39.93963298127187</v>
      </c>
      <c r="G904" s="16">
        <f>_xlfn.NORM.S.DIST((LN(price!B54/Home!$F$31)+(rate!B54%-dividend!B54%+0.5*(vol!L54%)^2)*(ttm!L54/365))/((vol!L54%)*SQRT(ttm!L54/365)),TRUE)*EXP(-dividend!B54%*ttm!L54/365)</f>
        <v>0.23709339859556344</v>
      </c>
      <c r="H904" s="18">
        <f>mid!L54</f>
        <v>43.25</v>
      </c>
      <c r="I904" s="16">
        <f>delta!L54</f>
        <v>0.252</v>
      </c>
      <c r="J904" s="16">
        <v>4.79474</v>
      </c>
      <c r="K904" s="20">
        <f>ttm!L54</f>
        <v>64</v>
      </c>
      <c r="L904" s="20">
        <f>moneyness!L54</f>
        <v>-258.52999999999975</v>
      </c>
      <c r="M904" s="16">
        <f t="shared" si="28"/>
        <v>0.12179795488977431</v>
      </c>
      <c r="N904" s="16">
        <f t="shared" si="29"/>
        <v>-0.11529544370578913</v>
      </c>
    </row>
    <row r="905" spans="1:14">
      <c r="A905" s="17">
        <v>45583</v>
      </c>
      <c r="B905" s="16">
        <v>11</v>
      </c>
      <c r="C905" s="16">
        <v>3</v>
      </c>
      <c r="D905" s="18">
        <f>price!B55</f>
        <v>5864.67</v>
      </c>
      <c r="E905" s="16">
        <v>1.3086</v>
      </c>
      <c r="F905" s="16">
        <f>price!B55*_xlfn.NORM.S.DIST((LN(price!B55/Home!$F$31)+(rate!B55%-dividend!B55%+0.5*(vol!L55%)^2)*(ttm!L55/365))/((vol!L55%)*SQRT(ttm!L55/365)),TRUE)*EXP(-dividend!B55%*ttm!L55/365)-Home!$F$31*_xlfn.NORM.S.DIST((LN(price!B55/Home!$F$31)+(rate!B55%-dividend!B55%-0.5*(vol!L55%)^2)*(ttm!L55/365))/((vol!L55%)*SQRT(ttm!L55/365)),TRUE)*EXP(-rate!B55%*ttm!L55/365)</f>
        <v>43.346614109077791</v>
      </c>
      <c r="G905" s="16">
        <f>_xlfn.NORM.S.DIST((LN(price!B55/Home!$F$31)+(rate!B55%-dividend!B55%+0.5*(vol!L55%)^2)*(ttm!L55/365))/((vol!L55%)*SQRT(ttm!L55/365)),TRUE)*EXP(-dividend!B55%*ttm!L55/365)</f>
        <v>0.25607209171367534</v>
      </c>
      <c r="H905" s="18">
        <f>mid!L55</f>
        <v>46.05</v>
      </c>
      <c r="I905" s="16">
        <f>delta!L55</f>
        <v>0.26700000000000002</v>
      </c>
      <c r="J905" s="16">
        <v>4.7816799999999997</v>
      </c>
      <c r="K905" s="20">
        <f>ttm!L55</f>
        <v>63</v>
      </c>
      <c r="L905" s="20">
        <f>moneyness!L55</f>
        <v>-235.32999999999993</v>
      </c>
      <c r="M905" s="16">
        <f t="shared" si="28"/>
        <v>0.34895232835668011</v>
      </c>
      <c r="N905" s="16">
        <f t="shared" si="29"/>
        <v>9.2880236643004765E-2</v>
      </c>
    </row>
    <row r="906" spans="1:14">
      <c r="A906" s="17">
        <v>45586</v>
      </c>
      <c r="B906" s="16">
        <v>11</v>
      </c>
      <c r="C906" s="16">
        <v>1</v>
      </c>
      <c r="D906" s="18">
        <f>price!B56</f>
        <v>5853.98</v>
      </c>
      <c r="E906" s="16">
        <v>1.3109999999999999</v>
      </c>
      <c r="F906" s="16">
        <f>price!B56*_xlfn.NORM.S.DIST((LN(price!B56/Home!$F$31)+(rate!B56%-dividend!B56%+0.5*(vol!L56%)^2)*(ttm!L56/365))/((vol!L56%)*SQRT(ttm!L56/365)),TRUE)*EXP(-dividend!B56%*ttm!L56/365)-Home!$F$31*_xlfn.NORM.S.DIST((LN(price!B56/Home!$F$31)+(rate!B56%-dividend!B56%-0.5*(vol!L56%)^2)*(ttm!L56/365))/((vol!L56%)*SQRT(ttm!L56/365)),TRUE)*EXP(-rate!B56%*ttm!L56/365)</f>
        <v>37.862515141008089</v>
      </c>
      <c r="G906" s="16">
        <f>_xlfn.NORM.S.DIST((LN(price!B56/Home!$F$31)+(rate!B56%-dividend!B56%+0.5*(vol!L56%)^2)*(ttm!L56/365))/((vol!L56%)*SQRT(ttm!L56/365)),TRUE)*EXP(-dividend!B56%*ttm!L56/365)</f>
        <v>0.23612927768319364</v>
      </c>
      <c r="H906" s="18">
        <f>mid!L56</f>
        <v>42.1</v>
      </c>
      <c r="I906" s="16">
        <f>delta!L56</f>
        <v>0.252</v>
      </c>
      <c r="J906" s="16">
        <v>4.7991299999999999</v>
      </c>
      <c r="K906" s="20">
        <f>ttm!L56</f>
        <v>60</v>
      </c>
      <c r="L906" s="20">
        <f>moneyness!L56</f>
        <v>-246.02000000000044</v>
      </c>
      <c r="M906" s="16">
        <f t="shared" si="28"/>
        <v>1.5049369430265183</v>
      </c>
      <c r="N906" s="16">
        <f t="shared" si="29"/>
        <v>1.2688076653433247</v>
      </c>
    </row>
    <row r="907" spans="1:14">
      <c r="A907" s="17">
        <v>45587</v>
      </c>
      <c r="B907" s="16">
        <v>11</v>
      </c>
      <c r="C907" s="16">
        <v>1</v>
      </c>
      <c r="D907" s="18">
        <f>price!B57</f>
        <v>5851.2</v>
      </c>
      <c r="E907" s="16">
        <v>1.3109</v>
      </c>
      <c r="F907" s="16">
        <f>price!B57*_xlfn.NORM.S.DIST((LN(price!B57/Home!$F$31)+(rate!B57%-dividend!B57%+0.5*(vol!L57%)^2)*(ttm!L57/365))/((vol!L57%)*SQRT(ttm!L57/365)),TRUE)*EXP(-dividend!B57%*ttm!L57/365)-Home!$F$31*_xlfn.NORM.S.DIST((LN(price!B57/Home!$F$31)+(rate!B57%-dividend!B57%-0.5*(vol!L57%)^2)*(ttm!L57/365))/((vol!L57%)*SQRT(ttm!L57/365)),TRUE)*EXP(-rate!B57%*ttm!L57/365)</f>
        <v>35.928980549860171</v>
      </c>
      <c r="G907" s="16">
        <f>_xlfn.NORM.S.DIST((LN(price!B57/Home!$F$31)+(rate!B57%-dividend!B57%+0.5*(vol!L57%)^2)*(ttm!L57/365))/((vol!L57%)*SQRT(ttm!L57/365)),TRUE)*EXP(-dividend!B57%*ttm!L57/365)</f>
        <v>0.22921035652408212</v>
      </c>
      <c r="H907" s="18">
        <f>mid!L57</f>
        <v>37.6</v>
      </c>
      <c r="I907" s="16">
        <f>delta!L57</f>
        <v>0.24099999999999999</v>
      </c>
      <c r="J907" s="16">
        <v>4.7952000000000004</v>
      </c>
      <c r="K907" s="20">
        <f>ttm!L57</f>
        <v>59</v>
      </c>
      <c r="L907" s="20">
        <f>moneyness!L57</f>
        <v>-248.80000000000018</v>
      </c>
      <c r="M907" s="16">
        <f t="shared" si="28"/>
        <v>0.15929403551477853</v>
      </c>
      <c r="N907" s="16">
        <f t="shared" si="29"/>
        <v>-6.9916321009303589E-2</v>
      </c>
    </row>
    <row r="908" spans="1:14">
      <c r="A908" s="17">
        <v>45588</v>
      </c>
      <c r="B908" s="16">
        <v>11</v>
      </c>
      <c r="C908" s="16">
        <v>1</v>
      </c>
      <c r="D908" s="18">
        <f>price!B58</f>
        <v>5797.42</v>
      </c>
      <c r="E908" s="16">
        <v>1.3226</v>
      </c>
      <c r="F908" s="16">
        <f>price!B58*_xlfn.NORM.S.DIST((LN(price!B58/Home!$F$31)+(rate!B58%-dividend!B58%+0.5*(vol!L58%)^2)*(ttm!L58/365))/((vol!L58%)*SQRT(ttm!L58/365)),TRUE)*EXP(-dividend!B58%*ttm!L58/365)-Home!$F$31*_xlfn.NORM.S.DIST((LN(price!B58/Home!$F$31)+(rate!B58%-dividend!B58%-0.5*(vol!L58%)^2)*(ttm!L58/365))/((vol!L58%)*SQRT(ttm!L58/365)),TRUE)*EXP(-rate!B58%*ttm!L58/365)</f>
        <v>25.847365206159111</v>
      </c>
      <c r="G908" s="16">
        <f>_xlfn.NORM.S.DIST((LN(price!B58/Home!$F$31)+(rate!B58%-dividend!B58%+0.5*(vol!L58%)^2)*(ttm!L58/365))/((vol!L58%)*SQRT(ttm!L58/365)),TRUE)*EXP(-dividend!B58%*ttm!L58/365)</f>
        <v>0.17676193214896244</v>
      </c>
      <c r="H908" s="18">
        <f>mid!L58</f>
        <v>29</v>
      </c>
      <c r="I908" s="16">
        <f>delta!L58</f>
        <v>0.191</v>
      </c>
      <c r="J908" s="16">
        <v>4.7968299999999999</v>
      </c>
      <c r="K908" s="20">
        <f>ttm!L58</f>
        <v>58</v>
      </c>
      <c r="L908" s="20">
        <f>moneyness!L58</f>
        <v>-302.57999999999993</v>
      </c>
      <c r="M908" s="16">
        <f t="shared" si="28"/>
        <v>4.0884812912133587E-3</v>
      </c>
      <c r="N908" s="16">
        <f t="shared" si="29"/>
        <v>-0.17267345085774907</v>
      </c>
    </row>
    <row r="909" spans="1:14">
      <c r="A909" s="17">
        <v>45589</v>
      </c>
      <c r="B909" s="16">
        <v>11</v>
      </c>
      <c r="C909" s="16">
        <v>1</v>
      </c>
      <c r="D909" s="18">
        <f>price!B59</f>
        <v>5809.86</v>
      </c>
      <c r="E909" s="16">
        <v>1.3192999999999999</v>
      </c>
      <c r="F909" s="16">
        <f>price!B59*_xlfn.NORM.S.DIST((LN(price!B59/Home!$F$31)+(rate!B59%-dividend!B59%+0.5*(vol!L59%)^2)*(ttm!L59/365))/((vol!L59%)*SQRT(ttm!L59/365)),TRUE)*EXP(-dividend!B59%*ttm!L59/365)-Home!$F$31*_xlfn.NORM.S.DIST((LN(price!B59/Home!$F$31)+(rate!B59%-dividend!B59%-0.5*(vol!L59%)^2)*(ttm!L59/365))/((vol!L59%)*SQRT(ttm!L59/365)),TRUE)*EXP(-rate!B59%*ttm!L59/365)</f>
        <v>26.435757180375276</v>
      </c>
      <c r="G909" s="16">
        <f>_xlfn.NORM.S.DIST((LN(price!B59/Home!$F$31)+(rate!B59%-dividend!B59%+0.5*(vol!L59%)^2)*(ttm!L59/365))/((vol!L59%)*SQRT(ttm!L59/365)),TRUE)*EXP(-dividend!B59%*ttm!L59/365)</f>
        <v>0.18263957060485397</v>
      </c>
      <c r="H909" s="18">
        <f>mid!L59</f>
        <v>29.05</v>
      </c>
      <c r="I909" s="16">
        <f>delta!L59</f>
        <v>0.19700000000000001</v>
      </c>
      <c r="J909" s="16">
        <v>4.7797099999999997</v>
      </c>
      <c r="K909" s="20">
        <f>ttm!L59</f>
        <v>57</v>
      </c>
      <c r="L909" s="20">
        <f>moneyness!L59</f>
        <v>-290.14000000000033</v>
      </c>
      <c r="M909" s="16">
        <f t="shared" si="28"/>
        <v>0.43591266002168033</v>
      </c>
      <c r="N909" s="16">
        <f t="shared" si="29"/>
        <v>0.25327308941682636</v>
      </c>
    </row>
    <row r="910" spans="1:14">
      <c r="A910" s="17">
        <v>45590</v>
      </c>
      <c r="B910" s="16">
        <v>11</v>
      </c>
      <c r="C910" s="16">
        <v>3</v>
      </c>
      <c r="D910" s="18">
        <f>price!B60</f>
        <v>5808.12</v>
      </c>
      <c r="E910" s="16">
        <v>1.3187</v>
      </c>
      <c r="F910" s="16">
        <f>price!B60*_xlfn.NORM.S.DIST((LN(price!B60/Home!$F$31)+(rate!B60%-dividend!B60%+0.5*(vol!L60%)^2)*(ttm!L60/365))/((vol!L60%)*SQRT(ttm!L60/365)),TRUE)*EXP(-dividend!B60%*ttm!L60/365)-Home!$F$31*_xlfn.NORM.S.DIST((LN(price!B60/Home!$F$31)+(rate!B60%-dividend!B60%-0.5*(vol!L60%)^2)*(ttm!L60/365))/((vol!L60%)*SQRT(ttm!L60/365)),TRUE)*EXP(-rate!B60%*ttm!L60/365)</f>
        <v>28.098398024399103</v>
      </c>
      <c r="G910" s="16">
        <f>_xlfn.NORM.S.DIST((LN(price!B60/Home!$F$31)+(rate!B60%-dividend!B60%+0.5*(vol!L60%)^2)*(ttm!L60/365))/((vol!L60%)*SQRT(ttm!L60/365)),TRUE)*EXP(-dividend!B60%*ttm!L60/365)</f>
        <v>0.1875448524392789</v>
      </c>
      <c r="H910" s="18">
        <f>mid!L60</f>
        <v>28.2</v>
      </c>
      <c r="I910" s="16">
        <f>delta!L60</f>
        <v>0.192</v>
      </c>
      <c r="J910" s="16">
        <v>4.7761800000000001</v>
      </c>
      <c r="K910" s="20">
        <f>ttm!L60</f>
        <v>56</v>
      </c>
      <c r="L910" s="20">
        <f>moneyness!L60</f>
        <v>-291.88000000000011</v>
      </c>
      <c r="M910" s="16">
        <f t="shared" si="28"/>
        <v>0.23359986089295029</v>
      </c>
      <c r="N910" s="16">
        <f t="shared" si="29"/>
        <v>4.6055008453671387E-2</v>
      </c>
    </row>
    <row r="911" spans="1:14">
      <c r="A911" s="17">
        <v>45593</v>
      </c>
      <c r="B911" s="16">
        <v>11</v>
      </c>
      <c r="C911" s="16">
        <v>1</v>
      </c>
      <c r="D911" s="18">
        <f>price!B61</f>
        <v>5823.52</v>
      </c>
      <c r="E911" s="16">
        <v>1.3150999999999999</v>
      </c>
      <c r="F911" s="16">
        <f>price!B61*_xlfn.NORM.S.DIST((LN(price!B61/Home!$F$31)+(rate!B61%-dividend!B61%+0.5*(vol!L61%)^2)*(ttm!L61/365))/((vol!L61%)*SQRT(ttm!L61/365)),TRUE)*EXP(-dividend!B61%*ttm!L61/365)-Home!$F$31*_xlfn.NORM.S.DIST((LN(price!B61/Home!$F$31)+(rate!B61%-dividend!B61%-0.5*(vol!L61%)^2)*(ttm!L61/365))/((vol!L61%)*SQRT(ttm!L61/365)),TRUE)*EXP(-rate!B61%*ttm!L61/365)</f>
        <v>27.851391505435004</v>
      </c>
      <c r="G911" s="16">
        <f>_xlfn.NORM.S.DIST((LN(price!B61/Home!$F$31)+(rate!B61%-dividend!B61%+0.5*(vol!L61%)^2)*(ttm!L61/365))/((vol!L61%)*SQRT(ttm!L61/365)),TRUE)*EXP(-dividend!B61%*ttm!L61/365)</f>
        <v>0.19147791245141976</v>
      </c>
      <c r="H911" s="18">
        <f>mid!L61</f>
        <v>31.65</v>
      </c>
      <c r="I911" s="16">
        <f>delta!L61</f>
        <v>0.20799999999999999</v>
      </c>
      <c r="J911" s="16">
        <v>4.7738899999999997</v>
      </c>
      <c r="K911" s="20">
        <f>ttm!L61</f>
        <v>53</v>
      </c>
      <c r="L911" s="20">
        <f>moneyness!L61</f>
        <v>-276.47999999999956</v>
      </c>
      <c r="M911" s="16">
        <f t="shared" si="28"/>
        <v>0.32644736578999695</v>
      </c>
      <c r="N911" s="16">
        <f t="shared" si="29"/>
        <v>0.13496945333857718</v>
      </c>
    </row>
    <row r="912" spans="1:14">
      <c r="A912" s="17">
        <v>45594</v>
      </c>
      <c r="B912" s="16">
        <v>11</v>
      </c>
      <c r="C912" s="16">
        <v>1</v>
      </c>
      <c r="D912" s="18">
        <f>price!B62</f>
        <v>5832.92</v>
      </c>
      <c r="E912" s="16">
        <v>1.3130999999999999</v>
      </c>
      <c r="F912" s="16">
        <f>price!B62*_xlfn.NORM.S.DIST((LN(price!B62/Home!$F$31)+(rate!B62%-dividend!B62%+0.5*(vol!L62%)^2)*(ttm!L62/365))/((vol!L62%)*SQRT(ttm!L62/365)),TRUE)*EXP(-dividend!B62%*ttm!L62/365)-Home!$F$31*_xlfn.NORM.S.DIST((LN(price!B62/Home!$F$31)+(rate!B62%-dividend!B62%-0.5*(vol!L62%)^2)*(ttm!L62/365))/((vol!L62%)*SQRT(ttm!L62/365)),TRUE)*EXP(-rate!B62%*ttm!L62/365)</f>
        <v>30.215344337378156</v>
      </c>
      <c r="G912" s="16">
        <f>_xlfn.NORM.S.DIST((LN(price!B62/Home!$F$31)+(rate!B62%-dividend!B62%+0.5*(vol!L62%)^2)*(ttm!L62/365))/((vol!L62%)*SQRT(ttm!L62/365)),TRUE)*EXP(-dividend!B62%*ttm!L62/365)</f>
        <v>0.20257045204820834</v>
      </c>
      <c r="H912" s="18">
        <f>mid!L62</f>
        <v>34.65</v>
      </c>
      <c r="I912" s="16">
        <f>delta!L62</f>
        <v>0.222</v>
      </c>
      <c r="J912" s="16">
        <v>4.7655200000000004</v>
      </c>
      <c r="K912" s="20">
        <f>ttm!L62</f>
        <v>52</v>
      </c>
      <c r="L912" s="20">
        <f>moneyness!L62</f>
        <v>-267.07999999999993</v>
      </c>
      <c r="M912" s="16">
        <f t="shared" si="28"/>
        <v>0.29549088605274454</v>
      </c>
      <c r="N912" s="16">
        <f t="shared" si="29"/>
        <v>9.2920434004536201E-2</v>
      </c>
    </row>
    <row r="913" spans="1:14">
      <c r="A913" s="17">
        <v>45595</v>
      </c>
      <c r="B913" s="16">
        <v>11</v>
      </c>
      <c r="C913" s="16">
        <v>1</v>
      </c>
      <c r="D913" s="18">
        <f>price!B63</f>
        <v>5813.67</v>
      </c>
      <c r="E913" s="16">
        <v>1.3177000000000001</v>
      </c>
      <c r="F913" s="16">
        <f>price!B63*_xlfn.NORM.S.DIST((LN(price!B63/Home!$F$31)+(rate!B63%-dividend!B63%+0.5*(vol!L63%)^2)*(ttm!L63/365))/((vol!L63%)*SQRT(ttm!L63/365)),TRUE)*EXP(-dividend!B63%*ttm!L63/365)-Home!$F$31*_xlfn.NORM.S.DIST((LN(price!B63/Home!$F$31)+(rate!B63%-dividend!B63%-0.5*(vol!L63%)^2)*(ttm!L63/365))/((vol!L63%)*SQRT(ttm!L63/365)),TRUE)*EXP(-rate!B63%*ttm!L63/365)</f>
        <v>26.979511276258108</v>
      </c>
      <c r="G913" s="16">
        <f>_xlfn.NORM.S.DIST((LN(price!B63/Home!$F$31)+(rate!B63%-dividend!B63%+0.5*(vol!L63%)^2)*(ttm!L63/365))/((vol!L63%)*SQRT(ttm!L63/365)),TRUE)*EXP(-dividend!B63%*ttm!L63/365)</f>
        <v>0.18468687006037138</v>
      </c>
      <c r="H913" s="18">
        <f>mid!L63</f>
        <v>28.9</v>
      </c>
      <c r="I913" s="16">
        <f>delta!L63</f>
        <v>0.20399999999999999</v>
      </c>
      <c r="J913" s="16">
        <v>4.7850900000000003</v>
      </c>
      <c r="K913" s="20">
        <f>ttm!L63</f>
        <v>51</v>
      </c>
      <c r="L913" s="20">
        <f>moneyness!L63</f>
        <v>-286.32999999999993</v>
      </c>
      <c r="M913" s="16">
        <f t="shared" si="28"/>
        <v>0.12174205033537745</v>
      </c>
      <c r="N913" s="16">
        <f t="shared" si="29"/>
        <v>-6.2944819724993925E-2</v>
      </c>
    </row>
    <row r="914" spans="1:14">
      <c r="A914" s="17">
        <v>45596</v>
      </c>
      <c r="B914" s="16">
        <v>11</v>
      </c>
      <c r="C914" s="16">
        <v>1</v>
      </c>
      <c r="D914" s="18">
        <f>price!B64</f>
        <v>5705.45</v>
      </c>
      <c r="E914" s="16">
        <v>1.3411</v>
      </c>
      <c r="F914" s="16">
        <f>price!B64*_xlfn.NORM.S.DIST((LN(price!B64/Home!$F$31)+(rate!B64%-dividend!B64%+0.5*(vol!L64%)^2)*(ttm!L64/365))/((vol!L64%)*SQRT(ttm!L64/365)),TRUE)*EXP(-dividend!B64%*ttm!L64/365)-Home!$F$31*_xlfn.NORM.S.DIST((LN(price!B64/Home!$F$31)+(rate!B64%-dividend!B64%-0.5*(vol!L64%)^2)*(ttm!L64/365))/((vol!L64%)*SQRT(ttm!L64/365)),TRUE)*EXP(-rate!B64%*ttm!L64/365)</f>
        <v>14.371051891073421</v>
      </c>
      <c r="G914" s="16">
        <f>_xlfn.NORM.S.DIST((LN(price!B64/Home!$F$31)+(rate!B64%-dividend!B64%+0.5*(vol!L64%)^2)*(ttm!L64/365))/((vol!L64%)*SQRT(ttm!L64/365)),TRUE)*EXP(-dividend!B64%*ttm!L64/365)</f>
        <v>0.10821837370278992</v>
      </c>
      <c r="H914" s="18">
        <f>mid!L64</f>
        <v>15.7</v>
      </c>
      <c r="I914" s="16">
        <f>delta!L64</f>
        <v>0.121</v>
      </c>
      <c r="J914" s="16">
        <v>4.7691999999999997</v>
      </c>
      <c r="K914" s="20">
        <f>ttm!L64</f>
        <v>50</v>
      </c>
      <c r="L914" s="20">
        <f>moneyness!L64</f>
        <v>-394.55000000000018</v>
      </c>
      <c r="M914" s="16">
        <f t="shared" si="28"/>
        <v>1.944725404400393E-2</v>
      </c>
      <c r="N914" s="16">
        <f t="shared" si="29"/>
        <v>-8.877111965878598E-2</v>
      </c>
    </row>
    <row r="915" spans="1:14">
      <c r="A915" s="17">
        <v>45597</v>
      </c>
      <c r="B915" s="16">
        <v>11</v>
      </c>
      <c r="C915" s="16">
        <v>3</v>
      </c>
      <c r="D915" s="18">
        <f>price!B65</f>
        <v>5728.8</v>
      </c>
      <c r="E915" s="16">
        <v>1.3364</v>
      </c>
      <c r="F915" s="16">
        <f>price!B65*_xlfn.NORM.S.DIST((LN(price!B65/Home!$F$31)+(rate!B65%-dividend!B65%+0.5*(vol!L65%)^2)*(ttm!L65/365))/((vol!L65%)*SQRT(ttm!L65/365)),TRUE)*EXP(-dividend!B65%*ttm!L65/365)-Home!$F$31*_xlfn.NORM.S.DIST((LN(price!B65/Home!$F$31)+(rate!B65%-dividend!B65%-0.5*(vol!L65%)^2)*(ttm!L65/365))/((vol!L65%)*SQRT(ttm!L65/365)),TRUE)*EXP(-rate!B65%*ttm!L65/365)</f>
        <v>15.481572164886416</v>
      </c>
      <c r="G915" s="16">
        <f>_xlfn.NORM.S.DIST((LN(price!B65/Home!$F$31)+(rate!B65%-dividend!B65%+0.5*(vol!L65%)^2)*(ttm!L65/365))/((vol!L65%)*SQRT(ttm!L65/365)),TRUE)*EXP(-dividend!B65%*ttm!L65/365)</f>
        <v>0.11726460958550884</v>
      </c>
      <c r="H915" s="18">
        <f>mid!L65</f>
        <v>16.149999999999999</v>
      </c>
      <c r="I915" s="16">
        <f>delta!L65</f>
        <v>0.121</v>
      </c>
      <c r="J915" s="16">
        <v>4.75678</v>
      </c>
      <c r="K915" s="20">
        <f>ttm!L65</f>
        <v>49</v>
      </c>
      <c r="L915" s="20">
        <f>moneyness!L65</f>
        <v>-371.19999999999982</v>
      </c>
      <c r="M915" s="16">
        <f t="shared" si="28"/>
        <v>0.16728948472771737</v>
      </c>
      <c r="N915" s="16">
        <f t="shared" si="29"/>
        <v>5.0024875142208533E-2</v>
      </c>
    </row>
    <row r="916" spans="1:14">
      <c r="A916" s="17">
        <v>45600</v>
      </c>
      <c r="B916" s="16">
        <v>11</v>
      </c>
      <c r="C916" s="16">
        <v>1</v>
      </c>
      <c r="D916" s="18">
        <f>price!B66</f>
        <v>5712.69</v>
      </c>
      <c r="E916" s="16">
        <v>1.3391</v>
      </c>
      <c r="F916" s="16">
        <f>price!B66*_xlfn.NORM.S.DIST((LN(price!B66/Home!$F$31)+(rate!B66%-dividend!B66%+0.5*(vol!L66%)^2)*(ttm!L66/365))/((vol!L66%)*SQRT(ttm!L66/365)),TRUE)*EXP(-dividend!B66%*ttm!L66/365)-Home!$F$31*_xlfn.NORM.S.DIST((LN(price!B66/Home!$F$31)+(rate!B66%-dividend!B66%-0.5*(vol!L66%)^2)*(ttm!L66/365))/((vol!L66%)*SQRT(ttm!L66/365)),TRUE)*EXP(-rate!B66%*ttm!L66/365)</f>
        <v>11.541424924016724</v>
      </c>
      <c r="G916" s="16">
        <f>_xlfn.NORM.S.DIST((LN(price!B66/Home!$F$31)+(rate!B66%-dividend!B66%+0.5*(vol!L66%)^2)*(ttm!L66/365))/((vol!L66%)*SQRT(ttm!L66/365)),TRUE)*EXP(-dividend!B66%*ttm!L66/365)</f>
        <v>9.5290344838586089E-2</v>
      </c>
      <c r="H916" s="18">
        <f>mid!L66</f>
        <v>13.35</v>
      </c>
      <c r="I916" s="16">
        <f>delta!L66</f>
        <v>0.10299999999999999</v>
      </c>
      <c r="J916" s="16">
        <v>4.7418500000000003</v>
      </c>
      <c r="K916" s="20">
        <f>ttm!L66</f>
        <v>46</v>
      </c>
      <c r="L916" s="20">
        <f>moneyness!L66</f>
        <v>-387.3100000000004</v>
      </c>
      <c r="M916" s="16">
        <f t="shared" si="28"/>
        <v>9.3761834889873982E-2</v>
      </c>
      <c r="N916" s="16">
        <f t="shared" si="29"/>
        <v>-1.5285099487121062E-3</v>
      </c>
    </row>
    <row r="917" spans="1:14">
      <c r="A917" s="17">
        <v>45601</v>
      </c>
      <c r="B917" s="16">
        <v>11</v>
      </c>
      <c r="C917" s="16">
        <v>1</v>
      </c>
      <c r="D917" s="18">
        <f>price!B67</f>
        <v>5782.76</v>
      </c>
      <c r="E917" s="16">
        <v>1.3243</v>
      </c>
      <c r="F917" s="16">
        <f>price!B67*_xlfn.NORM.S.DIST((LN(price!B67/Home!$F$31)+(rate!B67%-dividend!B67%+0.5*(vol!L67%)^2)*(ttm!L67/365))/((vol!L67%)*SQRT(ttm!L67/365)),TRUE)*EXP(-dividend!B67%*ttm!L67/365)-Home!$F$31*_xlfn.NORM.S.DIST((LN(price!B67/Home!$F$31)+(rate!B67%-dividend!B67%-0.5*(vol!L67%)^2)*(ttm!L67/365))/((vol!L67%)*SQRT(ttm!L67/365)),TRUE)*EXP(-rate!B67%*ttm!L67/365)</f>
        <v>16.897577966658559</v>
      </c>
      <c r="G917" s="16">
        <f>_xlfn.NORM.S.DIST((LN(price!B67/Home!$F$31)+(rate!B67%-dividend!B67%+0.5*(vol!L67%)^2)*(ttm!L67/365))/((vol!L67%)*SQRT(ttm!L67/365)),TRUE)*EXP(-dividend!B67%*ttm!L67/365)</f>
        <v>0.13480638314589505</v>
      </c>
      <c r="H917" s="18">
        <f>mid!L67</f>
        <v>19.899999999999999</v>
      </c>
      <c r="I917" s="16">
        <f>delta!L67</f>
        <v>0.14399999999999999</v>
      </c>
      <c r="J917" s="16">
        <v>4.7514500000000002</v>
      </c>
      <c r="K917" s="20">
        <f>ttm!L67</f>
        <v>45</v>
      </c>
      <c r="L917" s="20">
        <f>moneyness!L67</f>
        <v>-317.23999999999978</v>
      </c>
      <c r="M917" s="16">
        <f t="shared" si="28"/>
        <v>0.16670673409267814</v>
      </c>
      <c r="N917" s="16">
        <f t="shared" si="29"/>
        <v>3.190035094678309E-2</v>
      </c>
    </row>
    <row r="918" spans="1:14">
      <c r="A918" s="17">
        <v>45602</v>
      </c>
      <c r="B918" s="16">
        <v>11</v>
      </c>
      <c r="C918" s="16">
        <v>1</v>
      </c>
      <c r="D918" s="18">
        <f>price!B68</f>
        <v>5929.04</v>
      </c>
      <c r="E918" s="16">
        <v>1.2922</v>
      </c>
      <c r="F918" s="16">
        <f>price!B68*_xlfn.NORM.S.DIST((LN(price!B68/Home!$F$31)+(rate!B68%-dividend!B68%+0.5*(vol!L68%)^2)*(ttm!L68/365))/((vol!L68%)*SQRT(ttm!L68/365)),TRUE)*EXP(-dividend!B68%*ttm!L68/365)-Home!$F$31*_xlfn.NORM.S.DIST((LN(price!B68/Home!$F$31)+(rate!B68%-dividend!B68%-0.5*(vol!L68%)^2)*(ttm!L68/365))/((vol!L68%)*SQRT(ttm!L68/365)),TRUE)*EXP(-rate!B68%*ttm!L68/365)</f>
        <v>39.792626651287492</v>
      </c>
      <c r="G918" s="16">
        <f>_xlfn.NORM.S.DIST((LN(price!B68/Home!$F$31)+(rate!B68%-dividend!B68%+0.5*(vol!L68%)^2)*(ttm!L68/365))/((vol!L68%)*SQRT(ttm!L68/365)),TRUE)*EXP(-dividend!B68%*ttm!L68/365)</f>
        <v>0.2778271888877577</v>
      </c>
      <c r="H918" s="18">
        <f>mid!L68</f>
        <v>44.25</v>
      </c>
      <c r="I918" s="16">
        <f>delta!L68</f>
        <v>0.28899999999999998</v>
      </c>
      <c r="J918" s="16">
        <v>4.7555100000000001</v>
      </c>
      <c r="K918" s="20">
        <f>ttm!L68</f>
        <v>44</v>
      </c>
      <c r="L918" s="20">
        <f>moneyness!L68</f>
        <v>-170.96000000000004</v>
      </c>
      <c r="M918" s="16">
        <f t="shared" si="28"/>
        <v>0.24060094331479434</v>
      </c>
      <c r="N918" s="16">
        <f t="shared" si="29"/>
        <v>-3.7226245572963362E-2</v>
      </c>
    </row>
    <row r="919" spans="1:14">
      <c r="A919" s="17">
        <v>45603</v>
      </c>
      <c r="B919" s="16">
        <v>11</v>
      </c>
      <c r="C919" s="16">
        <v>1</v>
      </c>
      <c r="D919" s="18">
        <f>price!B69</f>
        <v>5973.1</v>
      </c>
      <c r="E919" s="16">
        <v>1.2938000000000001</v>
      </c>
      <c r="F919" s="16">
        <f>price!B69*_xlfn.NORM.S.DIST((LN(price!B69/Home!$F$31)+(rate!B69%-dividend!B69%+0.5*(vol!L69%)^2)*(ttm!L69/365))/((vol!L69%)*SQRT(ttm!L69/365)),TRUE)*EXP(-dividend!B69%*ttm!L69/365)-Home!$F$31*_xlfn.NORM.S.DIST((LN(price!B69/Home!$F$31)+(rate!B69%-dividend!B69%-0.5*(vol!L69%)^2)*(ttm!L69/365))/((vol!L69%)*SQRT(ttm!L69/365)),TRUE)*EXP(-rate!B69%*ttm!L69/365)</f>
        <v>51.077884993638691</v>
      </c>
      <c r="G919" s="16">
        <f>_xlfn.NORM.S.DIST((LN(price!B69/Home!$F$31)+(rate!B69%-dividend!B69%+0.5*(vol!L69%)^2)*(ttm!L69/365))/((vol!L69%)*SQRT(ttm!L69/365)),TRUE)*EXP(-dividend!B69%*ttm!L69/365)</f>
        <v>0.33803587241620436</v>
      </c>
      <c r="H919" s="18">
        <f>mid!L69</f>
        <v>54.8</v>
      </c>
      <c r="I919" s="16">
        <f>delta!L69</f>
        <v>0.34699999999999998</v>
      </c>
      <c r="J919" s="16">
        <v>4.7456100000000001</v>
      </c>
      <c r="K919" s="20">
        <f>ttm!L69</f>
        <v>43</v>
      </c>
      <c r="L919" s="20">
        <f>moneyness!L69</f>
        <v>-126.89999999999964</v>
      </c>
      <c r="M919" s="16">
        <f t="shared" si="28"/>
        <v>0.20245207791702616</v>
      </c>
      <c r="N919" s="16">
        <f t="shared" si="29"/>
        <v>-0.13558379449917821</v>
      </c>
    </row>
    <row r="920" spans="1:14">
      <c r="A920" s="17">
        <v>45604</v>
      </c>
      <c r="B920" s="16">
        <v>11</v>
      </c>
      <c r="C920" s="16">
        <v>3</v>
      </c>
      <c r="D920" s="18">
        <f>price!B70</f>
        <v>5995.54</v>
      </c>
      <c r="E920" s="16">
        <v>1.2887999999999999</v>
      </c>
      <c r="F920" s="16">
        <f>price!B70*_xlfn.NORM.S.DIST((LN(price!B70/Home!$F$31)+(rate!B70%-dividend!B70%+0.5*(vol!L70%)^2)*(ttm!L70/365))/((vol!L70%)*SQRT(ttm!L70/365)),TRUE)*EXP(-dividend!B70%*ttm!L70/365)-Home!$F$31*_xlfn.NORM.S.DIST((LN(price!B70/Home!$F$31)+(rate!B70%-dividend!B70%-0.5*(vol!L70%)^2)*(ttm!L70/365))/((vol!L70%)*SQRT(ttm!L70/365)),TRUE)*EXP(-rate!B70%*ttm!L70/365)</f>
        <v>58.161222597987489</v>
      </c>
      <c r="G920" s="16">
        <f>_xlfn.NORM.S.DIST((LN(price!B70/Home!$F$31)+(rate!B70%-dividend!B70%+0.5*(vol!L70%)^2)*(ttm!L70/365))/((vol!L70%)*SQRT(ttm!L70/365)),TRUE)*EXP(-dividend!B70%*ttm!L70/365)</f>
        <v>0.37209402259913782</v>
      </c>
      <c r="H920" s="18">
        <f>mid!L70</f>
        <v>59.3</v>
      </c>
      <c r="I920" s="16">
        <f>delta!L70</f>
        <v>0.38300000000000001</v>
      </c>
      <c r="J920" s="16">
        <v>4.7659500000000001</v>
      </c>
      <c r="K920" s="20">
        <f>ttm!L70</f>
        <v>42</v>
      </c>
      <c r="L920" s="20">
        <f>moneyness!L70</f>
        <v>-104.46000000000004</v>
      </c>
      <c r="M920" s="16">
        <f t="shared" si="28"/>
        <v>3.865243643382308E-2</v>
      </c>
      <c r="N920" s="16">
        <f t="shared" si="29"/>
        <v>-0.33344158616531472</v>
      </c>
    </row>
    <row r="921" spans="1:14">
      <c r="A921" s="17">
        <v>45607</v>
      </c>
      <c r="B921" s="16">
        <v>11</v>
      </c>
      <c r="C921" s="16">
        <v>1</v>
      </c>
      <c r="D921" s="18">
        <f>price!B71</f>
        <v>6001.35</v>
      </c>
      <c r="E921" s="16">
        <v>1.2884</v>
      </c>
      <c r="F921" s="16">
        <f>price!B71*_xlfn.NORM.S.DIST((LN(price!B71/Home!$F$31)+(rate!B71%-dividend!B71%+0.5*(vol!L71%)^2)*(ttm!L71/365))/((vol!L71%)*SQRT(ttm!L71/365)),TRUE)*EXP(-dividend!B71%*ttm!L71/365)-Home!$F$31*_xlfn.NORM.S.DIST((LN(price!B71/Home!$F$31)+(rate!B71%-dividend!B71%-0.5*(vol!L71%)^2)*(ttm!L71/365))/((vol!L71%)*SQRT(ttm!L71/365)),TRUE)*EXP(-rate!B71%*ttm!L71/365)</f>
        <v>56.094168765205723</v>
      </c>
      <c r="G921" s="16">
        <f>_xlfn.NORM.S.DIST((LN(price!B71/Home!$F$31)+(rate!B71%-dividend!B71%+0.5*(vol!L71%)^2)*(ttm!L71/365))/((vol!L71%)*SQRT(ttm!L71/365)),TRUE)*EXP(-dividend!B71%*ttm!L71/365)</f>
        <v>0.37319064316227307</v>
      </c>
      <c r="H921" s="18">
        <f>mid!L71</f>
        <v>59.5</v>
      </c>
      <c r="I921" s="16">
        <f>delta!L71</f>
        <v>0.38900000000000001</v>
      </c>
      <c r="J921" s="16">
        <v>4.7637099999999997</v>
      </c>
      <c r="K921" s="20">
        <f>ttm!L71</f>
        <v>39</v>
      </c>
      <c r="L921" s="20">
        <f>moneyness!L71</f>
        <v>-98.649999999999636</v>
      </c>
      <c r="M921" s="16">
        <f t="shared" si="28"/>
        <v>0.51220111656760892</v>
      </c>
      <c r="N921" s="16">
        <f t="shared" si="29"/>
        <v>0.13901047340533584</v>
      </c>
    </row>
    <row r="922" spans="1:14">
      <c r="A922" s="17">
        <v>45608</v>
      </c>
      <c r="B922" s="16">
        <v>11</v>
      </c>
      <c r="C922" s="16">
        <v>1</v>
      </c>
      <c r="D922" s="18">
        <f>price!B72</f>
        <v>5983.99</v>
      </c>
      <c r="E922" s="16">
        <v>1.2925</v>
      </c>
      <c r="F922" s="16">
        <f>price!B72*_xlfn.NORM.S.DIST((LN(price!B72/Home!$F$31)+(rate!B72%-dividend!B72%+0.5*(vol!L72%)^2)*(ttm!L72/365))/((vol!L72%)*SQRT(ttm!L72/365)),TRUE)*EXP(-dividend!B72%*ttm!L72/365)-Home!$F$31*_xlfn.NORM.S.DIST((LN(price!B72/Home!$F$31)+(rate!B72%-dividend!B72%-0.5*(vol!L72%)^2)*(ttm!L72/365))/((vol!L72%)*SQRT(ttm!L72/365)),TRUE)*EXP(-rate!B72%*ttm!L72/365)</f>
        <v>46.872781888092959</v>
      </c>
      <c r="G922" s="16">
        <f>_xlfn.NORM.S.DIST((LN(price!B72/Home!$F$31)+(rate!B72%-dividend!B72%+0.5*(vol!L72%)^2)*(ttm!L72/365))/((vol!L72%)*SQRT(ttm!L72/365)),TRUE)*EXP(-dividend!B72%*ttm!L72/365)</f>
        <v>0.33727813431668124</v>
      </c>
      <c r="H922" s="18">
        <f>mid!L72</f>
        <v>50.5</v>
      </c>
      <c r="I922" s="16">
        <f>delta!L72</f>
        <v>0.35699999999999998</v>
      </c>
      <c r="J922" s="16">
        <v>4.7735000000000003</v>
      </c>
      <c r="K922" s="20">
        <f>ttm!L72</f>
        <v>38</v>
      </c>
      <c r="L922" s="20">
        <f>moneyness!L72</f>
        <v>-116.01000000000022</v>
      </c>
      <c r="M922" s="16">
        <f t="shared" si="28"/>
        <v>-1.5703841409130925</v>
      </c>
      <c r="N922" s="16">
        <f t="shared" si="29"/>
        <v>-1.9076622752297738</v>
      </c>
    </row>
    <row r="923" spans="1:14">
      <c r="A923" s="17">
        <v>45609</v>
      </c>
      <c r="B923" s="16">
        <v>11</v>
      </c>
      <c r="C923" s="16">
        <v>1</v>
      </c>
      <c r="D923" s="18">
        <f>price!B73</f>
        <v>5985.38</v>
      </c>
      <c r="E923" s="16">
        <v>1.2904</v>
      </c>
      <c r="F923" s="16">
        <f>price!B73*_xlfn.NORM.S.DIST((LN(price!B73/Home!$F$31)+(rate!B73%-dividend!B73%+0.5*(vol!L73%)^2)*(ttm!L73/365))/((vol!L73%)*SQRT(ttm!L73/365)),TRUE)*EXP(-dividend!B73%*ttm!L73/365)-Home!$F$31*_xlfn.NORM.S.DIST((LN(price!B73/Home!$F$31)+(rate!B73%-dividend!B73%-0.5*(vol!L73%)^2)*(ttm!L73/365))/((vol!L73%)*SQRT(ttm!L73/365)),TRUE)*EXP(-rate!B73%*ttm!L73/365)</f>
        <v>44.101140749888373</v>
      </c>
      <c r="G923" s="16">
        <f>_xlfn.NORM.S.DIST((LN(price!B73/Home!$F$31)+(rate!B73%-dividend!B73%+0.5*(vol!L73%)^2)*(ttm!L73/365))/((vol!L73%)*SQRT(ttm!L73/365)),TRUE)*EXP(-dividend!B73%*ttm!L73/365)</f>
        <v>0.33176220295452252</v>
      </c>
      <c r="H923" s="18">
        <f>mid!L73</f>
        <v>48.65</v>
      </c>
      <c r="I923" s="16">
        <f>delta!L73</f>
        <v>0.35299999999999998</v>
      </c>
      <c r="J923" s="16">
        <v>4.7338300000000002</v>
      </c>
      <c r="K923" s="20">
        <f>ttm!L73</f>
        <v>37</v>
      </c>
      <c r="L923" s="20">
        <f>moneyness!L73</f>
        <v>-114.61999999999989</v>
      </c>
      <c r="M923" s="16">
        <f t="shared" si="28"/>
        <v>0.47775527749633717</v>
      </c>
      <c r="N923" s="16">
        <f t="shared" si="29"/>
        <v>0.14599307454181465</v>
      </c>
    </row>
    <row r="924" spans="1:14">
      <c r="A924" s="17">
        <v>45610</v>
      </c>
      <c r="B924" s="16">
        <v>11</v>
      </c>
      <c r="C924" s="16">
        <v>1</v>
      </c>
      <c r="D924" s="18">
        <f>price!B74</f>
        <v>5949.17</v>
      </c>
      <c r="E924" s="16">
        <v>1.2985</v>
      </c>
      <c r="F924" s="16">
        <f>price!B74*_xlfn.NORM.S.DIST((LN(price!B74/Home!$F$31)+(rate!B74%-dividend!B74%+0.5*(vol!L74%)^2)*(ttm!L74/365))/((vol!L74%)*SQRT(ttm!L74/365)),TRUE)*EXP(-dividend!B74%*ttm!L74/365)-Home!$F$31*_xlfn.NORM.S.DIST((LN(price!B74/Home!$F$31)+(rate!B74%-dividend!B74%-0.5*(vol!L74%)^2)*(ttm!L74/365))/((vol!L74%)*SQRT(ttm!L74/365)),TRUE)*EXP(-rate!B74%*ttm!L74/365)</f>
        <v>29.32841655493894</v>
      </c>
      <c r="G924" s="16">
        <f>_xlfn.NORM.S.DIST((LN(price!B74/Home!$F$31)+(rate!B74%-dividend!B74%+0.5*(vol!L74%)^2)*(ttm!L74/365))/((vol!L74%)*SQRT(ttm!L74/365)),TRUE)*EXP(-dividend!B74%*ttm!L74/365)</f>
        <v>0.25705460969317645</v>
      </c>
      <c r="H924" s="18">
        <f>mid!L74</f>
        <v>31.25</v>
      </c>
      <c r="I924" s="16">
        <f>delta!L74</f>
        <v>0.26800000000000002</v>
      </c>
      <c r="J924" s="16">
        <v>4.7748699999999999</v>
      </c>
      <c r="K924" s="20">
        <f>ttm!L74</f>
        <v>36</v>
      </c>
      <c r="L924" s="20">
        <f>moneyness!L74</f>
        <v>-150.82999999999993</v>
      </c>
      <c r="M924" s="16">
        <f t="shared" si="28"/>
        <v>0.1714093178587951</v>
      </c>
      <c r="N924" s="16">
        <f t="shared" si="29"/>
        <v>-8.5645291834381354E-2</v>
      </c>
    </row>
    <row r="925" spans="1:14">
      <c r="A925" s="17">
        <v>45611</v>
      </c>
      <c r="B925" s="16">
        <v>11</v>
      </c>
      <c r="C925" s="16">
        <v>3</v>
      </c>
      <c r="D925" s="18">
        <f>price!B75</f>
        <v>5870.62</v>
      </c>
      <c r="E925" s="16">
        <v>1.3163</v>
      </c>
      <c r="F925" s="16">
        <f>price!B75*_xlfn.NORM.S.DIST((LN(price!B75/Home!$F$31)+(rate!B75%-dividend!B75%+0.5*(vol!L75%)^2)*(ttm!L75/365))/((vol!L75%)*SQRT(ttm!L75/365)),TRUE)*EXP(-dividend!B75%*ttm!L75/365)-Home!$F$31*_xlfn.NORM.S.DIST((LN(price!B75/Home!$F$31)+(rate!B75%-dividend!B75%-0.5*(vol!L75%)^2)*(ttm!L75/365))/((vol!L75%)*SQRT(ttm!L75/365)),TRUE)*EXP(-rate!B75%*ttm!L75/365)</f>
        <v>16.165798258307518</v>
      </c>
      <c r="G925" s="16">
        <f>_xlfn.NORM.S.DIST((LN(price!B75/Home!$F$31)+(rate!B75%-dividend!B75%+0.5*(vol!L75%)^2)*(ttm!L75/365))/((vol!L75%)*SQRT(ttm!L75/365)),TRUE)*EXP(-dividend!B75%*ttm!L75/365)</f>
        <v>0.15643254753916455</v>
      </c>
      <c r="H925" s="18">
        <f>mid!L75</f>
        <v>17.75</v>
      </c>
      <c r="I925" s="16">
        <f>delta!L75</f>
        <v>0.16800000000000001</v>
      </c>
      <c r="J925" s="16">
        <v>4.7703899999999999</v>
      </c>
      <c r="K925" s="20">
        <f>ttm!L75</f>
        <v>35</v>
      </c>
      <c r="L925" s="20">
        <f>moneyness!L75</f>
        <v>-229.38000000000011</v>
      </c>
      <c r="M925" s="16">
        <f t="shared" si="28"/>
        <v>3.8010215491940634E-2</v>
      </c>
      <c r="N925" s="16">
        <f t="shared" si="29"/>
        <v>-0.11842233204722391</v>
      </c>
    </row>
    <row r="926" spans="1:14">
      <c r="A926" s="17">
        <v>45614</v>
      </c>
      <c r="B926" s="16">
        <v>11</v>
      </c>
      <c r="C926" s="16">
        <v>1</v>
      </c>
      <c r="D926" s="18">
        <f>price!B76</f>
        <v>5893.62</v>
      </c>
      <c r="E926" s="16">
        <v>1.3109</v>
      </c>
      <c r="F926" s="16">
        <f>price!B76*_xlfn.NORM.S.DIST((LN(price!B76/Home!$F$31)+(rate!B76%-dividend!B76%+0.5*(vol!L76%)^2)*(ttm!L76/365))/((vol!L76%)*SQRT(ttm!L76/365)),TRUE)*EXP(-dividend!B76%*ttm!L76/365)-Home!$F$31*_xlfn.NORM.S.DIST((LN(price!B76/Home!$F$31)+(rate!B76%-dividend!B76%-0.5*(vol!L76%)^2)*(ttm!L76/365))/((vol!L76%)*SQRT(ttm!L76/365)),TRUE)*EXP(-rate!B76%*ttm!L76/365)</f>
        <v>16.40773790421008</v>
      </c>
      <c r="G926" s="16">
        <f>_xlfn.NORM.S.DIST((LN(price!B76/Home!$F$31)+(rate!B76%-dividend!B76%+0.5*(vol!L76%)^2)*(ttm!L76/365))/((vol!L76%)*SQRT(ttm!L76/365)),TRUE)*EXP(-dividend!B76%*ttm!L76/365)</f>
        <v>0.16646008780944357</v>
      </c>
      <c r="H926" s="18">
        <f>mid!L76</f>
        <v>18.600000000000001</v>
      </c>
      <c r="I926" s="16">
        <f>delta!L76</f>
        <v>0.184</v>
      </c>
      <c r="J926" s="16">
        <v>4.7681199999999997</v>
      </c>
      <c r="K926" s="20">
        <f>ttm!L76</f>
        <v>32</v>
      </c>
      <c r="L926" s="20">
        <f>moneyness!L76</f>
        <v>-206.38000000000011</v>
      </c>
      <c r="M926" s="16">
        <f t="shared" si="28"/>
        <v>0.20736585037089761</v>
      </c>
      <c r="N926" s="16">
        <f t="shared" si="29"/>
        <v>4.0905762561454034E-2</v>
      </c>
    </row>
    <row r="927" spans="1:14">
      <c r="A927" s="17">
        <v>45615</v>
      </c>
      <c r="B927" s="16">
        <v>11</v>
      </c>
      <c r="C927" s="16">
        <v>1</v>
      </c>
      <c r="D927" s="18">
        <f>price!B77</f>
        <v>5916.98</v>
      </c>
      <c r="E927" s="16">
        <v>1.3053999999999999</v>
      </c>
      <c r="F927" s="16">
        <f>price!B77*_xlfn.NORM.S.DIST((LN(price!B77/Home!$F$31)+(rate!B77%-dividend!B77%+0.5*(vol!L77%)^2)*(ttm!L77/365))/((vol!L77%)*SQRT(ttm!L77/365)),TRUE)*EXP(-dividend!B77%*ttm!L77/365)-Home!$F$31*_xlfn.NORM.S.DIST((LN(price!B77/Home!$F$31)+(rate!B77%-dividend!B77%-0.5*(vol!L77%)^2)*(ttm!L77/365))/((vol!L77%)*SQRT(ttm!L77/365)),TRUE)*EXP(-rate!B77%*ttm!L77/365)</f>
        <v>22.011833758783723</v>
      </c>
      <c r="G927" s="16">
        <f>_xlfn.NORM.S.DIST((LN(price!B77/Home!$F$31)+(rate!B77%-dividend!B77%+0.5*(vol!L77%)^2)*(ttm!L77/365))/((vol!L77%)*SQRT(ttm!L77/365)),TRUE)*EXP(-dividend!B77%*ttm!L77/365)</f>
        <v>0.20499116064635323</v>
      </c>
      <c r="H927" s="18">
        <f>mid!L77</f>
        <v>23.4</v>
      </c>
      <c r="I927" s="16">
        <f>delta!L77</f>
        <v>0.218</v>
      </c>
      <c r="J927" s="16">
        <v>4.7679</v>
      </c>
      <c r="K927" s="20">
        <f>ttm!L77</f>
        <v>31</v>
      </c>
      <c r="L927" s="20">
        <f>moneyness!L77</f>
        <v>-183.02000000000044</v>
      </c>
      <c r="M927" s="16">
        <f t="shared" si="28"/>
        <v>2.4504396317872126</v>
      </c>
      <c r="N927" s="16">
        <f t="shared" si="29"/>
        <v>2.2454484711408593</v>
      </c>
    </row>
    <row r="928" spans="1:14">
      <c r="A928" s="17">
        <v>45616</v>
      </c>
      <c r="B928" s="16">
        <v>11</v>
      </c>
      <c r="C928" s="16">
        <v>1</v>
      </c>
      <c r="D928" s="18">
        <f>price!B78</f>
        <v>5917.11</v>
      </c>
      <c r="E928" s="16">
        <v>1.3050999999999999</v>
      </c>
      <c r="F928" s="16">
        <f>price!B78*_xlfn.NORM.S.DIST((LN(price!B78/Home!$F$31)+(rate!B78%-dividend!B78%+0.5*(vol!L78%)^2)*(ttm!L78/365))/((vol!L78%)*SQRT(ttm!L78/365)),TRUE)*EXP(-dividend!B78%*ttm!L78/365)-Home!$F$31*_xlfn.NORM.S.DIST((LN(price!B78/Home!$F$31)+(rate!B78%-dividend!B78%-0.5*(vol!L78%)^2)*(ttm!L78/365))/((vol!L78%)*SQRT(ttm!L78/365)),TRUE)*EXP(-rate!B78%*ttm!L78/365)</f>
        <v>23.343970818699063</v>
      </c>
      <c r="G928" s="16">
        <f>_xlfn.NORM.S.DIST((LN(price!B78/Home!$F$31)+(rate!B78%-dividend!B78%+0.5*(vol!L78%)^2)*(ttm!L78/365))/((vol!L78%)*SQRT(ttm!L78/365)),TRUE)*EXP(-dividend!B78%*ttm!L78/365)</f>
        <v>0.21050037686458725</v>
      </c>
      <c r="H928" s="18">
        <f>mid!L78</f>
        <v>23.2</v>
      </c>
      <c r="I928" s="16">
        <f>delta!L78</f>
        <v>0.222</v>
      </c>
      <c r="J928" s="16">
        <v>4.7730899999999998</v>
      </c>
      <c r="K928" s="20">
        <f>ttm!L78</f>
        <v>30</v>
      </c>
      <c r="L928" s="20">
        <f>moneyness!L78</f>
        <v>-182.89000000000033</v>
      </c>
      <c r="M928" s="16">
        <f t="shared" si="28"/>
        <v>0.17523010480573967</v>
      </c>
      <c r="N928" s="16">
        <f t="shared" si="29"/>
        <v>-3.5270272058847585E-2</v>
      </c>
    </row>
    <row r="929" spans="1:14">
      <c r="A929" s="17">
        <v>45617</v>
      </c>
      <c r="B929" s="16">
        <v>11</v>
      </c>
      <c r="C929" s="16">
        <v>1</v>
      </c>
      <c r="D929" s="18">
        <f>price!B79</f>
        <v>5948.71</v>
      </c>
      <c r="E929" s="16">
        <v>1.2982</v>
      </c>
      <c r="F929" s="16">
        <f>price!B79*_xlfn.NORM.S.DIST((LN(price!B79/Home!$F$31)+(rate!B79%-dividend!B79%+0.5*(vol!L79%)^2)*(ttm!L79/365))/((vol!L79%)*SQRT(ttm!L79/365)),TRUE)*EXP(-dividend!B79%*ttm!L79/365)-Home!$F$31*_xlfn.NORM.S.DIST((LN(price!B79/Home!$F$31)+(rate!B79%-dividend!B79%-0.5*(vol!L79%)^2)*(ttm!L79/365))/((vol!L79%)*SQRT(ttm!L79/365)),TRUE)*EXP(-rate!B79%*ttm!L79/365)</f>
        <v>28.579692522032246</v>
      </c>
      <c r="G929" s="16">
        <f>_xlfn.NORM.S.DIST((LN(price!B79/Home!$F$31)+(rate!B79%-dividend!B79%+0.5*(vol!L79%)^2)*(ttm!L79/365))/((vol!L79%)*SQRT(ttm!L79/365)),TRUE)*EXP(-dividend!B79%*ttm!L79/365)</f>
        <v>0.25102428599647231</v>
      </c>
      <c r="H929" s="18">
        <f>mid!L79</f>
        <v>28.7</v>
      </c>
      <c r="I929" s="16">
        <f>delta!L79</f>
        <v>0.26100000000000001</v>
      </c>
      <c r="J929" s="16">
        <v>4.7730300000000003</v>
      </c>
      <c r="K929" s="20">
        <f>ttm!L79</f>
        <v>29</v>
      </c>
      <c r="L929" s="20">
        <f>moneyness!L79</f>
        <v>-151.28999999999996</v>
      </c>
      <c r="M929" s="16">
        <f t="shared" si="28"/>
        <v>-8.5709983322639891E-2</v>
      </c>
      <c r="N929" s="16">
        <f t="shared" si="29"/>
        <v>-0.33673426931911221</v>
      </c>
    </row>
    <row r="930" spans="1:14">
      <c r="A930" s="17">
        <v>45618</v>
      </c>
      <c r="B930" s="16">
        <v>11</v>
      </c>
      <c r="C930" s="16">
        <v>3</v>
      </c>
      <c r="D930" s="18">
        <f>price!B80</f>
        <v>5969.34</v>
      </c>
      <c r="E930" s="16">
        <v>1.2948999999999999</v>
      </c>
      <c r="F930" s="16">
        <f>price!B80*_xlfn.NORM.S.DIST((LN(price!B80/Home!$F$31)+(rate!B80%-dividend!B80%+0.5*(vol!L80%)^2)*(ttm!L80/365))/((vol!L80%)*SQRT(ttm!L80/365)),TRUE)*EXP(-dividend!B80%*ttm!L80/365)-Home!$F$31*_xlfn.NORM.S.DIST((LN(price!B80/Home!$F$31)+(rate!B80%-dividend!B80%-0.5*(vol!L80%)^2)*(ttm!L80/365))/((vol!L80%)*SQRT(ttm!L80/365)),TRUE)*EXP(-rate!B80%*ttm!L80/365)</f>
        <v>27.272026879812302</v>
      </c>
      <c r="G930" s="16">
        <f>_xlfn.NORM.S.DIST((LN(price!B80/Home!$F$31)+(rate!B80%-dividend!B80%+0.5*(vol!L80%)^2)*(ttm!L80/365))/((vol!L80%)*SQRT(ttm!L80/365)),TRUE)*EXP(-dividend!B80%*ttm!L80/365)</f>
        <v>0.26217768800804053</v>
      </c>
      <c r="H930" s="18">
        <f>mid!L80</f>
        <v>26.95</v>
      </c>
      <c r="I930" s="16">
        <f>delta!L80</f>
        <v>0.26400000000000001</v>
      </c>
      <c r="J930" s="16">
        <v>4.7799699999999996</v>
      </c>
      <c r="K930" s="20">
        <f>ttm!L80</f>
        <v>28</v>
      </c>
      <c r="L930" s="20">
        <f>moneyness!L80</f>
        <v>-130.65999999999985</v>
      </c>
      <c r="M930" s="16">
        <f t="shared" si="28"/>
        <v>0.13798815444059276</v>
      </c>
      <c r="N930" s="16">
        <f t="shared" si="29"/>
        <v>-0.12418953356744777</v>
      </c>
    </row>
    <row r="931" spans="1:14">
      <c r="A931" s="17">
        <v>45621</v>
      </c>
      <c r="B931" s="16">
        <v>11</v>
      </c>
      <c r="C931" s="16">
        <v>1</v>
      </c>
      <c r="D931" s="18">
        <f>price!B81</f>
        <v>5987.37</v>
      </c>
      <c r="E931" s="16">
        <v>1.2907</v>
      </c>
      <c r="F931" s="16">
        <f>price!B81*_xlfn.NORM.S.DIST((LN(price!B81/Home!$F$31)+(rate!B81%-dividend!B81%+0.5*(vol!L81%)^2)*(ttm!L81/365))/((vol!L81%)*SQRT(ttm!L81/365)),TRUE)*EXP(-dividend!B81%*ttm!L81/365)-Home!$F$31*_xlfn.NORM.S.DIST((LN(price!B81/Home!$F$31)+(rate!B81%-dividend!B81%-0.5*(vol!L81%)^2)*(ttm!L81/365))/((vol!L81%)*SQRT(ttm!L81/365)),TRUE)*EXP(-rate!B81%*ttm!L81/365)</f>
        <v>25.639514427381755</v>
      </c>
      <c r="G931" s="16">
        <f>_xlfn.NORM.S.DIST((LN(price!B81/Home!$F$31)+(rate!B81%-dividend!B81%+0.5*(vol!L81%)^2)*(ttm!L81/365))/((vol!L81%)*SQRT(ttm!L81/365)),TRUE)*EXP(-dividend!B81%*ttm!L81/365)</f>
        <v>0.27099484019602588</v>
      </c>
      <c r="H931" s="18">
        <f>mid!L81</f>
        <v>29.35</v>
      </c>
      <c r="I931" s="16">
        <f>delta!L81</f>
        <v>0.28499999999999998</v>
      </c>
      <c r="J931" s="16">
        <v>4.7609500000000002</v>
      </c>
      <c r="K931" s="20">
        <f>ttm!L81</f>
        <v>25</v>
      </c>
      <c r="L931" s="20">
        <f>moneyness!L81</f>
        <v>-112.63000000000011</v>
      </c>
      <c r="M931" s="16">
        <f t="shared" si="28"/>
        <v>0.19972350612966353</v>
      </c>
      <c r="N931" s="16">
        <f t="shared" si="29"/>
        <v>-7.1271334066362352E-2</v>
      </c>
    </row>
    <row r="932" spans="1:14">
      <c r="A932" s="17">
        <v>45622</v>
      </c>
      <c r="B932" s="16">
        <v>11</v>
      </c>
      <c r="C932" s="16">
        <v>1</v>
      </c>
      <c r="D932" s="18">
        <f>price!B82</f>
        <v>6021.63</v>
      </c>
      <c r="E932" s="16">
        <v>1.2827</v>
      </c>
      <c r="F932" s="16">
        <f>price!B82*_xlfn.NORM.S.DIST((LN(price!B82/Home!$F$31)+(rate!B82%-dividend!B82%+0.5*(vol!L82%)^2)*(ttm!L82/365))/((vol!L82%)*SQRT(ttm!L82/365)),TRUE)*EXP(-dividend!B82%*ttm!L82/365)-Home!$F$31*_xlfn.NORM.S.DIST((LN(price!B82/Home!$F$31)+(rate!B82%-dividend!B82%-0.5*(vol!L82%)^2)*(ttm!L82/365))/((vol!L82%)*SQRT(ttm!L82/365)),TRUE)*EXP(-rate!B82%*ttm!L82/365)</f>
        <v>33.446342466624856</v>
      </c>
      <c r="G932" s="16">
        <f>_xlfn.NORM.S.DIST((LN(price!B82/Home!$F$31)+(rate!B82%-dividend!B82%+0.5*(vol!L82%)^2)*(ttm!L82/365))/((vol!L82%)*SQRT(ttm!L82/365)),TRUE)*EXP(-dividend!B82%*ttm!L82/365)</f>
        <v>0.33906177542529159</v>
      </c>
      <c r="H932" s="18">
        <f>mid!L82</f>
        <v>36.15</v>
      </c>
      <c r="I932" s="16">
        <f>delta!L82</f>
        <v>0.35399999999999998</v>
      </c>
      <c r="J932" s="16">
        <v>4.7359099999999996</v>
      </c>
      <c r="K932" s="20">
        <f>ttm!L82</f>
        <v>24</v>
      </c>
      <c r="L932" s="20">
        <f>moneyness!L82</f>
        <v>-78.369999999999891</v>
      </c>
      <c r="M932" s="16">
        <f t="shared" si="28"/>
        <v>0.47617384492520431</v>
      </c>
      <c r="N932" s="16">
        <f t="shared" si="29"/>
        <v>0.13711206949991273</v>
      </c>
    </row>
    <row r="933" spans="1:14">
      <c r="A933" s="17">
        <v>45623</v>
      </c>
      <c r="B933" s="16">
        <v>11</v>
      </c>
      <c r="C933" s="16">
        <v>2</v>
      </c>
      <c r="D933" s="18">
        <f>price!B83</f>
        <v>5998.74</v>
      </c>
      <c r="E933" s="16">
        <v>1.2879</v>
      </c>
      <c r="F933" s="16">
        <f>price!B83*_xlfn.NORM.S.DIST((LN(price!B83/Home!$F$31)+(rate!B83%-dividend!B83%+0.5*(vol!L83%)^2)*(ttm!L83/365))/((vol!L83%)*SQRT(ttm!L83/365)),TRUE)*EXP(-dividend!B83%*ttm!L83/365)-Home!$F$31*_xlfn.NORM.S.DIST((LN(price!B83/Home!$F$31)+(rate!B83%-dividend!B83%-0.5*(vol!L83%)^2)*(ttm!L83/365))/((vol!L83%)*SQRT(ttm!L83/365)),TRUE)*EXP(-rate!B83%*ttm!L83/365)</f>
        <v>23.938970878508371</v>
      </c>
      <c r="G933" s="16">
        <f>_xlfn.NORM.S.DIST((LN(price!B83/Home!$F$31)+(rate!B83%-dividend!B83%+0.5*(vol!L83%)^2)*(ttm!L83/365))/((vol!L83%)*SQRT(ttm!L83/365)),TRUE)*EXP(-dividend!B83%*ttm!L83/365)</f>
        <v>0.27468743056619765</v>
      </c>
      <c r="H933" s="18">
        <f>mid!L83</f>
        <v>25.15</v>
      </c>
      <c r="I933" s="16">
        <f>delta!L83</f>
        <v>0.28499999999999998</v>
      </c>
      <c r="J933" s="16">
        <v>4.7243700000000004</v>
      </c>
      <c r="K933" s="20">
        <f>ttm!L83</f>
        <v>23</v>
      </c>
      <c r="L933" s="20">
        <f>moneyness!L83</f>
        <v>-101.26000000000022</v>
      </c>
      <c r="M933" s="16">
        <f t="shared" si="28"/>
        <v>0.28752666464408844</v>
      </c>
      <c r="N933" s="16">
        <f t="shared" si="29"/>
        <v>1.2839234077890782E-2</v>
      </c>
    </row>
    <row r="934" spans="1:14">
      <c r="A934" s="17">
        <v>45625</v>
      </c>
      <c r="B934" s="16">
        <v>11</v>
      </c>
      <c r="C934" s="16">
        <v>3</v>
      </c>
      <c r="D934" s="18">
        <f>price!B84</f>
        <v>6032.38</v>
      </c>
      <c r="E934" s="16">
        <v>1.2808999999999999</v>
      </c>
      <c r="F934" s="16">
        <f>price!B84*_xlfn.NORM.S.DIST((LN(price!B84/Home!$F$31)+(rate!B84%-dividend!B84%+0.5*(vol!L84%)^2)*(ttm!L84/365))/((vol!L84%)*SQRT(ttm!L84/365)),TRUE)*EXP(-dividend!B84%*ttm!L84/365)-Home!$F$31*_xlfn.NORM.S.DIST((LN(price!B84/Home!$F$31)+(rate!B84%-dividend!B84%-0.5*(vol!L84%)^2)*(ttm!L84/365))/((vol!L84%)*SQRT(ttm!L84/365)),TRUE)*EXP(-rate!B84%*ttm!L84/365)</f>
        <v>31.416701305067363</v>
      </c>
      <c r="G934" s="16">
        <f>_xlfn.NORM.S.DIST((LN(price!B84/Home!$F$31)+(rate!B84%-dividend!B84%+0.5*(vol!L84%)^2)*(ttm!L84/365))/((vol!L84%)*SQRT(ttm!L84/365)),TRUE)*EXP(-dividend!B84%*ttm!L84/365)</f>
        <v>0.34730373080528076</v>
      </c>
      <c r="H934" s="18">
        <f>mid!L84</f>
        <v>34.700000000000003</v>
      </c>
      <c r="I934" s="16">
        <f>delta!L84</f>
        <v>0.371</v>
      </c>
      <c r="J934" s="16">
        <v>4.7997500000000004</v>
      </c>
      <c r="K934" s="20">
        <f>ttm!L84</f>
        <v>21</v>
      </c>
      <c r="L934" s="20">
        <f>moneyness!L84</f>
        <v>-67.619999999999891</v>
      </c>
      <c r="M934" s="16">
        <f t="shared" si="28"/>
        <v>7.0754418913528766E-2</v>
      </c>
      <c r="N934" s="16">
        <f t="shared" si="29"/>
        <v>-0.27654931189175203</v>
      </c>
    </row>
    <row r="935" spans="1:14">
      <c r="A935" s="17">
        <v>45628</v>
      </c>
      <c r="B935" s="16">
        <v>11</v>
      </c>
      <c r="C935" s="16">
        <v>1</v>
      </c>
      <c r="D935" s="18">
        <f>price!B85</f>
        <v>6047.15</v>
      </c>
      <c r="E935" s="16">
        <v>1.2774000000000001</v>
      </c>
      <c r="F935" s="16">
        <f>price!B85*_xlfn.NORM.S.DIST((LN(price!B85/Home!$F$31)+(rate!B85%-dividend!B85%+0.5*(vol!L85%)^2)*(ttm!L85/365))/((vol!L85%)*SQRT(ttm!L85/365)),TRUE)*EXP(-dividend!B85%*ttm!L85/365)-Home!$F$31*_xlfn.NORM.S.DIST((LN(price!B85/Home!$F$31)+(rate!B85%-dividend!B85%-0.5*(vol!L85%)^2)*(ttm!L85/365))/((vol!L85%)*SQRT(ttm!L85/365)),TRUE)*EXP(-rate!B85%*ttm!L85/365)</f>
        <v>31.436066537322404</v>
      </c>
      <c r="G935" s="16">
        <f>_xlfn.NORM.S.DIST((LN(price!B85/Home!$F$31)+(rate!B85%-dividend!B85%+0.5*(vol!L85%)^2)*(ttm!L85/365))/((vol!L85%)*SQRT(ttm!L85/365)),TRUE)*EXP(-dividend!B85%*ttm!L85/365)</f>
        <v>0.3709125607966593</v>
      </c>
      <c r="H935" s="18">
        <f>mid!L85</f>
        <v>35.700000000000003</v>
      </c>
      <c r="I935" s="16">
        <f>delta!L85</f>
        <v>0.39700000000000002</v>
      </c>
      <c r="J935" s="16">
        <v>4.7840400000000001</v>
      </c>
      <c r="K935" s="20">
        <f>ttm!L85</f>
        <v>18</v>
      </c>
      <c r="L935" s="20">
        <f>moneyness!L85</f>
        <v>-52.850000000000364</v>
      </c>
      <c r="M935" s="16">
        <f t="shared" si="28"/>
        <v>-0.45666189653258293</v>
      </c>
      <c r="N935" s="16">
        <f t="shared" si="29"/>
        <v>-0.82757445732924229</v>
      </c>
    </row>
    <row r="936" spans="1:14">
      <c r="A936" s="17">
        <v>45629</v>
      </c>
      <c r="B936" s="16">
        <v>11</v>
      </c>
      <c r="C936" s="16">
        <v>1</v>
      </c>
      <c r="D936" s="18">
        <f>price!B86</f>
        <v>6049.88</v>
      </c>
      <c r="E936" s="16">
        <v>1.2765</v>
      </c>
      <c r="F936" s="16">
        <f>price!B86*_xlfn.NORM.S.DIST((LN(price!B86/Home!$F$31)+(rate!B86%-dividend!B86%+0.5*(vol!L86%)^2)*(ttm!L86/365))/((vol!L86%)*SQRT(ttm!L86/365)),TRUE)*EXP(-dividend!B86%*ttm!L86/365)-Home!$F$31*_xlfn.NORM.S.DIST((LN(price!B86/Home!$F$31)+(rate!B86%-dividend!B86%-0.5*(vol!L86%)^2)*(ttm!L86/365))/((vol!L86%)*SQRT(ttm!L86/365)),TRUE)*EXP(-rate!B86%*ttm!L86/365)</f>
        <v>29.908948424123992</v>
      </c>
      <c r="G936" s="16">
        <f>_xlfn.NORM.S.DIST((LN(price!B86/Home!$F$31)+(rate!B86%-dividend!B86%+0.5*(vol!L86%)^2)*(ttm!L86/365))/((vol!L86%)*SQRT(ttm!L86/365)),TRUE)*EXP(-dividend!B86%*ttm!L86/365)</f>
        <v>0.37089879799404868</v>
      </c>
      <c r="H936" s="18">
        <f>mid!L86</f>
        <v>34.549999999999997</v>
      </c>
      <c r="I936" s="16">
        <f>delta!L86</f>
        <v>0.39</v>
      </c>
      <c r="J936" s="16">
        <v>4.7794400000000001</v>
      </c>
      <c r="K936" s="20">
        <f>ttm!L86</f>
        <v>17</v>
      </c>
      <c r="L936" s="20">
        <f>moneyness!L86</f>
        <v>-50.119999999999891</v>
      </c>
      <c r="M936" s="16">
        <f t="shared" si="28"/>
        <v>2.9002072505088787E-2</v>
      </c>
      <c r="N936" s="16" t="s">
        <v>69</v>
      </c>
    </row>
    <row r="937" spans="1:14">
      <c r="A937" s="17">
        <v>45509</v>
      </c>
      <c r="B937" s="16">
        <v>12</v>
      </c>
      <c r="C937" s="16">
        <v>1</v>
      </c>
      <c r="D937" s="18">
        <f>price!B2</f>
        <v>5186.33</v>
      </c>
      <c r="E937" s="16">
        <v>1.4816</v>
      </c>
      <c r="F937" s="16">
        <f>price!B2*_xlfn.NORM.S.DIST((LN(price!B2/Home!$F$32)+(rate!B2%-dividend!B2%+0.5*(vol!M2%)^2)*(ttm!M2/365))/((vol!M2%)*SQRT(ttm!M2/365)),TRUE)*EXP(-dividend!B2%*ttm!M2/365)-Home!$F$32*_xlfn.NORM.S.DIST((LN(price!B2/Home!$F$32)+(rate!B2%-dividend!B2%-0.5*(vol!M2%)^2)*(ttm!M2/365))/((vol!M2%)*SQRT(ttm!M2/365)),TRUE)*EXP(-rate!B2%*ttm!M2/365)</f>
        <v>6.9911913825960994</v>
      </c>
      <c r="G937" s="16">
        <f>_xlfn.NORM.S.DIST((LN(price!B2/Home!$F$32)+(rate!B2%-dividend!B2%+0.5*(vol!M2%)^2)*(ttm!M2/365))/((vol!M2%)*SQRT(ttm!M2/365)),TRUE)*EXP(-dividend!B2%*ttm!M2/365)</f>
        <v>3.810479226067711E-2</v>
      </c>
      <c r="H937" s="18">
        <f>mid!M2</f>
        <v>9.5</v>
      </c>
      <c r="I937" s="16">
        <f>delta!M2</f>
        <v>4.8000000000000001E-2</v>
      </c>
      <c r="J937" s="16">
        <v>4.9585299999999997</v>
      </c>
      <c r="K937" s="20">
        <f>ttm!M2</f>
        <v>137</v>
      </c>
      <c r="L937" s="20">
        <f>moneyness!M2</f>
        <v>-1013.6700000000001</v>
      </c>
      <c r="M937" s="16">
        <f t="shared" si="28"/>
        <v>-6.450129021624032E-2</v>
      </c>
      <c r="N937" s="16">
        <f t="shared" si="29"/>
        <v>-0.10260608247691744</v>
      </c>
    </row>
    <row r="938" spans="1:14">
      <c r="A938" s="17">
        <v>45510</v>
      </c>
      <c r="B938" s="16">
        <v>12</v>
      </c>
      <c r="C938" s="16">
        <v>1</v>
      </c>
      <c r="D938" s="18">
        <f>price!B3</f>
        <v>5240.03</v>
      </c>
      <c r="E938" s="16">
        <v>1.4664999999999999</v>
      </c>
      <c r="F938" s="16">
        <f>price!B3*_xlfn.NORM.S.DIST((LN(price!B3/Home!$F$32)+(rate!B3%-dividend!B3%+0.5*(vol!M3%)^2)*(ttm!M3/365))/((vol!M3%)*SQRT(ttm!M3/365)),TRUE)*EXP(-dividend!B3%*ttm!M3/365)-Home!$F$32*_xlfn.NORM.S.DIST((LN(price!B3/Home!$F$32)+(rate!B3%-dividend!B3%-0.5*(vol!M3%)^2)*(ttm!M3/365))/((vol!M3%)*SQRT(ttm!M3/365)),TRUE)*EXP(-rate!B3%*ttm!M3/365)</f>
        <v>5.7194913285587177</v>
      </c>
      <c r="G938" s="16">
        <f>_xlfn.NORM.S.DIST((LN(price!B3/Home!$F$32)+(rate!B3%-dividend!B3%+0.5*(vol!M3%)^2)*(ttm!M3/365))/((vol!M3%)*SQRT(ttm!M3/365)),TRUE)*EXP(-dividend!B3%*ttm!M3/365)</f>
        <v>3.4157917493112214E-2</v>
      </c>
      <c r="H938" s="18">
        <f>mid!M3</f>
        <v>6.05</v>
      </c>
      <c r="I938" s="16">
        <f>delta!M3</f>
        <v>3.6999999999999998E-2</v>
      </c>
      <c r="J938" s="16">
        <v>4.9520299999999997</v>
      </c>
      <c r="K938" s="20">
        <f>ttm!M3</f>
        <v>136</v>
      </c>
      <c r="L938" s="20">
        <f>moneyness!M3</f>
        <v>-959.97000000000025</v>
      </c>
      <c r="M938" s="16">
        <f t="shared" si="28"/>
        <v>2.4546562554400128E-3</v>
      </c>
      <c r="N938" s="16">
        <f t="shared" si="29"/>
        <v>-3.1703261237672198E-2</v>
      </c>
    </row>
    <row r="939" spans="1:14">
      <c r="A939" s="17">
        <v>45511</v>
      </c>
      <c r="B939" s="16">
        <v>12</v>
      </c>
      <c r="C939" s="16">
        <v>1</v>
      </c>
      <c r="D939" s="18">
        <f>price!B4</f>
        <v>5199.5</v>
      </c>
      <c r="E939" s="16">
        <v>1.4785999999999999</v>
      </c>
      <c r="F939" s="16">
        <f>price!B4*_xlfn.NORM.S.DIST((LN(price!B4/Home!$F$32)+(rate!B4%-dividend!B4%+0.5*(vol!M4%)^2)*(ttm!M4/365))/((vol!M4%)*SQRT(ttm!M4/365)),TRUE)*EXP(-dividend!B4%*ttm!M4/365)-Home!$F$32*_xlfn.NORM.S.DIST((LN(price!B4/Home!$F$32)+(rate!B4%-dividend!B4%-0.5*(vol!M4%)^2)*(ttm!M4/365))/((vol!M4%)*SQRT(ttm!M4/365)),TRUE)*EXP(-rate!B4%*ttm!M4/365)</f>
        <v>4.9039374524984964</v>
      </c>
      <c r="G939" s="16">
        <f>_xlfn.NORM.S.DIST((LN(price!B4/Home!$F$32)+(rate!B4%-dividend!B4%+0.5*(vol!M4%)^2)*(ttm!M4/365))/((vol!M4%)*SQRT(ttm!M4/365)),TRUE)*EXP(-dividend!B4%*ttm!M4/365)</f>
        <v>2.9592682847956103E-2</v>
      </c>
      <c r="H939" s="18">
        <f>mid!M4</f>
        <v>5.95</v>
      </c>
      <c r="I939" s="16">
        <f>delta!M4</f>
        <v>3.5000000000000003E-2</v>
      </c>
      <c r="J939" s="16">
        <v>4.8596199999999996</v>
      </c>
      <c r="K939" s="20">
        <f>ttm!M4</f>
        <v>135</v>
      </c>
      <c r="L939" s="20">
        <f>moneyness!M4</f>
        <v>-1000.5</v>
      </c>
      <c r="M939" s="16">
        <f t="shared" si="28"/>
        <v>1.2542380567809456E-2</v>
      </c>
      <c r="N939" s="16">
        <f t="shared" si="29"/>
        <v>-1.7050302280146645E-2</v>
      </c>
    </row>
    <row r="940" spans="1:14">
      <c r="A940" s="17">
        <v>45512</v>
      </c>
      <c r="B940" s="16">
        <v>12</v>
      </c>
      <c r="C940" s="16">
        <v>1</v>
      </c>
      <c r="D940" s="18">
        <f>price!B5</f>
        <v>5319.31</v>
      </c>
      <c r="E940" s="16">
        <v>1.4450000000000001</v>
      </c>
      <c r="F940" s="16">
        <f>price!B5*_xlfn.NORM.S.DIST((LN(price!B5/Home!$F$32)+(rate!B5%-dividend!B5%+0.5*(vol!M5%)^2)*(ttm!M5/365))/((vol!M5%)*SQRT(ttm!M5/365)),TRUE)*EXP(-dividend!B5%*ttm!M5/365)-Home!$F$32*_xlfn.NORM.S.DIST((LN(price!B5/Home!$F$32)+(rate!B5%-dividend!B5%-0.5*(vol!M5%)^2)*(ttm!M5/365))/((vol!M5%)*SQRT(ttm!M5/365)),TRUE)*EXP(-rate!B5%*ttm!M5/365)</f>
        <v>6.1694050661598112</v>
      </c>
      <c r="G940" s="16">
        <f>_xlfn.NORM.S.DIST((LN(price!B5/Home!$F$32)+(rate!B5%-dividend!B5%+0.5*(vol!M5%)^2)*(ttm!M5/365))/((vol!M5%)*SQRT(ttm!M5/365)),TRUE)*EXP(-dividend!B5%*ttm!M5/365)</f>
        <v>3.8269494217064041E-2</v>
      </c>
      <c r="H940" s="18">
        <f>mid!M5</f>
        <v>7.45</v>
      </c>
      <c r="I940" s="16">
        <f>delta!M5</f>
        <v>4.4999999999999998E-2</v>
      </c>
      <c r="J940" s="16">
        <v>4.9504000000000001</v>
      </c>
      <c r="K940" s="20">
        <f>ttm!M5</f>
        <v>134</v>
      </c>
      <c r="L940" s="20">
        <f>moneyness!M5</f>
        <v>-880.6899999999996</v>
      </c>
      <c r="M940" s="16">
        <f t="shared" si="28"/>
        <v>-5.2763093589863558E-2</v>
      </c>
      <c r="N940" s="16">
        <f t="shared" si="29"/>
        <v>-9.1032587806927606E-2</v>
      </c>
    </row>
    <row r="941" spans="1:14">
      <c r="A941" s="17">
        <v>45513</v>
      </c>
      <c r="B941" s="16">
        <v>12</v>
      </c>
      <c r="C941" s="16">
        <v>3</v>
      </c>
      <c r="D941" s="18">
        <f>price!B6</f>
        <v>5344.16</v>
      </c>
      <c r="E941" s="16">
        <v>1.4382999999999999</v>
      </c>
      <c r="F941" s="16">
        <f>price!B6*_xlfn.NORM.S.DIST((LN(price!B6/Home!$F$32)+(rate!B6%-dividend!B6%+0.5*(vol!M6%)^2)*(ttm!M6/365))/((vol!M6%)*SQRT(ttm!M6/365)),TRUE)*EXP(-dividend!B6%*ttm!M6/365)-Home!$F$32*_xlfn.NORM.S.DIST((LN(price!B6/Home!$F$32)+(rate!B6%-dividend!B6%-0.5*(vol!M6%)^2)*(ttm!M6/365))/((vol!M6%)*SQRT(ttm!M6/365)),TRUE)*EXP(-rate!B6%*ttm!M6/365)</f>
        <v>5.4175109882448567</v>
      </c>
      <c r="G941" s="16">
        <f>_xlfn.NORM.S.DIST((LN(price!B6/Home!$F$32)+(rate!B6%-dividend!B6%+0.5*(vol!M6%)^2)*(ttm!M6/365))/((vol!M6%)*SQRT(ttm!M6/365)),TRUE)*EXP(-dividend!B6%*ttm!M6/365)</f>
        <v>3.5539766493767437E-2</v>
      </c>
      <c r="H941" s="18">
        <f>mid!M6</f>
        <v>6.15</v>
      </c>
      <c r="I941" s="16">
        <f>delta!M6</f>
        <v>3.9E-2</v>
      </c>
      <c r="J941" s="16">
        <v>4.9727600000000001</v>
      </c>
      <c r="K941" s="20">
        <f>ttm!M6</f>
        <v>133</v>
      </c>
      <c r="L941" s="20">
        <f>moneyness!M6</f>
        <v>-855.84000000000015</v>
      </c>
      <c r="M941" s="16">
        <f t="shared" si="28"/>
        <v>1.7423449716728474</v>
      </c>
      <c r="N941" s="16">
        <f t="shared" si="29"/>
        <v>1.7068052051790801</v>
      </c>
    </row>
    <row r="942" spans="1:14">
      <c r="A942" s="17">
        <v>45516</v>
      </c>
      <c r="B942" s="16">
        <v>12</v>
      </c>
      <c r="C942" s="16">
        <v>1</v>
      </c>
      <c r="D942" s="18">
        <f>price!B7</f>
        <v>5344.39</v>
      </c>
      <c r="E942" s="16">
        <v>1.4375</v>
      </c>
      <c r="F942" s="16">
        <f>price!B7*_xlfn.NORM.S.DIST((LN(price!B7/Home!$F$32)+(rate!B7%-dividend!B7%+0.5*(vol!M7%)^2)*(ttm!M7/365))/((vol!M7%)*SQRT(ttm!M7/365)),TRUE)*EXP(-dividend!B7%*ttm!M7/365)-Home!$F$32*_xlfn.NORM.S.DIST((LN(price!B7/Home!$F$32)+(rate!B7%-dividend!B7%-0.5*(vol!M7%)^2)*(ttm!M7/365))/((vol!M7%)*SQRT(ttm!M7/365)),TRUE)*EXP(-rate!B7%*ttm!M7/365)</f>
        <v>4.4750575085990931</v>
      </c>
      <c r="G942" s="16">
        <f>_xlfn.NORM.S.DIST((LN(price!B7/Home!$F$32)+(rate!B7%-dividend!B7%+0.5*(vol!M7%)^2)*(ttm!M7/365))/((vol!M7%)*SQRT(ttm!M7/365)),TRUE)*EXP(-dividend!B7%*ttm!M7/365)</f>
        <v>3.0864910240514798E-2</v>
      </c>
      <c r="H942" s="18">
        <f>mid!M7</f>
        <v>5.45</v>
      </c>
      <c r="I942" s="16">
        <f>delta!M7</f>
        <v>3.5999999999999997E-2</v>
      </c>
      <c r="J942" s="16">
        <v>4.9640300000000002</v>
      </c>
      <c r="K942" s="20">
        <f>ttm!M7</f>
        <v>130</v>
      </c>
      <c r="L942" s="20">
        <f>moneyness!M7</f>
        <v>-855.60999999999967</v>
      </c>
      <c r="M942" s="16">
        <f t="shared" si="28"/>
        <v>2.6161697076259326E-2</v>
      </c>
      <c r="N942" s="16">
        <f t="shared" si="29"/>
        <v>-4.7032131642554716E-3</v>
      </c>
    </row>
    <row r="943" spans="1:14">
      <c r="A943" s="17">
        <v>45517</v>
      </c>
      <c r="B943" s="16">
        <v>12</v>
      </c>
      <c r="C943" s="16">
        <v>1</v>
      </c>
      <c r="D943" s="18">
        <f>price!B8</f>
        <v>5434.43</v>
      </c>
      <c r="E943" s="16">
        <v>1.4134</v>
      </c>
      <c r="F943" s="16">
        <f>price!B8*_xlfn.NORM.S.DIST((LN(price!B8/Home!$F$32)+(rate!B8%-dividend!B8%+0.5*(vol!M8%)^2)*(ttm!M8/365))/((vol!M8%)*SQRT(ttm!M8/365)),TRUE)*EXP(-dividend!B8%*ttm!M8/365)-Home!$F$32*_xlfn.NORM.S.DIST((LN(price!B8/Home!$F$32)+(rate!B8%-dividend!B8%-0.5*(vol!M8%)^2)*(ttm!M8/365))/((vol!M8%)*SQRT(ttm!M8/365)),TRUE)*EXP(-rate!B8%*ttm!M8/365)</f>
        <v>6.5973089156876199</v>
      </c>
      <c r="G943" s="16">
        <f>_xlfn.NORM.S.DIST((LN(price!B8/Home!$F$32)+(rate!B8%-dividend!B8%+0.5*(vol!M8%)^2)*(ttm!M8/365))/((vol!M8%)*SQRT(ttm!M8/365)),TRUE)*EXP(-dividend!B8%*ttm!M8/365)</f>
        <v>4.4159633357683373E-2</v>
      </c>
      <c r="H943" s="18">
        <f>mid!M8</f>
        <v>7.8</v>
      </c>
      <c r="I943" s="16">
        <f>delta!M8</f>
        <v>0.05</v>
      </c>
      <c r="J943" s="16">
        <v>4.9351500000000001</v>
      </c>
      <c r="K943" s="20">
        <f>ttm!M8</f>
        <v>129</v>
      </c>
      <c r="L943" s="20">
        <f>moneyness!M8</f>
        <v>-765.56999999999971</v>
      </c>
      <c r="M943" s="16">
        <f t="shared" si="28"/>
        <v>-3.6463062651598384E-2</v>
      </c>
      <c r="N943" s="16">
        <f t="shared" si="29"/>
        <v>-8.0622696009281763E-2</v>
      </c>
    </row>
    <row r="944" spans="1:14">
      <c r="A944" s="17">
        <v>45518</v>
      </c>
      <c r="B944" s="16">
        <v>12</v>
      </c>
      <c r="C944" s="16">
        <v>1</v>
      </c>
      <c r="D944" s="18">
        <f>price!B9</f>
        <v>5455.21</v>
      </c>
      <c r="E944" s="16">
        <v>1.4079999999999999</v>
      </c>
      <c r="F944" s="16">
        <f>price!B9*_xlfn.NORM.S.DIST((LN(price!B9/Home!$F$32)+(rate!B9%-dividend!B9%+0.5*(vol!M9%)^2)*(ttm!M9/365))/((vol!M9%)*SQRT(ttm!M9/365)),TRUE)*EXP(-dividend!B9%*ttm!M9/365)-Home!$F$32*_xlfn.NORM.S.DIST((LN(price!B9/Home!$F$32)+(rate!B9%-dividend!B9%-0.5*(vol!M9%)^2)*(ttm!M9/365))/((vol!M9%)*SQRT(ttm!M9/365)),TRUE)*EXP(-rate!B9%*ttm!M9/365)</f>
        <v>5.8472072235881853</v>
      </c>
      <c r="G944" s="16">
        <f>_xlfn.NORM.S.DIST((LN(price!B9/Home!$F$32)+(rate!B9%-dividend!B9%+0.5*(vol!M9%)^2)*(ttm!M9/365))/((vol!M9%)*SQRT(ttm!M9/365)),TRUE)*EXP(-dividend!B9%*ttm!M9/365)</f>
        <v>4.1317162337756404E-2</v>
      </c>
      <c r="H944" s="18">
        <f>mid!M9</f>
        <v>7.05</v>
      </c>
      <c r="I944" s="16">
        <f>delta!M9</f>
        <v>4.9000000000000002E-2</v>
      </c>
      <c r="J944" s="16">
        <v>4.9485799999999998</v>
      </c>
      <c r="K944" s="20">
        <f>ttm!M9</f>
        <v>128</v>
      </c>
      <c r="L944" s="20">
        <f>moneyness!M9</f>
        <v>-744.79</v>
      </c>
      <c r="M944" s="16">
        <f t="shared" si="28"/>
        <v>5.4672087205314607E-2</v>
      </c>
      <c r="N944" s="16">
        <f t="shared" si="29"/>
        <v>1.3354924867558203E-2</v>
      </c>
    </row>
    <row r="945" spans="1:14">
      <c r="A945" s="17">
        <v>45519</v>
      </c>
      <c r="B945" s="16">
        <v>12</v>
      </c>
      <c r="C945" s="16">
        <v>1</v>
      </c>
      <c r="D945" s="18">
        <f>price!B10</f>
        <v>5543.22</v>
      </c>
      <c r="E945" s="16">
        <v>1.3857999999999999</v>
      </c>
      <c r="F945" s="16">
        <f>price!B10*_xlfn.NORM.S.DIST((LN(price!B10/Home!$F$32)+(rate!B10%-dividend!B10%+0.5*(vol!M10%)^2)*(ttm!M10/365))/((vol!M10%)*SQRT(ttm!M10/365)),TRUE)*EXP(-dividend!B10%*ttm!M10/365)-Home!$F$32*_xlfn.NORM.S.DIST((LN(price!B10/Home!$F$32)+(rate!B10%-dividend!B10%-0.5*(vol!M10%)^2)*(ttm!M10/365))/((vol!M10%)*SQRT(ttm!M10/365)),TRUE)*EXP(-rate!B10%*ttm!M10/365)</f>
        <v>10.453742674132002</v>
      </c>
      <c r="G945" s="16">
        <f>_xlfn.NORM.S.DIST((LN(price!B10/Home!$F$32)+(rate!B10%-dividend!B10%+0.5*(vol!M10%)^2)*(ttm!M10/365))/((vol!M10%)*SQRT(ttm!M10/365)),TRUE)*EXP(-dividend!B10%*ttm!M10/365)</f>
        <v>6.7469109958906912E-2</v>
      </c>
      <c r="H945" s="18">
        <f>mid!M10</f>
        <v>11.85</v>
      </c>
      <c r="I945" s="16">
        <f>delta!M10</f>
        <v>7.4999999999999997E-2</v>
      </c>
      <c r="J945" s="16">
        <v>5.0019799999999996</v>
      </c>
      <c r="K945" s="20">
        <f>ttm!M10</f>
        <v>127</v>
      </c>
      <c r="L945" s="20">
        <f>moneyness!M10</f>
        <v>-656.77999999999975</v>
      </c>
      <c r="M945" s="16">
        <f t="shared" si="28"/>
        <v>4.6214457729094806E-2</v>
      </c>
      <c r="N945" s="16">
        <f t="shared" si="29"/>
        <v>-2.1254652229812106E-2</v>
      </c>
    </row>
    <row r="946" spans="1:14">
      <c r="A946" s="17">
        <v>45520</v>
      </c>
      <c r="B946" s="16">
        <v>12</v>
      </c>
      <c r="C946" s="16">
        <v>3</v>
      </c>
      <c r="D946" s="18">
        <f>price!B11</f>
        <v>5554.25</v>
      </c>
      <c r="E946" s="16">
        <v>1.3829</v>
      </c>
      <c r="F946" s="16">
        <f>price!B11*_xlfn.NORM.S.DIST((LN(price!B11/Home!$F$32)+(rate!B11%-dividend!B11%+0.5*(vol!M11%)^2)*(ttm!M11/365))/((vol!M11%)*SQRT(ttm!M11/365)),TRUE)*EXP(-dividend!B11%*ttm!M11/365)-Home!$F$32*_xlfn.NORM.S.DIST((LN(price!B11/Home!$F$32)+(rate!B11%-dividend!B11%-0.5*(vol!M11%)^2)*(ttm!M11/365))/((vol!M11%)*SQRT(ttm!M11/365)),TRUE)*EXP(-rate!B11%*ttm!M11/365)</f>
        <v>10.660396702973685</v>
      </c>
      <c r="G946" s="16">
        <f>_xlfn.NORM.S.DIST((LN(price!B11/Home!$F$32)+(rate!B11%-dividend!B11%+0.5*(vol!M11%)^2)*(ttm!M11/365))/((vol!M11%)*SQRT(ttm!M11/365)),TRUE)*EXP(-dividend!B11%*ttm!M11/365)</f>
        <v>6.9098176254601226E-2</v>
      </c>
      <c r="H946" s="18">
        <f>mid!M11</f>
        <v>12.35</v>
      </c>
      <c r="I946" s="16">
        <f>delta!M11</f>
        <v>7.8E-2</v>
      </c>
      <c r="J946" s="16">
        <v>4.9948600000000001</v>
      </c>
      <c r="K946" s="20">
        <f>ttm!M11</f>
        <v>126</v>
      </c>
      <c r="L946" s="20">
        <f>moneyness!M11</f>
        <v>-645.75</v>
      </c>
      <c r="M946" s="16">
        <f t="shared" si="28"/>
        <v>4.6849304067940481E-2</v>
      </c>
      <c r="N946" s="16">
        <f t="shared" si="29"/>
        <v>-2.2248872186660745E-2</v>
      </c>
    </row>
    <row r="947" spans="1:14">
      <c r="A947" s="17">
        <v>45523</v>
      </c>
      <c r="B947" s="16">
        <v>12</v>
      </c>
      <c r="C947" s="16">
        <v>1</v>
      </c>
      <c r="D947" s="18">
        <f>price!B12</f>
        <v>5608.25</v>
      </c>
      <c r="E947" s="16">
        <v>1.3697999999999999</v>
      </c>
      <c r="F947" s="16">
        <f>price!B12*_xlfn.NORM.S.DIST((LN(price!B12/Home!$F$32)+(rate!B12%-dividend!B12%+0.5*(vol!M12%)^2)*(ttm!M12/365))/((vol!M12%)*SQRT(ttm!M12/365)),TRUE)*EXP(-dividend!B12%*ttm!M12/365)-Home!$F$32*_xlfn.NORM.S.DIST((LN(price!B12/Home!$F$32)+(rate!B12%-dividend!B12%-0.5*(vol!M12%)^2)*(ttm!M12/365))/((vol!M12%)*SQRT(ttm!M12/365)),TRUE)*EXP(-rate!B12%*ttm!M12/365)</f>
        <v>13.448554412359499</v>
      </c>
      <c r="G947" s="16">
        <f>_xlfn.NORM.S.DIST((LN(price!B12/Home!$F$32)+(rate!B12%-dividend!B12%+0.5*(vol!M12%)^2)*(ttm!M12/365))/((vol!M12%)*SQRT(ttm!M12/365)),TRUE)*EXP(-dividend!B12%*ttm!M12/365)</f>
        <v>8.5188441137561369E-2</v>
      </c>
      <c r="H947" s="18">
        <f>mid!M12</f>
        <v>14.85</v>
      </c>
      <c r="I947" s="16">
        <f>delta!M12</f>
        <v>9.2999999999999999E-2</v>
      </c>
      <c r="J947" s="16">
        <v>5.0149900000000001</v>
      </c>
      <c r="K947" s="20">
        <f>ttm!M12</f>
        <v>123</v>
      </c>
      <c r="L947" s="20">
        <f>moneyness!M12</f>
        <v>-591.75</v>
      </c>
      <c r="M947" s="16">
        <f t="shared" si="28"/>
        <v>-3.5273215968936698E-2</v>
      </c>
      <c r="N947" s="16">
        <f t="shared" si="29"/>
        <v>-0.12046165710649806</v>
      </c>
    </row>
    <row r="948" spans="1:14">
      <c r="A948" s="17">
        <v>45524</v>
      </c>
      <c r="B948" s="16">
        <v>12</v>
      </c>
      <c r="C948" s="16">
        <v>1</v>
      </c>
      <c r="D948" s="18">
        <f>price!B13</f>
        <v>5597.12</v>
      </c>
      <c r="E948" s="16">
        <v>1.3721000000000001</v>
      </c>
      <c r="F948" s="16">
        <f>price!B13*_xlfn.NORM.S.DIST((LN(price!B13/Home!$F$32)+(rate!B13%-dividend!B13%+0.5*(vol!M13%)^2)*(ttm!M13/365))/((vol!M13%)*SQRT(ttm!M13/365)),TRUE)*EXP(-dividend!B13%*ttm!M13/365)-Home!$F$32*_xlfn.NORM.S.DIST((LN(price!B13/Home!$F$32)+(rate!B13%-dividend!B13%-0.5*(vol!M13%)^2)*(ttm!M13/365))/((vol!M13%)*SQRT(ttm!M13/365)),TRUE)*EXP(-rate!B13%*ttm!M13/365)</f>
        <v>13.045388562147252</v>
      </c>
      <c r="G948" s="16">
        <f>_xlfn.NORM.S.DIST((LN(price!B13/Home!$F$32)+(rate!B13%-dividend!B13%+0.5*(vol!M13%)^2)*(ttm!M13/365))/((vol!M13%)*SQRT(ttm!M13/365)),TRUE)*EXP(-dividend!B13%*ttm!M13/365)</f>
        <v>8.2383189918543834E-2</v>
      </c>
      <c r="H948" s="18">
        <f>mid!M13</f>
        <v>15.25</v>
      </c>
      <c r="I948" s="16">
        <f>delta!M13</f>
        <v>9.5000000000000001E-2</v>
      </c>
      <c r="J948" s="16">
        <v>4.9802</v>
      </c>
      <c r="K948" s="20">
        <f>ttm!M13</f>
        <v>122</v>
      </c>
      <c r="L948" s="20">
        <f>moneyness!M13</f>
        <v>-602.88000000000011</v>
      </c>
      <c r="M948" s="16">
        <f t="shared" si="28"/>
        <v>7.8660789563074623E-2</v>
      </c>
      <c r="N948" s="16">
        <f t="shared" si="29"/>
        <v>-3.7224003554692103E-3</v>
      </c>
    </row>
    <row r="949" spans="1:14">
      <c r="A949" s="17">
        <v>45525</v>
      </c>
      <c r="B949" s="16">
        <v>12</v>
      </c>
      <c r="C949" s="16">
        <v>1</v>
      </c>
      <c r="D949" s="18">
        <f>price!B14</f>
        <v>5620.85</v>
      </c>
      <c r="E949" s="16">
        <v>1.3666</v>
      </c>
      <c r="F949" s="16">
        <f>price!B14*_xlfn.NORM.S.DIST((LN(price!B14/Home!$F$32)+(rate!B14%-dividend!B14%+0.5*(vol!M14%)^2)*(ttm!M14/365))/((vol!M14%)*SQRT(ttm!M14/365)),TRUE)*EXP(-dividend!B14%*ttm!M14/365)-Home!$F$32*_xlfn.NORM.S.DIST((LN(price!B14/Home!$F$32)+(rate!B14%-dividend!B14%-0.5*(vol!M14%)^2)*(ttm!M14/365))/((vol!M14%)*SQRT(ttm!M14/365)),TRUE)*EXP(-rate!B14%*ttm!M14/365)</f>
        <v>15.042585423382206</v>
      </c>
      <c r="G949" s="16">
        <f>_xlfn.NORM.S.DIST((LN(price!B14/Home!$F$32)+(rate!B14%-dividend!B14%+0.5*(vol!M14%)^2)*(ttm!M14/365))/((vol!M14%)*SQRT(ttm!M14/365)),TRUE)*EXP(-dividend!B14%*ttm!M14/365)</f>
        <v>9.25030000596469E-2</v>
      </c>
      <c r="H949" s="18">
        <f>mid!M14</f>
        <v>17.100000000000001</v>
      </c>
      <c r="I949" s="16">
        <f>delta!M14</f>
        <v>0.10299999999999999</v>
      </c>
      <c r="J949" s="16">
        <v>4.9407199999999998</v>
      </c>
      <c r="K949" s="20">
        <f>ttm!M14</f>
        <v>121</v>
      </c>
      <c r="L949" s="20">
        <f>moneyness!M14</f>
        <v>-579.14999999999964</v>
      </c>
      <c r="M949" s="16">
        <f t="shared" si="28"/>
        <v>5.4543398706237547E-2</v>
      </c>
      <c r="N949" s="16">
        <f t="shared" si="29"/>
        <v>-3.7959601353409353E-2</v>
      </c>
    </row>
    <row r="950" spans="1:14">
      <c r="A950" s="17">
        <v>45526</v>
      </c>
      <c r="B950" s="16">
        <v>12</v>
      </c>
      <c r="C950" s="16">
        <v>1</v>
      </c>
      <c r="D950" s="18">
        <f>price!B15</f>
        <v>5570.64</v>
      </c>
      <c r="E950" s="16">
        <v>1.3792</v>
      </c>
      <c r="F950" s="16">
        <f>price!B15*_xlfn.NORM.S.DIST((LN(price!B15/Home!$F$32)+(rate!B15%-dividend!B15%+0.5*(vol!M15%)^2)*(ttm!M15/365))/((vol!M15%)*SQRT(ttm!M15/365)),TRUE)*EXP(-dividend!B15%*ttm!M15/365)-Home!$F$32*_xlfn.NORM.S.DIST((LN(price!B15/Home!$F$32)+(rate!B15%-dividend!B15%-0.5*(vol!M15%)^2)*(ttm!M15/365))/((vol!M15%)*SQRT(ttm!M15/365)),TRUE)*EXP(-rate!B15%*ttm!M15/365)</f>
        <v>12.016278801107262</v>
      </c>
      <c r="G950" s="16">
        <f>_xlfn.NORM.S.DIST((LN(price!B15/Home!$F$32)+(rate!B15%-dividend!B15%+0.5*(vol!M15%)^2)*(ttm!M15/365))/((vol!M15%)*SQRT(ttm!M15/365)),TRUE)*EXP(-dividend!B15%*ttm!M15/365)</f>
        <v>7.5771868170903423E-2</v>
      </c>
      <c r="H950" s="18">
        <f>mid!M15</f>
        <v>14.35</v>
      </c>
      <c r="I950" s="16">
        <f>delta!M15</f>
        <v>8.7999999999999995E-2</v>
      </c>
      <c r="J950" s="16">
        <v>4.9737099999999996</v>
      </c>
      <c r="K950" s="20">
        <f>ttm!M15</f>
        <v>120</v>
      </c>
      <c r="L950" s="20">
        <f>moneyness!M15</f>
        <v>-629.35999999999967</v>
      </c>
      <c r="M950" s="16">
        <f t="shared" si="28"/>
        <v>5.0190494137836106E-2</v>
      </c>
      <c r="N950" s="16">
        <f t="shared" si="29"/>
        <v>-2.5581374033067317E-2</v>
      </c>
    </row>
    <row r="951" spans="1:14">
      <c r="A951" s="17">
        <v>45527</v>
      </c>
      <c r="B951" s="16">
        <v>12</v>
      </c>
      <c r="C951" s="16">
        <v>3</v>
      </c>
      <c r="D951" s="18">
        <f>price!B16</f>
        <v>5634.61</v>
      </c>
      <c r="E951" s="16">
        <v>1.3636999999999999</v>
      </c>
      <c r="F951" s="16">
        <f>price!B16*_xlfn.NORM.S.DIST((LN(price!B16/Home!$F$32)+(rate!B16%-dividend!B16%+0.5*(vol!M16%)^2)*(ttm!M16/365))/((vol!M16%)*SQRT(ttm!M16/365)),TRUE)*EXP(-dividend!B16%*ttm!M16/365)-Home!$F$32*_xlfn.NORM.S.DIST((LN(price!B16/Home!$F$32)+(rate!B16%-dividend!B16%-0.5*(vol!M16%)^2)*(ttm!M16/365))/((vol!M16%)*SQRT(ttm!M16/365)),TRUE)*EXP(-rate!B16%*ttm!M16/365)</f>
        <v>15.873073980879667</v>
      </c>
      <c r="G951" s="16">
        <f>_xlfn.NORM.S.DIST((LN(price!B16/Home!$F$32)+(rate!B16%-dividend!B16%+0.5*(vol!M16%)^2)*(ttm!M16/365))/((vol!M16%)*SQRT(ttm!M16/365)),TRUE)*EXP(-dividend!B16%*ttm!M16/365)</f>
        <v>9.7031916513902056E-2</v>
      </c>
      <c r="H951" s="18">
        <f>mid!M16</f>
        <v>17.55</v>
      </c>
      <c r="I951" s="16">
        <f>delta!M16</f>
        <v>0.105</v>
      </c>
      <c r="J951" s="16">
        <v>4.9300199999999998</v>
      </c>
      <c r="K951" s="20">
        <f>ttm!M16</f>
        <v>119</v>
      </c>
      <c r="L951" s="20">
        <f>moneyness!M16</f>
        <v>-565.39000000000033</v>
      </c>
      <c r="M951" s="16">
        <f t="shared" si="28"/>
        <v>0.14946035697529306</v>
      </c>
      <c r="N951" s="16">
        <f t="shared" si="29"/>
        <v>5.2428440461391002E-2</v>
      </c>
    </row>
    <row r="952" spans="1:14">
      <c r="A952" s="17">
        <v>45530</v>
      </c>
      <c r="B952" s="16">
        <v>12</v>
      </c>
      <c r="C952" s="16">
        <v>1</v>
      </c>
      <c r="D952" s="18">
        <f>price!B17</f>
        <v>5616.84</v>
      </c>
      <c r="E952" s="16">
        <v>1.3683000000000001</v>
      </c>
      <c r="F952" s="16">
        <f>price!B17*_xlfn.NORM.S.DIST((LN(price!B17/Home!$F$32)+(rate!B17%-dividend!B17%+0.5*(vol!M17%)^2)*(ttm!M17/365))/((vol!M17%)*SQRT(ttm!M17/365)),TRUE)*EXP(-dividend!B17%*ttm!M17/365)-Home!$F$32*_xlfn.NORM.S.DIST((LN(price!B17/Home!$F$32)+(rate!B17%-dividend!B17%-0.5*(vol!M17%)^2)*(ttm!M17/365))/((vol!M17%)*SQRT(ttm!M17/365)),TRUE)*EXP(-rate!B17%*ttm!M17/365)</f>
        <v>13.040875275983979</v>
      </c>
      <c r="G952" s="16">
        <f>_xlfn.NORM.S.DIST((LN(price!B17/Home!$F$32)+(rate!B17%-dividend!B17%+0.5*(vol!M17%)^2)*(ttm!M17/365))/((vol!M17%)*SQRT(ttm!M17/365)),TRUE)*EXP(-dividend!B17%*ttm!M17/365)</f>
        <v>8.3794641055937175E-2</v>
      </c>
      <c r="H952" s="18">
        <f>mid!M17</f>
        <v>14.8</v>
      </c>
      <c r="I952" s="16">
        <f>delta!M17</f>
        <v>9.2999999999999999E-2</v>
      </c>
      <c r="J952" s="16">
        <v>4.93872</v>
      </c>
      <c r="K952" s="20">
        <f>ttm!M17</f>
        <v>116</v>
      </c>
      <c r="L952" s="20">
        <f>moneyness!M17</f>
        <v>-583.15999999999985</v>
      </c>
      <c r="M952" s="16">
        <f t="shared" si="28"/>
        <v>-2.2859478933473679E-2</v>
      </c>
      <c r="N952" s="16">
        <f t="shared" si="29"/>
        <v>-0.10665411998941085</v>
      </c>
    </row>
    <row r="953" spans="1:14">
      <c r="A953" s="17">
        <v>45531</v>
      </c>
      <c r="B953" s="16">
        <v>12</v>
      </c>
      <c r="C953" s="16">
        <v>1</v>
      </c>
      <c r="D953" s="18">
        <f>price!B18</f>
        <v>5625.8</v>
      </c>
      <c r="E953" s="16">
        <v>1.3662000000000001</v>
      </c>
      <c r="F953" s="16">
        <f>price!B18*_xlfn.NORM.S.DIST((LN(price!B18/Home!$F$32)+(rate!B18%-dividend!B18%+0.5*(vol!M18%)^2)*(ttm!M18/365))/((vol!M18%)*SQRT(ttm!M18/365)),TRUE)*EXP(-dividend!B18%*ttm!M18/365)-Home!$F$32*_xlfn.NORM.S.DIST((LN(price!B18/Home!$F$32)+(rate!B18%-dividend!B18%-0.5*(vol!M18%)^2)*(ttm!M18/365))/((vol!M18%)*SQRT(ttm!M18/365)),TRUE)*EXP(-rate!B18%*ttm!M18/365)</f>
        <v>12.508951248320102</v>
      </c>
      <c r="G953" s="16">
        <f>_xlfn.NORM.S.DIST((LN(price!B18/Home!$F$32)+(rate!B18%-dividend!B18%+0.5*(vol!M18%)^2)*(ttm!M18/365))/((vol!M18%)*SQRT(ttm!M18/365)),TRUE)*EXP(-dividend!B18%*ttm!M18/365)</f>
        <v>8.2334874633317942E-2</v>
      </c>
      <c r="H953" s="18">
        <f>mid!M18</f>
        <v>14.6</v>
      </c>
      <c r="I953" s="16">
        <f>delta!M18</f>
        <v>9.4E-2</v>
      </c>
      <c r="J953" s="16">
        <v>4.92021</v>
      </c>
      <c r="K953" s="20">
        <f>ttm!M18</f>
        <v>115</v>
      </c>
      <c r="L953" s="20">
        <f>moneyness!M18</f>
        <v>-574.19999999999982</v>
      </c>
      <c r="M953" s="16">
        <f t="shared" si="28"/>
        <v>0.10050455608770914</v>
      </c>
      <c r="N953" s="16">
        <f t="shared" si="29"/>
        <v>1.8169681454391198E-2</v>
      </c>
    </row>
    <row r="954" spans="1:14">
      <c r="A954" s="17">
        <v>45532</v>
      </c>
      <c r="B954" s="16">
        <v>12</v>
      </c>
      <c r="C954" s="16">
        <v>1</v>
      </c>
      <c r="D954" s="18">
        <f>price!B19</f>
        <v>5592.18</v>
      </c>
      <c r="E954" s="16">
        <v>1.3749</v>
      </c>
      <c r="F954" s="16">
        <f>price!B19*_xlfn.NORM.S.DIST((LN(price!B19/Home!$F$32)+(rate!B19%-dividend!B19%+0.5*(vol!M19%)^2)*(ttm!M19/365))/((vol!M19%)*SQRT(ttm!M19/365)),TRUE)*EXP(-dividend!B19%*ttm!M19/365)-Home!$F$32*_xlfn.NORM.S.DIST((LN(price!B19/Home!$F$32)+(rate!B19%-dividend!B19%-0.5*(vol!M19%)^2)*(ttm!M19/365))/((vol!M19%)*SQRT(ttm!M19/365)),TRUE)*EXP(-rate!B19%*ttm!M19/365)</f>
        <v>10.722861357064744</v>
      </c>
      <c r="G954" s="16">
        <f>_xlfn.NORM.S.DIST((LN(price!B19/Home!$F$32)+(rate!B19%-dividend!B19%+0.5*(vol!M19%)^2)*(ttm!M19/365))/((vol!M19%)*SQRT(ttm!M19/365)),TRUE)*EXP(-dividend!B19%*ttm!M19/365)</f>
        <v>7.1585085787356173E-2</v>
      </c>
      <c r="H954" s="18">
        <f>mid!M19</f>
        <v>11.2</v>
      </c>
      <c r="I954" s="16">
        <f>delta!M19</f>
        <v>7.9000000000000001E-2</v>
      </c>
      <c r="J954" s="16">
        <v>4.9045100000000001</v>
      </c>
      <c r="K954" s="20">
        <f>ttm!M19</f>
        <v>114</v>
      </c>
      <c r="L954" s="20">
        <f>moneyness!M19</f>
        <v>-607.81999999999971</v>
      </c>
      <c r="M954" s="16">
        <f t="shared" si="28"/>
        <v>-0.92885711570252394</v>
      </c>
      <c r="N954" s="16">
        <f t="shared" si="29"/>
        <v>-1.0004422014898802</v>
      </c>
    </row>
    <row r="955" spans="1:14">
      <c r="A955" s="17">
        <v>45533</v>
      </c>
      <c r="B955" s="16">
        <v>12</v>
      </c>
      <c r="C955" s="16">
        <v>1</v>
      </c>
      <c r="D955" s="18">
        <f>price!B20</f>
        <v>5591.96</v>
      </c>
      <c r="E955" s="16">
        <v>1.3743000000000001</v>
      </c>
      <c r="F955" s="16">
        <f>price!B20*_xlfn.NORM.S.DIST((LN(price!B20/Home!$F$32)+(rate!B20%-dividend!B20%+0.5*(vol!M20%)^2)*(ttm!M20/365))/((vol!M20%)*SQRT(ttm!M20/365)),TRUE)*EXP(-dividend!B20%*ttm!M20/365)-Home!$F$32*_xlfn.NORM.S.DIST((LN(price!B20/Home!$F$32)+(rate!B20%-dividend!B20%-0.5*(vol!M20%)^2)*(ttm!M20/365))/((vol!M20%)*SQRT(ttm!M20/365)),TRUE)*EXP(-rate!B20%*ttm!M20/365)</f>
        <v>9.3410766981753568</v>
      </c>
      <c r="G955" s="16">
        <f>_xlfn.NORM.S.DIST((LN(price!B20/Home!$F$32)+(rate!B20%-dividend!B20%+0.5*(vol!M20%)^2)*(ttm!M20/365))/((vol!M20%)*SQRT(ttm!M20/365)),TRUE)*EXP(-dividend!B20%*ttm!M20/365)</f>
        <v>6.536517002633567E-2</v>
      </c>
      <c r="H955" s="18">
        <f>mid!M20</f>
        <v>11.6</v>
      </c>
      <c r="I955" s="16">
        <f>delta!M20</f>
        <v>7.9000000000000001E-2</v>
      </c>
      <c r="J955" s="16">
        <v>4.9904500000000001</v>
      </c>
      <c r="K955" s="20">
        <f>ttm!M20</f>
        <v>113</v>
      </c>
      <c r="L955" s="20">
        <f>moneyness!M20</f>
        <v>-608.04</v>
      </c>
      <c r="M955" s="16">
        <f t="shared" si="28"/>
        <v>3.4680643651993755E-2</v>
      </c>
      <c r="N955" s="16">
        <f t="shared" si="29"/>
        <v>-3.0684526374341915E-2</v>
      </c>
    </row>
    <row r="956" spans="1:14">
      <c r="A956" s="17">
        <v>45534</v>
      </c>
      <c r="B956" s="16">
        <v>12</v>
      </c>
      <c r="C956" s="16">
        <v>3</v>
      </c>
      <c r="D956" s="18">
        <f>price!B21</f>
        <v>5648.4</v>
      </c>
      <c r="E956" s="16">
        <v>1.3606</v>
      </c>
      <c r="F956" s="16">
        <f>price!B21*_xlfn.NORM.S.DIST((LN(price!B21/Home!$F$32)+(rate!B21%-dividend!B21%+0.5*(vol!M21%)^2)*(ttm!M21/365))/((vol!M21%)*SQRT(ttm!M21/365)),TRUE)*EXP(-dividend!B21%*ttm!M21/365)-Home!$F$32*_xlfn.NORM.S.DIST((LN(price!B21/Home!$F$32)+(rate!B21%-dividend!B21%-0.5*(vol!M21%)^2)*(ttm!M21/365))/((vol!M21%)*SQRT(ttm!M21/365)),TRUE)*EXP(-rate!B21%*ttm!M21/365)</f>
        <v>12.614095520876219</v>
      </c>
      <c r="G956" s="16">
        <f>_xlfn.NORM.S.DIST((LN(price!B21/Home!$F$32)+(rate!B21%-dividend!B21%+0.5*(vol!M21%)^2)*(ttm!M21/365))/((vol!M21%)*SQRT(ttm!M21/365)),TRUE)*EXP(-dividend!B21%*ttm!M21/365)</f>
        <v>8.4948974783612213E-2</v>
      </c>
      <c r="H956" s="18">
        <f>mid!M21</f>
        <v>13.55</v>
      </c>
      <c r="I956" s="16">
        <f>delta!M21</f>
        <v>0.09</v>
      </c>
      <c r="J956" s="16">
        <v>4.9696699999999998</v>
      </c>
      <c r="K956" s="20">
        <f>ttm!M21</f>
        <v>112</v>
      </c>
      <c r="L956" s="20">
        <f>moneyness!M21</f>
        <v>-551.60000000000036</v>
      </c>
      <c r="M956" s="16">
        <f t="shared" si="28"/>
        <v>4.3717843184433974E-2</v>
      </c>
      <c r="N956" s="16">
        <f t="shared" si="29"/>
        <v>-4.1231131599178239E-2</v>
      </c>
    </row>
    <row r="957" spans="1:14">
      <c r="A957" s="17">
        <v>45538</v>
      </c>
      <c r="B957" s="16">
        <v>12</v>
      </c>
      <c r="C957" s="16">
        <v>1</v>
      </c>
      <c r="D957" s="18">
        <f>price!B22</f>
        <v>5528.93</v>
      </c>
      <c r="E957" s="16">
        <v>1.3905000000000001</v>
      </c>
      <c r="F957" s="16">
        <f>price!B22*_xlfn.NORM.S.DIST((LN(price!B22/Home!$F$32)+(rate!B22%-dividend!B22%+0.5*(vol!M22%)^2)*(ttm!M22/365))/((vol!M22%)*SQRT(ttm!M22/365)),TRUE)*EXP(-dividend!B22%*ttm!M22/365)-Home!$F$32*_xlfn.NORM.S.DIST((LN(price!B22/Home!$F$32)+(rate!B22%-dividend!B22%-0.5*(vol!M22%)^2)*(ttm!M22/365))/((vol!M22%)*SQRT(ttm!M22/365)),TRUE)*EXP(-rate!B22%*ttm!M22/365)</f>
        <v>7.0090639483219661</v>
      </c>
      <c r="G957" s="16">
        <f>_xlfn.NORM.S.DIST((LN(price!B22/Home!$F$32)+(rate!B22%-dividend!B22%+0.5*(vol!M22%)^2)*(ttm!M22/365))/((vol!M22%)*SQRT(ttm!M22/365)),TRUE)*EXP(-dividend!B22%*ttm!M22/365)</f>
        <v>4.9950679724793605E-2</v>
      </c>
      <c r="H957" s="18">
        <f>mid!M22</f>
        <v>8.3000000000000007</v>
      </c>
      <c r="I957" s="16">
        <f>delta!M22</f>
        <v>5.8999999999999997E-2</v>
      </c>
      <c r="J957" s="16">
        <v>4.9531099999999997</v>
      </c>
      <c r="K957" s="20">
        <f>ttm!M22</f>
        <v>108</v>
      </c>
      <c r="L957" s="20">
        <f>moneyness!M22</f>
        <v>-671.06999999999971</v>
      </c>
      <c r="M957" s="16">
        <f t="shared" si="28"/>
        <v>-1.1025008275632726E-2</v>
      </c>
      <c r="N957" s="16">
        <f t="shared" si="29"/>
        <v>-6.0975688000426333E-2</v>
      </c>
    </row>
    <row r="958" spans="1:14">
      <c r="A958" s="17">
        <v>45539</v>
      </c>
      <c r="B958" s="16">
        <v>12</v>
      </c>
      <c r="C958" s="16">
        <v>1</v>
      </c>
      <c r="D958" s="18">
        <f>price!B23</f>
        <v>5520.07</v>
      </c>
      <c r="E958" s="16">
        <v>1.3929</v>
      </c>
      <c r="F958" s="16">
        <f>price!B23*_xlfn.NORM.S.DIST((LN(price!B23/Home!$F$32)+(rate!B23%-dividend!B23%+0.5*(vol!M23%)^2)*(ttm!M23/365))/((vol!M23%)*SQRT(ttm!M23/365)),TRUE)*EXP(-dividend!B23%*ttm!M23/365)-Home!$F$32*_xlfn.NORM.S.DIST((LN(price!B23/Home!$F$32)+(rate!B23%-dividend!B23%-0.5*(vol!M23%)^2)*(ttm!M23/365))/((vol!M23%)*SQRT(ttm!M23/365)),TRUE)*EXP(-rate!B23%*ttm!M23/365)</f>
        <v>7.061887016683329</v>
      </c>
      <c r="G958" s="16">
        <f>_xlfn.NORM.S.DIST((LN(price!B23/Home!$F$32)+(rate!B23%-dividend!B23%+0.5*(vol!M23%)^2)*(ttm!M23/365))/((vol!M23%)*SQRT(ttm!M23/365)),TRUE)*EXP(-dividend!B23%*ttm!M23/365)</f>
        <v>4.966764068113496E-2</v>
      </c>
      <c r="H958" s="18">
        <f>mid!M23</f>
        <v>8.4</v>
      </c>
      <c r="I958" s="16">
        <f>delta!M23</f>
        <v>5.5E-2</v>
      </c>
      <c r="J958" s="16">
        <v>4.8909399999999996</v>
      </c>
      <c r="K958" s="20">
        <f>ttm!M23</f>
        <v>107</v>
      </c>
      <c r="L958" s="20">
        <f>moneyness!M23</f>
        <v>-679.93000000000029</v>
      </c>
      <c r="M958" s="16">
        <f t="shared" si="28"/>
        <v>5.6312931002586303E-2</v>
      </c>
      <c r="N958" s="16">
        <f t="shared" si="29"/>
        <v>6.6452903214513429E-3</v>
      </c>
    </row>
    <row r="959" spans="1:14">
      <c r="A959" s="17">
        <v>45540</v>
      </c>
      <c r="B959" s="16">
        <v>12</v>
      </c>
      <c r="C959" s="16">
        <v>1</v>
      </c>
      <c r="D959" s="18">
        <f>price!B24</f>
        <v>5503.41</v>
      </c>
      <c r="E959" s="16">
        <v>1.3960999999999999</v>
      </c>
      <c r="F959" s="16">
        <f>price!B24*_xlfn.NORM.S.DIST((LN(price!B24/Home!$F$32)+(rate!B24%-dividend!B24%+0.5*(vol!M24%)^2)*(ttm!M24/365))/((vol!M24%)*SQRT(ttm!M24/365)),TRUE)*EXP(-dividend!B24%*ttm!M24/365)-Home!$F$32*_xlfn.NORM.S.DIST((LN(price!B24/Home!$F$32)+(rate!B24%-dividend!B24%-0.5*(vol!M24%)^2)*(ttm!M24/365))/((vol!M24%)*SQRT(ttm!M24/365)),TRUE)*EXP(-rate!B24%*ttm!M24/365)</f>
        <v>6.1064847140463314</v>
      </c>
      <c r="G959" s="16">
        <f>_xlfn.NORM.S.DIST((LN(price!B24/Home!$F$32)+(rate!B24%-dividend!B24%+0.5*(vol!M24%)^2)*(ttm!M24/365))/((vol!M24%)*SQRT(ttm!M24/365)),TRUE)*EXP(-dividend!B24%*ttm!M24/365)</f>
        <v>4.4060669530775226E-2</v>
      </c>
      <c r="H959" s="18">
        <f>mid!M24</f>
        <v>7.45</v>
      </c>
      <c r="I959" s="16">
        <f>delta!M24</f>
        <v>5.1999999999999998E-2</v>
      </c>
      <c r="J959" s="16">
        <v>4.8811600000000004</v>
      </c>
      <c r="K959" s="20">
        <f>ttm!M24</f>
        <v>106</v>
      </c>
      <c r="L959" s="20">
        <f>moneyness!M24</f>
        <v>-696.59000000000015</v>
      </c>
      <c r="M959" s="16">
        <f t="shared" si="28"/>
        <v>2.5210914403709296E-2</v>
      </c>
      <c r="N959" s="16">
        <f t="shared" si="29"/>
        <v>-1.884975512706593E-2</v>
      </c>
    </row>
    <row r="960" spans="1:14">
      <c r="A960" s="17">
        <v>45541</v>
      </c>
      <c r="B960" s="16">
        <v>12</v>
      </c>
      <c r="C960" s="16">
        <v>1</v>
      </c>
      <c r="D960" s="18">
        <f>price!B25</f>
        <v>5408.42</v>
      </c>
      <c r="E960" s="16">
        <v>1.4211</v>
      </c>
      <c r="F960" s="16">
        <f>price!B25*_xlfn.NORM.S.DIST((LN(price!B25/Home!$F$32)+(rate!B25%-dividend!B25%+0.5*(vol!M25%)^2)*(ttm!M25/365))/((vol!M25%)*SQRT(ttm!M25/365)),TRUE)*EXP(-dividend!B25%*ttm!M25/365)-Home!$F$32*_xlfn.NORM.S.DIST((LN(price!B25/Home!$F$32)+(rate!B25%-dividend!B25%-0.5*(vol!M25%)^2)*(ttm!M25/365))/((vol!M25%)*SQRT(ttm!M25/365)),TRUE)*EXP(-rate!B25%*ttm!M25/365)</f>
        <v>4.5553101252347119</v>
      </c>
      <c r="G960" s="16">
        <f>_xlfn.NORM.S.DIST((LN(price!B25/Home!$F$32)+(rate!B25%-dividend!B25%+0.5*(vol!M25%)^2)*(ttm!M25/365))/((vol!M25%)*SQRT(ttm!M25/365)),TRUE)*EXP(-dividend!B25%*ttm!M25/365)</f>
        <v>3.2570659472582697E-2</v>
      </c>
      <c r="H960" s="18">
        <f>mid!M25</f>
        <v>5.05</v>
      </c>
      <c r="I960" s="16">
        <f>delta!M25</f>
        <v>3.6999999999999998E-2</v>
      </c>
      <c r="J960" s="16">
        <v>4.8439300000000003</v>
      </c>
      <c r="K960" s="20">
        <f>ttm!M25</f>
        <v>105</v>
      </c>
      <c r="L960" s="20">
        <f>moneyness!M25</f>
        <v>-791.57999999999993</v>
      </c>
      <c r="M960" s="16">
        <f t="shared" si="28"/>
        <v>1.7623405874605279E-2</v>
      </c>
      <c r="N960" s="16">
        <f t="shared" si="29"/>
        <v>-1.4947253597977418E-2</v>
      </c>
    </row>
    <row r="961" spans="1:14">
      <c r="A961" s="17">
        <v>45544</v>
      </c>
      <c r="B961" s="16">
        <v>12</v>
      </c>
      <c r="C961" s="16">
        <v>3</v>
      </c>
      <c r="D961" s="18">
        <f>price!B26</f>
        <v>5471.05</v>
      </c>
      <c r="E961" s="16">
        <v>1.4044000000000001</v>
      </c>
      <c r="F961" s="16">
        <f>price!B26*_xlfn.NORM.S.DIST((LN(price!B26/Home!$F$32)+(rate!B26%-dividend!B26%+0.5*(vol!M26%)^2)*(ttm!M26/365))/((vol!M26%)*SQRT(ttm!M26/365)),TRUE)*EXP(-dividend!B26%*ttm!M26/365)-Home!$F$32*_xlfn.NORM.S.DIST((LN(price!B26/Home!$F$32)+(rate!B26%-dividend!B26%-0.5*(vol!M26%)^2)*(ttm!M26/365))/((vol!M26%)*SQRT(ttm!M26/365)),TRUE)*EXP(-rate!B26%*ttm!M26/365)</f>
        <v>4.7782376882979349</v>
      </c>
      <c r="G961" s="16">
        <f>_xlfn.NORM.S.DIST((LN(price!B26/Home!$F$32)+(rate!B26%-dividend!B26%+0.5*(vol!M26%)^2)*(ttm!M26/365))/((vol!M26%)*SQRT(ttm!M26/365)),TRUE)*EXP(-dividend!B26%*ttm!M26/365)</f>
        <v>3.5698653292893998E-2</v>
      </c>
      <c r="H961" s="18">
        <f>mid!M26</f>
        <v>6.15</v>
      </c>
      <c r="I961" s="16">
        <f>delta!M26</f>
        <v>4.2999999999999997E-2</v>
      </c>
      <c r="J961" s="16">
        <v>4.8527800000000001</v>
      </c>
      <c r="K961" s="20">
        <f>ttm!M26</f>
        <v>102</v>
      </c>
      <c r="L961" s="20">
        <f>moneyness!M26</f>
        <v>-728.94999999999982</v>
      </c>
      <c r="M961" s="16">
        <f t="shared" si="28"/>
        <v>6.2930845588705566E-3</v>
      </c>
      <c r="N961" s="16">
        <f t="shared" si="29"/>
        <v>-2.9405568734023439E-2</v>
      </c>
    </row>
    <row r="962" spans="1:14">
      <c r="A962" s="17">
        <v>45545</v>
      </c>
      <c r="B962" s="16">
        <v>12</v>
      </c>
      <c r="C962" s="16">
        <v>1</v>
      </c>
      <c r="D962" s="18">
        <f>price!B27</f>
        <v>5495.52</v>
      </c>
      <c r="E962" s="16">
        <v>1.3980999999999999</v>
      </c>
      <c r="F962" s="16">
        <f>price!B27*_xlfn.NORM.S.DIST((LN(price!B27/Home!$F$32)+(rate!B27%-dividend!B27%+0.5*(vol!M27%)^2)*(ttm!M27/365))/((vol!M27%)*SQRT(ttm!M27/365)),TRUE)*EXP(-dividend!B27%*ttm!M27/365)-Home!$F$32*_xlfn.NORM.S.DIST((LN(price!B27/Home!$F$32)+(rate!B27%-dividend!B27%-0.5*(vol!M27%)^2)*(ttm!M27/365))/((vol!M27%)*SQRT(ttm!M27/365)),TRUE)*EXP(-rate!B27%*ttm!M27/365)</f>
        <v>5.2984779742300248</v>
      </c>
      <c r="G962" s="16">
        <f>_xlfn.NORM.S.DIST((LN(price!B27/Home!$F$32)+(rate!B27%-dividend!B27%+0.5*(vol!M27%)^2)*(ttm!M27/365))/((vol!M27%)*SQRT(ttm!M27/365)),TRUE)*EXP(-dividend!B27%*ttm!M27/365)</f>
        <v>3.9363992498120975E-2</v>
      </c>
      <c r="H962" s="18">
        <f>mid!M27</f>
        <v>6.3</v>
      </c>
      <c r="I962" s="16">
        <f>delta!M27</f>
        <v>4.5999999999999999E-2</v>
      </c>
      <c r="J962" s="16">
        <v>4.8342799999999997</v>
      </c>
      <c r="K962" s="20">
        <f>ttm!M27</f>
        <v>101</v>
      </c>
      <c r="L962" s="20">
        <f>moneyness!M27</f>
        <v>-704.47999999999956</v>
      </c>
      <c r="M962" s="16">
        <f t="shared" si="28"/>
        <v>3.5960592490022619E-2</v>
      </c>
      <c r="N962" s="16">
        <f t="shared" si="29"/>
        <v>-3.4034000080983562E-3</v>
      </c>
    </row>
    <row r="963" spans="1:14">
      <c r="A963" s="17">
        <v>45546</v>
      </c>
      <c r="B963" s="16">
        <v>12</v>
      </c>
      <c r="C963" s="16">
        <v>1</v>
      </c>
      <c r="D963" s="18">
        <f>price!B28</f>
        <v>5554.13</v>
      </c>
      <c r="E963" s="16">
        <v>1.3846000000000001</v>
      </c>
      <c r="F963" s="16">
        <f>price!B28*_xlfn.NORM.S.DIST((LN(price!B28/Home!$F$32)+(rate!B28%-dividend!B28%+0.5*(vol!M28%)^2)*(ttm!M28/365))/((vol!M28%)*SQRT(ttm!M28/365)),TRUE)*EXP(-dividend!B28%*ttm!M28/365)-Home!$F$32*_xlfn.NORM.S.DIST((LN(price!B28/Home!$F$32)+(rate!B28%-dividend!B28%-0.5*(vol!M28%)^2)*(ttm!M28/365))/((vol!M28%)*SQRT(ttm!M28/365)),TRUE)*EXP(-rate!B28%*ttm!M28/365)</f>
        <v>7.1591865937396619</v>
      </c>
      <c r="G963" s="16">
        <f>_xlfn.NORM.S.DIST((LN(price!B28/Home!$F$32)+(rate!B28%-dividend!B28%+0.5*(vol!M28%)^2)*(ttm!M28/365))/((vol!M28%)*SQRT(ttm!M28/365)),TRUE)*EXP(-dividend!B28%*ttm!M28/365)</f>
        <v>5.1718814961740411E-2</v>
      </c>
      <c r="H963" s="18">
        <f>mid!M28</f>
        <v>8.4</v>
      </c>
      <c r="I963" s="16">
        <f>delta!M28</f>
        <v>5.8999999999999997E-2</v>
      </c>
      <c r="J963" s="16">
        <v>4.8654599999999997</v>
      </c>
      <c r="K963" s="20">
        <f>ttm!M28</f>
        <v>100</v>
      </c>
      <c r="L963" s="20">
        <f>moneyness!M28</f>
        <v>-645.86999999999989</v>
      </c>
      <c r="M963" s="16">
        <f t="shared" ref="M963:M1021" si="30">(H964-H963)/((D964*EXP(-E963%*(C963/365)))-D963)</f>
        <v>4.2252433187135258E-2</v>
      </c>
      <c r="N963" s="16">
        <f t="shared" ref="N963:N1020" si="31">M963-G963</f>
        <v>-9.4663817746051537E-3</v>
      </c>
    </row>
    <row r="964" spans="1:14">
      <c r="A964" s="17">
        <v>45547</v>
      </c>
      <c r="B964" s="16">
        <v>12</v>
      </c>
      <c r="C964" s="16">
        <v>1</v>
      </c>
      <c r="D964" s="18">
        <f>price!B29</f>
        <v>5595.76</v>
      </c>
      <c r="E964" s="16">
        <v>1.3735999999999999</v>
      </c>
      <c r="F964" s="16">
        <f>price!B29*_xlfn.NORM.S.DIST((LN(price!B29/Home!$F$32)+(rate!B29%-dividend!B29%+0.5*(vol!M29%)^2)*(ttm!M29/365))/((vol!M29%)*SQRT(ttm!M29/365)),TRUE)*EXP(-dividend!B29%*ttm!M29/365)-Home!$F$32*_xlfn.NORM.S.DIST((LN(price!B29/Home!$F$32)+(rate!B29%-dividend!B29%-0.5*(vol!M29%)^2)*(ttm!M29/365))/((vol!M29%)*SQRT(ttm!M29/365)),TRUE)*EXP(-rate!B29%*ttm!M29/365)</f>
        <v>8.9360995378746679</v>
      </c>
      <c r="G964" s="16">
        <f>_xlfn.NORM.S.DIST((LN(price!B29/Home!$F$32)+(rate!B29%-dividend!B29%+0.5*(vol!M29%)^2)*(ttm!M29/365))/((vol!M29%)*SQRT(ttm!M29/365)),TRUE)*EXP(-dividend!B29%*ttm!M29/365)</f>
        <v>6.2939947775148289E-2</v>
      </c>
      <c r="H964" s="18">
        <f>mid!M29</f>
        <v>10.15</v>
      </c>
      <c r="I964" s="16">
        <f>delta!M29</f>
        <v>7.0000000000000007E-2</v>
      </c>
      <c r="J964" s="16">
        <v>4.8419800000000004</v>
      </c>
      <c r="K964" s="20">
        <f>ttm!M29</f>
        <v>99</v>
      </c>
      <c r="L964" s="20">
        <f>moneyness!M29</f>
        <v>-604.23999999999978</v>
      </c>
      <c r="M964" s="16">
        <f t="shared" si="30"/>
        <v>6.4895559969769631E-2</v>
      </c>
      <c r="N964" s="16">
        <f t="shared" si="31"/>
        <v>1.9556121946213423E-3</v>
      </c>
    </row>
    <row r="965" spans="1:14">
      <c r="A965" s="17">
        <v>45548</v>
      </c>
      <c r="B965" s="16">
        <v>12</v>
      </c>
      <c r="C965" s="16">
        <v>1</v>
      </c>
      <c r="D965" s="18">
        <f>price!B30</f>
        <v>5626.02</v>
      </c>
      <c r="E965" s="16">
        <v>1.3662000000000001</v>
      </c>
      <c r="F965" s="16">
        <f>price!B30*_xlfn.NORM.S.DIST((LN(price!B30/Home!$F$32)+(rate!B30%-dividend!B30%+0.5*(vol!M30%)^2)*(ttm!M30/365))/((vol!M30%)*SQRT(ttm!M30/365)),TRUE)*EXP(-dividend!B30%*ttm!M30/365)-Home!$F$32*_xlfn.NORM.S.DIST((LN(price!B30/Home!$F$32)+(rate!B30%-dividend!B30%-0.5*(vol!M30%)^2)*(ttm!M30/365))/((vol!M30%)*SQRT(ttm!M30/365)),TRUE)*EXP(-rate!B30%*ttm!M30/365)</f>
        <v>10.499045188976538</v>
      </c>
      <c r="G965" s="16">
        <f>_xlfn.NORM.S.DIST((LN(price!B30/Home!$F$32)+(rate!B30%-dividend!B30%+0.5*(vol!M30%)^2)*(ttm!M30/365))/((vol!M30%)*SQRT(ttm!M30/365)),TRUE)*EXP(-dividend!B30%*ttm!M30/365)</f>
        <v>7.2497824029003233E-2</v>
      </c>
      <c r="H965" s="18">
        <f>mid!M30</f>
        <v>12.1</v>
      </c>
      <c r="I965" s="16">
        <f>delta!M30</f>
        <v>0.08</v>
      </c>
      <c r="J965" s="16">
        <v>4.8354499999999998</v>
      </c>
      <c r="K965" s="20">
        <f>ttm!M30</f>
        <v>98</v>
      </c>
      <c r="L965" s="20">
        <f>moneyness!M30</f>
        <v>-573.97999999999956</v>
      </c>
      <c r="M965" s="16">
        <f t="shared" si="30"/>
        <v>2.9158103715645447E-2</v>
      </c>
      <c r="N965" s="16">
        <f t="shared" si="31"/>
        <v>-4.3339720313357782E-2</v>
      </c>
    </row>
    <row r="966" spans="1:14">
      <c r="A966" s="17">
        <v>45551</v>
      </c>
      <c r="B966" s="16">
        <v>12</v>
      </c>
      <c r="C966" s="16">
        <v>3</v>
      </c>
      <c r="D966" s="18">
        <f>price!B31</f>
        <v>5633.09</v>
      </c>
      <c r="E966" s="16">
        <v>1.3646</v>
      </c>
      <c r="F966" s="16">
        <f>price!B31*_xlfn.NORM.S.DIST((LN(price!B31/Home!$F$32)+(rate!B31%-dividend!B31%+0.5*(vol!M31%)^2)*(ttm!M31/365))/((vol!M31%)*SQRT(ttm!M31/365)),TRUE)*EXP(-dividend!B31%*ttm!M31/365)-Home!$F$32*_xlfn.NORM.S.DIST((LN(price!B31/Home!$F$32)+(rate!B31%-dividend!B31%-0.5*(vol!M31%)^2)*(ttm!M31/365))/((vol!M31%)*SQRT(ttm!M31/365)),TRUE)*EXP(-rate!B31%*ttm!M31/365)</f>
        <v>10.215389819311099</v>
      </c>
      <c r="G966" s="16">
        <f>_xlfn.NORM.S.DIST((LN(price!B31/Home!$F$32)+(rate!B31%-dividend!B31%+0.5*(vol!M31%)^2)*(ttm!M31/365))/((vol!M31%)*SQRT(ttm!M31/365)),TRUE)*EXP(-dividend!B31%*ttm!M31/365)</f>
        <v>7.1550422193856253E-2</v>
      </c>
      <c r="H966" s="18">
        <f>mid!M31</f>
        <v>12.3</v>
      </c>
      <c r="I966" s="16">
        <f>delta!M31</f>
        <v>8.3000000000000004E-2</v>
      </c>
      <c r="J966" s="16">
        <v>4.7641400000000003</v>
      </c>
      <c r="K966" s="20">
        <f>ttm!M31</f>
        <v>95</v>
      </c>
      <c r="L966" s="20">
        <f>moneyness!M31</f>
        <v>-566.90999999999985</v>
      </c>
      <c r="M966" s="16">
        <f t="shared" si="30"/>
        <v>1.0488689961080508</v>
      </c>
      <c r="N966" s="16">
        <f t="shared" si="31"/>
        <v>0.97731857391419463</v>
      </c>
    </row>
    <row r="967" spans="1:14">
      <c r="A967" s="17">
        <v>45552</v>
      </c>
      <c r="B967" s="16">
        <v>12</v>
      </c>
      <c r="C967" s="16">
        <v>1</v>
      </c>
      <c r="D967" s="18">
        <f>price!B32</f>
        <v>5634.58</v>
      </c>
      <c r="E967" s="16">
        <v>1.3645</v>
      </c>
      <c r="F967" s="16">
        <f>price!B32*_xlfn.NORM.S.DIST((LN(price!B32/Home!$F$32)+(rate!B32%-dividend!B32%+0.5*(vol!M32%)^2)*(ttm!M32/365))/((vol!M32%)*SQRT(ttm!M32/365)),TRUE)*EXP(-dividend!B32%*ttm!M32/365)-Home!$F$32*_xlfn.NORM.S.DIST((LN(price!B32/Home!$F$32)+(rate!B32%-dividend!B32%-0.5*(vol!M32%)^2)*(ttm!M32/365))/((vol!M32%)*SQRT(ttm!M32/365)),TRUE)*EXP(-rate!B32%*ttm!M32/365)</f>
        <v>10.886804554264359</v>
      </c>
      <c r="G967" s="16">
        <f>_xlfn.NORM.S.DIST((LN(price!B32/Home!$F$32)+(rate!B32%-dividend!B32%+0.5*(vol!M32%)^2)*(ttm!M32/365))/((vol!M32%)*SQRT(ttm!M32/365)),TRUE)*EXP(-dividend!B32%*ttm!M32/365)</f>
        <v>7.4691875491202875E-2</v>
      </c>
      <c r="H967" s="18">
        <f>mid!M32</f>
        <v>13.2</v>
      </c>
      <c r="I967" s="16">
        <f>delta!M32</f>
        <v>8.7999999999999995E-2</v>
      </c>
      <c r="J967" s="16">
        <v>4.7633799999999997</v>
      </c>
      <c r="K967" s="20">
        <f>ttm!M32</f>
        <v>94</v>
      </c>
      <c r="L967" s="20">
        <f>moneyness!M32</f>
        <v>-565.42000000000007</v>
      </c>
      <c r="M967" s="16">
        <f t="shared" si="30"/>
        <v>3.6297582148497112E-2</v>
      </c>
      <c r="N967" s="16">
        <f t="shared" si="31"/>
        <v>-3.8394293342705763E-2</v>
      </c>
    </row>
    <row r="968" spans="1:14">
      <c r="A968" s="17">
        <v>45553</v>
      </c>
      <c r="B968" s="16">
        <v>12</v>
      </c>
      <c r="C968" s="16">
        <v>1</v>
      </c>
      <c r="D968" s="18">
        <f>price!B33</f>
        <v>5618.26</v>
      </c>
      <c r="E968" s="16">
        <v>1.3686</v>
      </c>
      <c r="F968" s="16">
        <f>price!B33*_xlfn.NORM.S.DIST((LN(price!B33/Home!$F$32)+(rate!B33%-dividend!B33%+0.5*(vol!M33%)^2)*(ttm!M33/365))/((vol!M33%)*SQRT(ttm!M33/365)),TRUE)*EXP(-dividend!B33%*ttm!M33/365)-Home!$F$32*_xlfn.NORM.S.DIST((LN(price!B33/Home!$F$32)+(rate!B33%-dividend!B33%-0.5*(vol!M33%)^2)*(ttm!M33/365))/((vol!M33%)*SQRT(ttm!M33/365)),TRUE)*EXP(-rate!B33%*ttm!M33/365)</f>
        <v>9.7935654801461851</v>
      </c>
      <c r="G968" s="16">
        <f>_xlfn.NORM.S.DIST((LN(price!B33/Home!$F$32)+(rate!B33%-dividend!B33%+0.5*(vol!M33%)^2)*(ttm!M33/365))/((vol!M33%)*SQRT(ttm!M33/365)),TRUE)*EXP(-dividend!B33%*ttm!M33/365)</f>
        <v>6.8264318968857554E-2</v>
      </c>
      <c r="H968" s="18">
        <f>mid!M33</f>
        <v>12.6</v>
      </c>
      <c r="I968" s="16">
        <f>delta!M33</f>
        <v>8.1000000000000003E-2</v>
      </c>
      <c r="J968" s="16">
        <v>4.7387499999999996</v>
      </c>
      <c r="K968" s="20">
        <f>ttm!M33</f>
        <v>93</v>
      </c>
      <c r="L968" s="20">
        <f>moneyness!M33</f>
        <v>-581.73999999999978</v>
      </c>
      <c r="M968" s="16">
        <f t="shared" si="30"/>
        <v>6.6200276265168723E-2</v>
      </c>
      <c r="N968" s="16">
        <f t="shared" si="31"/>
        <v>-2.0640427036888315E-3</v>
      </c>
    </row>
    <row r="969" spans="1:14">
      <c r="A969" s="17">
        <v>45554</v>
      </c>
      <c r="B969" s="16">
        <v>12</v>
      </c>
      <c r="C969" s="16">
        <v>1</v>
      </c>
      <c r="D969" s="18">
        <f>price!B34</f>
        <v>5713.64</v>
      </c>
      <c r="E969" s="16">
        <v>1.3462000000000001</v>
      </c>
      <c r="F969" s="16">
        <f>price!B34*_xlfn.NORM.S.DIST((LN(price!B34/Home!$F$32)+(rate!B34%-dividend!B34%+0.5*(vol!M34%)^2)*(ttm!M34/365))/((vol!M34%)*SQRT(ttm!M34/365)),TRUE)*EXP(-dividend!B34%*ttm!M34/365)-Home!$F$32*_xlfn.NORM.S.DIST((LN(price!B34/Home!$F$32)+(rate!B34%-dividend!B34%-0.5*(vol!M34%)^2)*(ttm!M34/365))/((vol!M34%)*SQRT(ttm!M34/365)),TRUE)*EXP(-rate!B34%*ttm!M34/365)</f>
        <v>16.416707590792271</v>
      </c>
      <c r="G969" s="16">
        <f>_xlfn.NORM.S.DIST((LN(price!B34/Home!$F$32)+(rate!B34%-dividend!B34%+0.5*(vol!M34%)^2)*(ttm!M34/365))/((vol!M34%)*SQRT(ttm!M34/365)),TRUE)*EXP(-dividend!B34%*ttm!M34/365)</f>
        <v>0.10652023160873751</v>
      </c>
      <c r="H969" s="18">
        <f>mid!M34</f>
        <v>18.899999999999999</v>
      </c>
      <c r="I969" s="16">
        <f>delta!M34</f>
        <v>0.11899999999999999</v>
      </c>
      <c r="J969" s="16">
        <v>4.7077999999999998</v>
      </c>
      <c r="K969" s="20">
        <f>ttm!M34</f>
        <v>92</v>
      </c>
      <c r="L969" s="20">
        <f>moneyness!M34</f>
        <v>-486.35999999999967</v>
      </c>
      <c r="M969" s="16">
        <f t="shared" si="30"/>
        <v>0.23450666116108887</v>
      </c>
      <c r="N969" s="16">
        <f t="shared" si="31"/>
        <v>0.12798642955235134</v>
      </c>
    </row>
    <row r="970" spans="1:14">
      <c r="A970" s="17">
        <v>45555</v>
      </c>
      <c r="B970" s="16">
        <v>12</v>
      </c>
      <c r="C970" s="16">
        <v>1</v>
      </c>
      <c r="D970" s="18">
        <f>price!B35</f>
        <v>5702.55</v>
      </c>
      <c r="E970" s="16">
        <v>1.3484</v>
      </c>
      <c r="F970" s="16">
        <f>price!B35*_xlfn.NORM.S.DIST((LN(price!B35/Home!$F$32)+(rate!B35%-dividend!B35%+0.5*(vol!M35%)^2)*(ttm!M35/365))/((vol!M35%)*SQRT(ttm!M35/365)),TRUE)*EXP(-dividend!B35%*ttm!M35/365)-Home!$F$32*_xlfn.NORM.S.DIST((LN(price!B35/Home!$F$32)+(rate!B35%-dividend!B35%-0.5*(vol!M35%)^2)*(ttm!M35/365))/((vol!M35%)*SQRT(ttm!M35/365)),TRUE)*EXP(-rate!B35%*ttm!M35/365)</f>
        <v>14.40945918463683</v>
      </c>
      <c r="G970" s="16">
        <f>_xlfn.NORM.S.DIST((LN(price!B35/Home!$F$32)+(rate!B35%-dividend!B35%+0.5*(vol!M35%)^2)*(ttm!M35/365))/((vol!M35%)*SQRT(ttm!M35/365)),TRUE)*EXP(-dividend!B35%*ttm!M35/365)</f>
        <v>9.6759631774097993E-2</v>
      </c>
      <c r="H970" s="18">
        <f>mid!M35</f>
        <v>16.25</v>
      </c>
      <c r="I970" s="16">
        <f>delta!M35</f>
        <v>0.107</v>
      </c>
      <c r="J970" s="16">
        <v>4.6699400000000004</v>
      </c>
      <c r="K970" s="20">
        <f>ttm!M35</f>
        <v>91</v>
      </c>
      <c r="L970" s="20">
        <f>moneyness!M35</f>
        <v>-497.44999999999982</v>
      </c>
      <c r="M970" s="16">
        <f t="shared" si="30"/>
        <v>-1.5814031217615654E-2</v>
      </c>
      <c r="N970" s="16">
        <f t="shared" si="31"/>
        <v>-0.11257366299171365</v>
      </c>
    </row>
    <row r="971" spans="1:14">
      <c r="A971" s="17">
        <v>45558</v>
      </c>
      <c r="B971" s="16">
        <v>12</v>
      </c>
      <c r="C971" s="16">
        <v>3</v>
      </c>
      <c r="D971" s="18">
        <f>price!B36</f>
        <v>5718.57</v>
      </c>
      <c r="E971" s="16">
        <v>1.3396999999999999</v>
      </c>
      <c r="F971" s="16">
        <f>price!B36*_xlfn.NORM.S.DIST((LN(price!B36/Home!$F$32)+(rate!B36%-dividend!B36%+0.5*(vol!M36%)^2)*(ttm!M36/365))/((vol!M36%)*SQRT(ttm!M36/365)),TRUE)*EXP(-dividend!B36%*ttm!M36/365)-Home!$F$32*_xlfn.NORM.S.DIST((LN(price!B36/Home!$F$32)+(rate!B36%-dividend!B36%-0.5*(vol!M36%)^2)*(ttm!M36/365))/((vol!M36%)*SQRT(ttm!M36/365)),TRUE)*EXP(-rate!B36%*ttm!M36/365)</f>
        <v>13.697641388795773</v>
      </c>
      <c r="G971" s="16">
        <f>_xlfn.NORM.S.DIST((LN(price!B36/Home!$F$32)+(rate!B36%-dividend!B36%+0.5*(vol!M36%)^2)*(ttm!M36/365))/((vol!M36%)*SQRT(ttm!M36/365)),TRUE)*EXP(-dividend!B36%*ttm!M36/365)</f>
        <v>9.5485719771856228E-2</v>
      </c>
      <c r="H971" s="18">
        <f>mid!M36</f>
        <v>16</v>
      </c>
      <c r="I971" s="16">
        <f>delta!M36</f>
        <v>0.108</v>
      </c>
      <c r="J971" s="16">
        <v>4.64276</v>
      </c>
      <c r="K971" s="20">
        <f>ttm!M36</f>
        <v>88</v>
      </c>
      <c r="L971" s="20">
        <f>moneyness!M36</f>
        <v>-481.43000000000029</v>
      </c>
      <c r="M971" s="16">
        <f t="shared" si="30"/>
        <v>5.0987821739116063E-2</v>
      </c>
      <c r="N971" s="16">
        <f t="shared" si="31"/>
        <v>-4.4497898032740166E-2</v>
      </c>
    </row>
    <row r="972" spans="1:14">
      <c r="A972" s="17">
        <v>45559</v>
      </c>
      <c r="B972" s="16">
        <v>12</v>
      </c>
      <c r="C972" s="16">
        <v>1</v>
      </c>
      <c r="D972" s="18">
        <f>price!B37</f>
        <v>5732.93</v>
      </c>
      <c r="E972" s="16">
        <v>1.3360000000000001</v>
      </c>
      <c r="F972" s="16">
        <f>price!B37*_xlfn.NORM.S.DIST((LN(price!B37/Home!$F$32)+(rate!B37%-dividend!B37%+0.5*(vol!M37%)^2)*(ttm!M37/365))/((vol!M37%)*SQRT(ttm!M37/365)),TRUE)*EXP(-dividend!B37%*ttm!M37/365)-Home!$F$32*_xlfn.NORM.S.DIST((LN(price!B37/Home!$F$32)+(rate!B37%-dividend!B37%-0.5*(vol!M37%)^2)*(ttm!M37/365))/((vol!M37%)*SQRT(ttm!M37/365)),TRUE)*EXP(-rate!B37%*ttm!M37/365)</f>
        <v>14.089232704476899</v>
      </c>
      <c r="G972" s="16">
        <f>_xlfn.NORM.S.DIST((LN(price!B37/Home!$F$32)+(rate!B37%-dividend!B37%+0.5*(vol!M37%)^2)*(ttm!M37/365))/((vol!M37%)*SQRT(ttm!M37/365)),TRUE)*EXP(-dividend!B37%*ttm!M37/365)</f>
        <v>9.8956216548955603E-2</v>
      </c>
      <c r="H972" s="18">
        <f>mid!M37</f>
        <v>16.7</v>
      </c>
      <c r="I972" s="16">
        <f>delta!M37</f>
        <v>0.111</v>
      </c>
      <c r="J972" s="16">
        <v>4.6194100000000002</v>
      </c>
      <c r="K972" s="20">
        <f>ttm!M37</f>
        <v>87</v>
      </c>
      <c r="L972" s="20">
        <f>moneyness!M37</f>
        <v>-467.06999999999971</v>
      </c>
      <c r="M972" s="16">
        <f t="shared" si="30"/>
        <v>0.12408719437378578</v>
      </c>
      <c r="N972" s="16">
        <f t="shared" si="31"/>
        <v>2.5130977824830175E-2</v>
      </c>
    </row>
    <row r="973" spans="1:14">
      <c r="A973" s="17">
        <v>45560</v>
      </c>
      <c r="B973" s="16">
        <v>12</v>
      </c>
      <c r="C973" s="16">
        <v>1</v>
      </c>
      <c r="D973" s="18">
        <f>price!B38</f>
        <v>5722.26</v>
      </c>
      <c r="E973" s="16">
        <v>1.3381000000000001</v>
      </c>
      <c r="F973" s="16">
        <f>price!B38*_xlfn.NORM.S.DIST((LN(price!B38/Home!$F$32)+(rate!B38%-dividend!B38%+0.5*(vol!M38%)^2)*(ttm!M38/365))/((vol!M38%)*SQRT(ttm!M38/365)),TRUE)*EXP(-dividend!B38%*ttm!M38/365)-Home!$F$32*_xlfn.NORM.S.DIST((LN(price!B38/Home!$F$32)+(rate!B38%-dividend!B38%-0.5*(vol!M38%)^2)*(ttm!M38/365))/((vol!M38%)*SQRT(ttm!M38/365)),TRUE)*EXP(-rate!B38%*ttm!M38/365)</f>
        <v>12.826107292193456</v>
      </c>
      <c r="G973" s="16">
        <f>_xlfn.NORM.S.DIST((LN(price!B38/Home!$F$32)+(rate!B38%-dividend!B38%+0.5*(vol!M38%)^2)*(ttm!M38/365))/((vol!M38%)*SQRT(ttm!M38/365)),TRUE)*EXP(-dividend!B38%*ttm!M38/365)</f>
        <v>9.1898217630568921E-2</v>
      </c>
      <c r="H973" s="18">
        <f>mid!M38</f>
        <v>15.35</v>
      </c>
      <c r="I973" s="16">
        <f>delta!M38</f>
        <v>0.106</v>
      </c>
      <c r="J973" s="16">
        <v>4.6132499999999999</v>
      </c>
      <c r="K973" s="20">
        <f>ttm!M38</f>
        <v>86</v>
      </c>
      <c r="L973" s="20">
        <f>moneyness!M38</f>
        <v>-477.73999999999978</v>
      </c>
      <c r="M973" s="16">
        <f t="shared" si="30"/>
        <v>0.12445753424645917</v>
      </c>
      <c r="N973" s="16">
        <f t="shared" si="31"/>
        <v>3.2559316615890246E-2</v>
      </c>
    </row>
    <row r="974" spans="1:14">
      <c r="A974" s="17">
        <v>45561</v>
      </c>
      <c r="B974" s="16">
        <v>12</v>
      </c>
      <c r="C974" s="16">
        <v>1</v>
      </c>
      <c r="D974" s="18">
        <f>price!B39</f>
        <v>5745.37</v>
      </c>
      <c r="E974" s="16">
        <v>1.3329</v>
      </c>
      <c r="F974" s="16">
        <f>price!B39*_xlfn.NORM.S.DIST((LN(price!B39/Home!$F$32)+(rate!B39%-dividend!B39%+0.5*(vol!M39%)^2)*(ttm!M39/365))/((vol!M39%)*SQRT(ttm!M39/365)),TRUE)*EXP(-dividend!B39%*ttm!M39/365)-Home!$F$32*_xlfn.NORM.S.DIST((LN(price!B39/Home!$F$32)+(rate!B39%-dividend!B39%-0.5*(vol!M39%)^2)*(ttm!M39/365))/((vol!M39%)*SQRT(ttm!M39/365)),TRUE)*EXP(-rate!B39%*ttm!M39/365)</f>
        <v>15.958044625608409</v>
      </c>
      <c r="G974" s="16">
        <f>_xlfn.NORM.S.DIST((LN(price!B39/Home!$F$32)+(rate!B39%-dividend!B39%+0.5*(vol!M39%)^2)*(ttm!M39/365))/((vol!M39%)*SQRT(ttm!M39/365)),TRUE)*EXP(-dividend!B39%*ttm!M39/365)</f>
        <v>0.10846883603643862</v>
      </c>
      <c r="H974" s="18">
        <f>mid!M39</f>
        <v>18.2</v>
      </c>
      <c r="I974" s="16">
        <f>delta!M39</f>
        <v>0.121</v>
      </c>
      <c r="J974" s="16">
        <v>4.6144999999999996</v>
      </c>
      <c r="K974" s="20">
        <f>ttm!M39</f>
        <v>85</v>
      </c>
      <c r="L974" s="20">
        <f>moneyness!M39</f>
        <v>-454.63000000000011</v>
      </c>
      <c r="M974" s="16">
        <f t="shared" si="30"/>
        <v>6.7480558085212189E-3</v>
      </c>
      <c r="N974" s="16">
        <f t="shared" si="31"/>
        <v>-0.10172078022791739</v>
      </c>
    </row>
    <row r="975" spans="1:14">
      <c r="A975" s="17">
        <v>45562</v>
      </c>
      <c r="B975" s="16">
        <v>12</v>
      </c>
      <c r="C975" s="16">
        <v>1</v>
      </c>
      <c r="D975" s="18">
        <f>price!B40</f>
        <v>5738.17</v>
      </c>
      <c r="E975" s="16">
        <v>1.335</v>
      </c>
      <c r="F975" s="16">
        <f>price!B40*_xlfn.NORM.S.DIST((LN(price!B40/Home!$F$32)+(rate!B40%-dividend!B40%+0.5*(vol!M40%)^2)*(ttm!M40/365))/((vol!M40%)*SQRT(ttm!M40/365)),TRUE)*EXP(-dividend!B40%*ttm!M40/365)-Home!$F$32*_xlfn.NORM.S.DIST((LN(price!B40/Home!$F$32)+(rate!B40%-dividend!B40%-0.5*(vol!M40%)^2)*(ttm!M40/365))/((vol!M40%)*SQRT(ttm!M40/365)),TRUE)*EXP(-rate!B40%*ttm!M40/365)</f>
        <v>16.450723283124034</v>
      </c>
      <c r="G975" s="16">
        <f>_xlfn.NORM.S.DIST((LN(price!B40/Home!$F$32)+(rate!B40%-dividend!B40%+0.5*(vol!M40%)^2)*(ttm!M40/365))/((vol!M40%)*SQRT(ttm!M40/365)),TRUE)*EXP(-dividend!B40%*ttm!M40/365)</f>
        <v>0.10927943714771012</v>
      </c>
      <c r="H975" s="18">
        <f>mid!M40</f>
        <v>18.149999999999999</v>
      </c>
      <c r="I975" s="16">
        <f>delta!M40</f>
        <v>0.11799999999999999</v>
      </c>
      <c r="J975" s="16">
        <v>4.5907200000000001</v>
      </c>
      <c r="K975" s="20">
        <f>ttm!M40</f>
        <v>84</v>
      </c>
      <c r="L975" s="20">
        <f>moneyness!M40</f>
        <v>-461.82999999999993</v>
      </c>
      <c r="M975" s="16">
        <f t="shared" si="30"/>
        <v>-2.074754295649496E-2</v>
      </c>
      <c r="N975" s="16">
        <f t="shared" si="31"/>
        <v>-0.13002698010420508</v>
      </c>
    </row>
    <row r="976" spans="1:14">
      <c r="A976" s="17">
        <v>45565</v>
      </c>
      <c r="B976" s="16">
        <v>12</v>
      </c>
      <c r="C976" s="16">
        <v>3</v>
      </c>
      <c r="D976" s="18">
        <f>price!B41</f>
        <v>5762.48</v>
      </c>
      <c r="E976" s="16">
        <v>1.3305</v>
      </c>
      <c r="F976" s="16">
        <f>price!B41*_xlfn.NORM.S.DIST((LN(price!B41/Home!$F$32)+(rate!B41%-dividend!B41%+0.5*(vol!M41%)^2)*(ttm!M41/365))/((vol!M41%)*SQRT(ttm!M41/365)),TRUE)*EXP(-dividend!B41%*ttm!M41/365)-Home!$F$32*_xlfn.NORM.S.DIST((LN(price!B41/Home!$F$32)+(rate!B41%-dividend!B41%-0.5*(vol!M41%)^2)*(ttm!M41/365))/((vol!M41%)*SQRT(ttm!M41/365)),TRUE)*EXP(-rate!B41%*ttm!M41/365)</f>
        <v>16.255527817393613</v>
      </c>
      <c r="G976" s="16">
        <f>_xlfn.NORM.S.DIST((LN(price!B41/Home!$F$32)+(rate!B41%-dividend!B41%+0.5*(vol!M41%)^2)*(ttm!M41/365))/((vol!M41%)*SQRT(ttm!M41/365)),TRUE)*EXP(-dividend!B41%*ttm!M41/365)</f>
        <v>0.11202026827675081</v>
      </c>
      <c r="H976" s="18">
        <f>mid!M41</f>
        <v>17.649999999999999</v>
      </c>
      <c r="I976" s="16">
        <f>delta!M41</f>
        <v>0.12</v>
      </c>
      <c r="J976" s="16">
        <v>4.6287700000000003</v>
      </c>
      <c r="K976" s="20">
        <f>ttm!M41</f>
        <v>81</v>
      </c>
      <c r="L976" s="20">
        <f>moneyness!M41</f>
        <v>-437.52000000000044</v>
      </c>
      <c r="M976" s="16">
        <f t="shared" si="30"/>
        <v>6.9911732741480714E-2</v>
      </c>
      <c r="N976" s="16">
        <f t="shared" si="31"/>
        <v>-4.2108535535270095E-2</v>
      </c>
    </row>
    <row r="977" spans="1:14">
      <c r="A977" s="17">
        <v>45566</v>
      </c>
      <c r="B977" s="16">
        <v>12</v>
      </c>
      <c r="C977" s="16">
        <v>1</v>
      </c>
      <c r="D977" s="18">
        <f>price!B42</f>
        <v>5708.75</v>
      </c>
      <c r="E977" s="16">
        <v>1.3432999999999999</v>
      </c>
      <c r="F977" s="16">
        <f>price!B42*_xlfn.NORM.S.DIST((LN(price!B42/Home!$F$32)+(rate!B42%-dividend!B42%+0.5*(vol!M42%)^2)*(ttm!M42/365))/((vol!M42%)*SQRT(ttm!M42/365)),TRUE)*EXP(-dividend!B42%*ttm!M42/365)-Home!$F$32*_xlfn.NORM.S.DIST((LN(price!B42/Home!$F$32)+(rate!B42%-dividend!B42%-0.5*(vol!M42%)^2)*(ttm!M42/365))/((vol!M42%)*SQRT(ttm!M42/365)),TRUE)*EXP(-rate!B42%*ttm!M42/365)</f>
        <v>11.932760066698847</v>
      </c>
      <c r="G977" s="16">
        <f>_xlfn.NORM.S.DIST((LN(price!B42/Home!$F$32)+(rate!B42%-dividend!B42%+0.5*(vol!M42%)^2)*(ttm!M42/365))/((vol!M42%)*SQRT(ttm!M42/365)),TRUE)*EXP(-dividend!B42%*ttm!M42/365)</f>
        <v>8.5824796248838986E-2</v>
      </c>
      <c r="H977" s="18">
        <f>mid!M42</f>
        <v>13.85</v>
      </c>
      <c r="I977" s="16">
        <f>delta!M42</f>
        <v>9.8000000000000004E-2</v>
      </c>
      <c r="J977" s="16">
        <v>4.6014900000000001</v>
      </c>
      <c r="K977" s="20">
        <f>ttm!M42</f>
        <v>80</v>
      </c>
      <c r="L977" s="20">
        <f>moneyness!M42</f>
        <v>-491.25</v>
      </c>
      <c r="M977" s="16">
        <f t="shared" si="30"/>
        <v>-0.51735095781409135</v>
      </c>
      <c r="N977" s="16">
        <f t="shared" si="31"/>
        <v>-0.60317575406293034</v>
      </c>
    </row>
    <row r="978" spans="1:14">
      <c r="A978" s="17">
        <v>45567</v>
      </c>
      <c r="B978" s="16">
        <v>12</v>
      </c>
      <c r="C978" s="16">
        <v>1</v>
      </c>
      <c r="D978" s="18">
        <f>price!B43</f>
        <v>5709.54</v>
      </c>
      <c r="E978" s="16">
        <v>1.3454999999999999</v>
      </c>
      <c r="F978" s="16">
        <f>price!B43*_xlfn.NORM.S.DIST((LN(price!B43/Home!$F$32)+(rate!B43%-dividend!B43%+0.5*(vol!M43%)^2)*(ttm!M43/365))/((vol!M43%)*SQRT(ttm!M43/365)),TRUE)*EXP(-dividend!B43%*ttm!M43/365)-Home!$F$32*_xlfn.NORM.S.DIST((LN(price!B43/Home!$F$32)+(rate!B43%-dividend!B43%-0.5*(vol!M43%)^2)*(ttm!M43/365))/((vol!M43%)*SQRT(ttm!M43/365)),TRUE)*EXP(-rate!B43%*ttm!M43/365)</f>
        <v>11.259650381773668</v>
      </c>
      <c r="G978" s="16">
        <f>_xlfn.NORM.S.DIST((LN(price!B43/Home!$F$32)+(rate!B43%-dividend!B43%+0.5*(vol!M43%)^2)*(ttm!M43/365))/((vol!M43%)*SQRT(ttm!M43/365)),TRUE)*EXP(-dividend!B43%*ttm!M43/365)</f>
        <v>8.2705330407131197E-2</v>
      </c>
      <c r="H978" s="18">
        <f>mid!M43</f>
        <v>13.55</v>
      </c>
      <c r="I978" s="16">
        <f>delta!M43</f>
        <v>9.2999999999999999E-2</v>
      </c>
      <c r="J978" s="16">
        <v>4.5949600000000004</v>
      </c>
      <c r="K978" s="20">
        <f>ttm!M43</f>
        <v>79</v>
      </c>
      <c r="L978" s="20">
        <f>moneyness!M43</f>
        <v>-490.46000000000004</v>
      </c>
      <c r="M978" s="16">
        <f t="shared" si="30"/>
        <v>0.12741953003766668</v>
      </c>
      <c r="N978" s="16">
        <f t="shared" si="31"/>
        <v>4.4714199630535481E-2</v>
      </c>
    </row>
    <row r="979" spans="1:14">
      <c r="A979" s="17">
        <v>45568</v>
      </c>
      <c r="B979" s="16">
        <v>12</v>
      </c>
      <c r="C979" s="16">
        <v>1</v>
      </c>
      <c r="D979" s="18">
        <f>price!B44</f>
        <v>5699.94</v>
      </c>
      <c r="E979" s="16">
        <v>1.3475999999999999</v>
      </c>
      <c r="F979" s="16">
        <f>price!B44*_xlfn.NORM.S.DIST((LN(price!B44/Home!$F$32)+(rate!B44%-dividend!B44%+0.5*(vol!M44%)^2)*(ttm!M44/365))/((vol!M44%)*SQRT(ttm!M44/365)),TRUE)*EXP(-dividend!B44%*ttm!M44/365)-Home!$F$32*_xlfn.NORM.S.DIST((LN(price!B44/Home!$F$32)+(rate!B44%-dividend!B44%-0.5*(vol!M44%)^2)*(ttm!M44/365))/((vol!M44%)*SQRT(ttm!M44/365)),TRUE)*EXP(-rate!B44%*ttm!M44/365)</f>
        <v>11.249220270146793</v>
      </c>
      <c r="G979" s="16">
        <f>_xlfn.NORM.S.DIST((LN(price!B44/Home!$F$32)+(rate!B44%-dividend!B44%+0.5*(vol!M44%)^2)*(ttm!M44/365))/((vol!M44%)*SQRT(ttm!M44/365)),TRUE)*EXP(-dividend!B44%*ttm!M44/365)</f>
        <v>8.1589853164557538E-2</v>
      </c>
      <c r="H979" s="18">
        <f>mid!M44</f>
        <v>12.3</v>
      </c>
      <c r="I979" s="16">
        <f>delta!M44</f>
        <v>0.09</v>
      </c>
      <c r="J979" s="16">
        <v>4.6138399999999997</v>
      </c>
      <c r="K979" s="20">
        <f>ttm!M44</f>
        <v>78</v>
      </c>
      <c r="L979" s="20">
        <f>moneyness!M44</f>
        <v>-500.0600000000004</v>
      </c>
      <c r="M979" s="16">
        <f t="shared" si="30"/>
        <v>6.7756437290942773E-2</v>
      </c>
      <c r="N979" s="16">
        <f t="shared" si="31"/>
        <v>-1.3833415873614766E-2</v>
      </c>
    </row>
    <row r="980" spans="1:14">
      <c r="A980" s="17">
        <v>45569</v>
      </c>
      <c r="B980" s="16">
        <v>12</v>
      </c>
      <c r="C980" s="16">
        <v>1</v>
      </c>
      <c r="D980" s="18">
        <f>price!B45</f>
        <v>5751.07</v>
      </c>
      <c r="E980" s="16">
        <v>1.3361000000000001</v>
      </c>
      <c r="F980" s="16">
        <f>price!B45*_xlfn.NORM.S.DIST((LN(price!B45/Home!$F$32)+(rate!B45%-dividend!B45%+0.5*(vol!M45%)^2)*(ttm!M45/365))/((vol!M45%)*SQRT(ttm!M45/365)),TRUE)*EXP(-dividend!B45%*ttm!M45/365)-Home!$F$32*_xlfn.NORM.S.DIST((LN(price!B45/Home!$F$32)+(rate!B45%-dividend!B45%-0.5*(vol!M45%)^2)*(ttm!M45/365))/((vol!M45%)*SQRT(ttm!M45/365)),TRUE)*EXP(-rate!B45%*ttm!M45/365)</f>
        <v>14.763127651444051</v>
      </c>
      <c r="G980" s="16">
        <f>_xlfn.NORM.S.DIST((LN(price!B45/Home!$F$32)+(rate!B45%-dividend!B45%+0.5*(vol!M45%)^2)*(ttm!M45/365))/((vol!M45%)*SQRT(ttm!M45/365)),TRUE)*EXP(-dividend!B45%*ttm!M45/365)</f>
        <v>0.1038889079453109</v>
      </c>
      <c r="H980" s="18">
        <f>mid!M45</f>
        <v>15.75</v>
      </c>
      <c r="I980" s="16">
        <f>delta!M45</f>
        <v>0.11</v>
      </c>
      <c r="J980" s="16">
        <v>4.7532100000000002</v>
      </c>
      <c r="K980" s="20">
        <f>ttm!M45</f>
        <v>77</v>
      </c>
      <c r="L980" s="20">
        <f>moneyness!M45</f>
        <v>-448.93000000000029</v>
      </c>
      <c r="M980" s="16">
        <f t="shared" si="30"/>
        <v>5.5115336812900144E-2</v>
      </c>
      <c r="N980" s="16">
        <f t="shared" si="31"/>
        <v>-4.8773571132410758E-2</v>
      </c>
    </row>
    <row r="981" spans="1:14">
      <c r="A981" s="17">
        <v>45572</v>
      </c>
      <c r="B981" s="16">
        <v>12</v>
      </c>
      <c r="C981" s="16">
        <v>3</v>
      </c>
      <c r="D981" s="18">
        <f>price!B46</f>
        <v>5695.94</v>
      </c>
      <c r="E981" s="16">
        <v>1.3483000000000001</v>
      </c>
      <c r="F981" s="16">
        <f>price!B46*_xlfn.NORM.S.DIST((LN(price!B46/Home!$F$32)+(rate!B46%-dividend!B46%+0.5*(vol!M46%)^2)*(ttm!M46/365))/((vol!M46%)*SQRT(ttm!M46/365)),TRUE)*EXP(-dividend!B46%*ttm!M46/365)-Home!$F$32*_xlfn.NORM.S.DIST((LN(price!B46/Home!$F$32)+(rate!B46%-dividend!B46%-0.5*(vol!M46%)^2)*(ttm!M46/365))/((vol!M46%)*SQRT(ttm!M46/365)),TRUE)*EXP(-rate!B46%*ttm!M46/365)</f>
        <v>10.551468925633628</v>
      </c>
      <c r="G981" s="16">
        <f>_xlfn.NORM.S.DIST((LN(price!B46/Home!$F$32)+(rate!B46%-dividend!B46%+0.5*(vol!M46%)^2)*(ttm!M46/365))/((vol!M46%)*SQRT(ttm!M46/365)),TRUE)*EXP(-dividend!B46%*ttm!M46/365)</f>
        <v>7.7898982696174221E-2</v>
      </c>
      <c r="H981" s="18">
        <f>mid!M46</f>
        <v>12.7</v>
      </c>
      <c r="I981" s="16">
        <f>delta!M46</f>
        <v>8.7999999999999995E-2</v>
      </c>
      <c r="J981" s="16">
        <v>4.8091100000000004</v>
      </c>
      <c r="K981" s="20">
        <f>ttm!M46</f>
        <v>74</v>
      </c>
      <c r="L981" s="20">
        <f>moneyness!M46</f>
        <v>-504.0600000000004</v>
      </c>
      <c r="M981" s="16">
        <f t="shared" si="30"/>
        <v>5.224306055870219E-2</v>
      </c>
      <c r="N981" s="16">
        <f t="shared" si="31"/>
        <v>-2.5655922137472031E-2</v>
      </c>
    </row>
    <row r="982" spans="1:14">
      <c r="A982" s="17">
        <v>45573</v>
      </c>
      <c r="B982" s="16">
        <v>12</v>
      </c>
      <c r="C982" s="16">
        <v>1</v>
      </c>
      <c r="D982" s="18">
        <f>price!B47</f>
        <v>5751.13</v>
      </c>
      <c r="E982" s="16">
        <v>1.3351</v>
      </c>
      <c r="F982" s="16">
        <f>price!B47*_xlfn.NORM.S.DIST((LN(price!B47/Home!$F$32)+(rate!B47%-dividend!B47%+0.5*(vol!M47%)^2)*(ttm!M47/365))/((vol!M47%)*SQRT(ttm!M47/365)),TRUE)*EXP(-dividend!B47%*ttm!M47/365)-Home!$F$32*_xlfn.NORM.S.DIST((LN(price!B47/Home!$F$32)+(rate!B47%-dividend!B47%-0.5*(vol!M47%)^2)*(ttm!M47/365))/((vol!M47%)*SQRT(ttm!M47/365)),TRUE)*EXP(-rate!B47%*ttm!M47/365)</f>
        <v>13.798520656190817</v>
      </c>
      <c r="G982" s="16">
        <f>_xlfn.NORM.S.DIST((LN(price!B47/Home!$F$32)+(rate!B47%-dividend!B47%+0.5*(vol!M47%)^2)*(ttm!M47/365))/((vol!M47%)*SQRT(ttm!M47/365)),TRUE)*EXP(-dividend!B47%*ttm!M47/365)</f>
        <v>9.9389793882207367E-2</v>
      </c>
      <c r="H982" s="18">
        <f>mid!M47</f>
        <v>15.55</v>
      </c>
      <c r="I982" s="16">
        <f>delta!M47</f>
        <v>0.107</v>
      </c>
      <c r="J982" s="16">
        <v>4.7761899999999997</v>
      </c>
      <c r="K982" s="20">
        <f>ttm!M47</f>
        <v>73</v>
      </c>
      <c r="L982" s="20">
        <f>moneyness!M47</f>
        <v>-448.86999999999989</v>
      </c>
      <c r="M982" s="16">
        <f t="shared" si="30"/>
        <v>0.11057015778169028</v>
      </c>
      <c r="N982" s="16">
        <f t="shared" si="31"/>
        <v>1.1180363899482917E-2</v>
      </c>
    </row>
    <row r="983" spans="1:14">
      <c r="A983" s="17">
        <v>45574</v>
      </c>
      <c r="B983" s="16">
        <v>12</v>
      </c>
      <c r="C983" s="16">
        <v>1</v>
      </c>
      <c r="D983" s="18">
        <f>price!B48</f>
        <v>5792.04</v>
      </c>
      <c r="E983" s="16">
        <v>1.3254999999999999</v>
      </c>
      <c r="F983" s="16">
        <f>price!B48*_xlfn.NORM.S.DIST((LN(price!B48/Home!$F$32)+(rate!B48%-dividend!B48%+0.5*(vol!M48%)^2)*(ttm!M48/365))/((vol!M48%)*SQRT(ttm!M48/365)),TRUE)*EXP(-dividend!B48%*ttm!M48/365)-Home!$F$32*_xlfn.NORM.S.DIST((LN(price!B48/Home!$F$32)+(rate!B48%-dividend!B48%-0.5*(vol!M48%)^2)*(ttm!M48/365))/((vol!M48%)*SQRT(ttm!M48/365)),TRUE)*EXP(-rate!B48%*ttm!M48/365)</f>
        <v>18.696844285453835</v>
      </c>
      <c r="G983" s="16">
        <f>_xlfn.NORM.S.DIST((LN(price!B48/Home!$F$32)+(rate!B48%-dividend!B48%+0.5*(vol!M48%)^2)*(ttm!M48/365))/((vol!M48%)*SQRT(ttm!M48/365)),TRUE)*EXP(-dividend!B48%*ttm!M48/365)</f>
        <v>0.12644155665972595</v>
      </c>
      <c r="H983" s="18">
        <f>mid!M48</f>
        <v>20.05</v>
      </c>
      <c r="I983" s="16">
        <f>delta!M48</f>
        <v>0.13300000000000001</v>
      </c>
      <c r="J983" s="16">
        <v>4.7885200000000001</v>
      </c>
      <c r="K983" s="20">
        <f>ttm!M48</f>
        <v>72</v>
      </c>
      <c r="L983" s="20">
        <f>moneyness!M48</f>
        <v>-407.96000000000004</v>
      </c>
      <c r="M983" s="16">
        <f t="shared" si="30"/>
        <v>6.5574312821630218E-2</v>
      </c>
      <c r="N983" s="16">
        <f t="shared" si="31"/>
        <v>-6.0867243838095733E-2</v>
      </c>
    </row>
    <row r="984" spans="1:14">
      <c r="A984" s="17">
        <v>45575</v>
      </c>
      <c r="B984" s="16">
        <v>12</v>
      </c>
      <c r="C984" s="16">
        <v>1</v>
      </c>
      <c r="D984" s="18">
        <f>price!B49</f>
        <v>5780.05</v>
      </c>
      <c r="E984" s="16">
        <v>1.3278000000000001</v>
      </c>
      <c r="F984" s="16">
        <f>price!B49*_xlfn.NORM.S.DIST((LN(price!B49/Home!$F$32)+(rate!B49%-dividend!B49%+0.5*(vol!M49%)^2)*(ttm!M49/365))/((vol!M49%)*SQRT(ttm!M49/365)),TRUE)*EXP(-dividend!B49%*ttm!M49/365)-Home!$F$32*_xlfn.NORM.S.DIST((LN(price!B49/Home!$F$32)+(rate!B49%-dividend!B49%-0.5*(vol!M49%)^2)*(ttm!M49/365))/((vol!M49%)*SQRT(ttm!M49/365)),TRUE)*EXP(-rate!B49%*ttm!M49/365)</f>
        <v>17.114895418150354</v>
      </c>
      <c r="G984" s="16">
        <f>_xlfn.NORM.S.DIST((LN(price!B49/Home!$F$32)+(rate!B49%-dividend!B49%+0.5*(vol!M49%)^2)*(ttm!M49/365))/((vol!M49%)*SQRT(ttm!M49/365)),TRUE)*EXP(-dividend!B49%*ttm!M49/365)</f>
        <v>0.11785404338283907</v>
      </c>
      <c r="H984" s="18">
        <f>mid!M49</f>
        <v>19.25</v>
      </c>
      <c r="I984" s="16">
        <f>delta!M49</f>
        <v>0.127</v>
      </c>
      <c r="J984" s="16">
        <v>4.7853000000000003</v>
      </c>
      <c r="K984" s="20">
        <f>ttm!M49</f>
        <v>71</v>
      </c>
      <c r="L984" s="20">
        <f>moneyness!M49</f>
        <v>-419.94999999999982</v>
      </c>
      <c r="M984" s="16">
        <f t="shared" si="30"/>
        <v>0.11792295384198036</v>
      </c>
      <c r="N984" s="16">
        <f t="shared" si="31"/>
        <v>6.8910459141285907E-5</v>
      </c>
    </row>
    <row r="985" spans="1:14">
      <c r="A985" s="17">
        <v>45576</v>
      </c>
      <c r="B985" s="16">
        <v>12</v>
      </c>
      <c r="C985" s="16">
        <v>3</v>
      </c>
      <c r="D985" s="18">
        <f>price!B50</f>
        <v>5815.03</v>
      </c>
      <c r="E985" s="16">
        <v>1.3204</v>
      </c>
      <c r="F985" s="16">
        <f>price!B50*_xlfn.NORM.S.DIST((LN(price!B50/Home!$F$32)+(rate!B50%-dividend!B50%+0.5*(vol!M50%)^2)*(ttm!M50/365))/((vol!M50%)*SQRT(ttm!M50/365)),TRUE)*EXP(-dividend!B50%*ttm!M50/365)-Home!$F$32*_xlfn.NORM.S.DIST((LN(price!B50/Home!$F$32)+(rate!B50%-dividend!B50%-0.5*(vol!M50%)^2)*(ttm!M50/365))/((vol!M50%)*SQRT(ttm!M50/365)),TRUE)*EXP(-rate!B50%*ttm!M50/365)</f>
        <v>22.950355159088872</v>
      </c>
      <c r="G985" s="16">
        <f>_xlfn.NORM.S.DIST((LN(price!B50/Home!$F$32)+(rate!B50%-dividend!B50%+0.5*(vol!M50%)^2)*(ttm!M50/365))/((vol!M50%)*SQRT(ttm!M50/365)),TRUE)*EXP(-dividend!B50%*ttm!M50/365)</f>
        <v>0.14672348625646164</v>
      </c>
      <c r="H985" s="18">
        <f>mid!M50</f>
        <v>23.35</v>
      </c>
      <c r="I985" s="16">
        <f>delta!M50</f>
        <v>0.152</v>
      </c>
      <c r="J985" s="16">
        <v>4.7812799999999998</v>
      </c>
      <c r="K985" s="20">
        <f>ttm!M50</f>
        <v>70</v>
      </c>
      <c r="L985" s="20">
        <f>moneyness!M50</f>
        <v>-384.97000000000025</v>
      </c>
      <c r="M985" s="16">
        <f t="shared" si="30"/>
        <v>0.18671880135745167</v>
      </c>
      <c r="N985" s="16">
        <f t="shared" si="31"/>
        <v>3.9995315100990025E-2</v>
      </c>
    </row>
    <row r="986" spans="1:14">
      <c r="A986" s="17">
        <v>45579</v>
      </c>
      <c r="B986" s="16">
        <v>12</v>
      </c>
      <c r="C986" s="16">
        <v>1</v>
      </c>
      <c r="D986" s="18">
        <f>price!B51</f>
        <v>5859.85</v>
      </c>
      <c r="E986" s="16">
        <v>1.3103</v>
      </c>
      <c r="F986" s="16">
        <f>price!B51*_xlfn.NORM.S.DIST((LN(price!B51/Home!$F$32)+(rate!B51%-dividend!B51%+0.5*(vol!M51%)^2)*(ttm!M51/365))/((vol!M51%)*SQRT(ttm!M51/365)),TRUE)*EXP(-dividend!B51%*ttm!M51/365)-Home!$F$32*_xlfn.NORM.S.DIST((LN(price!B51/Home!$F$32)+(rate!B51%-dividend!B51%-0.5*(vol!M51%)^2)*(ttm!M51/365))/((vol!M51%)*SQRT(ttm!M51/365)),TRUE)*EXP(-rate!B51%*ttm!M51/365)</f>
        <v>27.136559393904804</v>
      </c>
      <c r="G986" s="16">
        <f>_xlfn.NORM.S.DIST((LN(price!B51/Home!$F$32)+(rate!B51%-dividend!B51%+0.5*(vol!M51%)^2)*(ttm!M51/365))/((vol!M51%)*SQRT(ttm!M51/365)),TRUE)*EXP(-dividend!B51%*ttm!M51/365)</f>
        <v>0.17169434862210844</v>
      </c>
      <c r="H986" s="18">
        <f>mid!M51</f>
        <v>31.6</v>
      </c>
      <c r="I986" s="16">
        <f>delta!M51</f>
        <v>0.186</v>
      </c>
      <c r="J986" s="16">
        <v>4.7858499999999999</v>
      </c>
      <c r="K986" s="20">
        <f>ttm!M51</f>
        <v>67</v>
      </c>
      <c r="L986" s="20">
        <f>moneyness!M51</f>
        <v>-340.14999999999964</v>
      </c>
      <c r="M986" s="16">
        <f t="shared" si="30"/>
        <v>0.19420182061602287</v>
      </c>
      <c r="N986" s="16">
        <f t="shared" si="31"/>
        <v>2.2507471993914424E-2</v>
      </c>
    </row>
    <row r="987" spans="1:14">
      <c r="A987" s="17">
        <v>45580</v>
      </c>
      <c r="B987" s="16">
        <v>12</v>
      </c>
      <c r="C987" s="16">
        <v>1</v>
      </c>
      <c r="D987" s="18">
        <f>price!B52</f>
        <v>5815.26</v>
      </c>
      <c r="E987" s="16">
        <v>1.3209</v>
      </c>
      <c r="F987" s="16">
        <f>price!B52*_xlfn.NORM.S.DIST((LN(price!B52/Home!$F$32)+(rate!B52%-dividend!B52%+0.5*(vol!M52%)^2)*(ttm!M52/365))/((vol!M52%)*SQRT(ttm!M52/365)),TRUE)*EXP(-dividend!B52%*ttm!M52/365)-Home!$F$32*_xlfn.NORM.S.DIST((LN(price!B52/Home!$F$32)+(rate!B52%-dividend!B52%-0.5*(vol!M52%)^2)*(ttm!M52/365))/((vol!M52%)*SQRT(ttm!M52/365)),TRUE)*EXP(-rate!B52%*ttm!M52/365)</f>
        <v>20.627305040543433</v>
      </c>
      <c r="G987" s="16">
        <f>_xlfn.NORM.S.DIST((LN(price!B52/Home!$F$32)+(rate!B52%-dividend!B52%+0.5*(vol!M52%)^2)*(ttm!M52/365))/((vol!M52%)*SQRT(ttm!M52/365)),TRUE)*EXP(-dividend!B52%*ttm!M52/365)</f>
        <v>0.13774264018967691</v>
      </c>
      <c r="H987" s="18">
        <f>mid!M52</f>
        <v>22.9</v>
      </c>
      <c r="I987" s="16">
        <f>delta!M52</f>
        <v>0.14899999999999999</v>
      </c>
      <c r="J987" s="16">
        <v>4.7696500000000004</v>
      </c>
      <c r="K987" s="20">
        <f>ttm!M52</f>
        <v>66</v>
      </c>
      <c r="L987" s="20">
        <f>moneyness!M52</f>
        <v>-384.73999999999978</v>
      </c>
      <c r="M987" s="16">
        <f t="shared" si="30"/>
        <v>5.3706547288731567E-2</v>
      </c>
      <c r="N987" s="16">
        <f t="shared" si="31"/>
        <v>-8.4036092900945353E-2</v>
      </c>
    </row>
    <row r="988" spans="1:14">
      <c r="A988" s="17">
        <v>45581</v>
      </c>
      <c r="B988" s="16">
        <v>12</v>
      </c>
      <c r="C988" s="16">
        <v>1</v>
      </c>
      <c r="D988" s="18">
        <f>price!B53</f>
        <v>5842.47</v>
      </c>
      <c r="E988" s="16">
        <v>1.3144</v>
      </c>
      <c r="F988" s="16">
        <f>price!B53*_xlfn.NORM.S.DIST((LN(price!B53/Home!$F$32)+(rate!B53%-dividend!B53%+0.5*(vol!M53%)^2)*(ttm!M53/365))/((vol!M53%)*SQRT(ttm!M53/365)),TRUE)*EXP(-dividend!B53%*ttm!M53/365)-Home!$F$32*_xlfn.NORM.S.DIST((LN(price!B53/Home!$F$32)+(rate!B53%-dividend!B53%-0.5*(vol!M53%)^2)*(ttm!M53/365))/((vol!M53%)*SQRT(ttm!M53/365)),TRUE)*EXP(-rate!B53%*ttm!M53/365)</f>
        <v>22.607456371620515</v>
      </c>
      <c r="G988" s="16">
        <f>_xlfn.NORM.S.DIST((LN(price!B53/Home!$F$32)+(rate!B53%-dividend!B53%+0.5*(vol!M53%)^2)*(ttm!M53/365))/((vol!M53%)*SQRT(ttm!M53/365)),TRUE)*EXP(-dividend!B53%*ttm!M53/365)</f>
        <v>0.15109530503599783</v>
      </c>
      <c r="H988" s="18">
        <f>mid!M53</f>
        <v>24.35</v>
      </c>
      <c r="I988" s="16">
        <f>delta!M53</f>
        <v>0.161</v>
      </c>
      <c r="J988" s="16">
        <v>4.7691600000000003</v>
      </c>
      <c r="K988" s="20">
        <f>ttm!M53</f>
        <v>65</v>
      </c>
      <c r="L988" s="20">
        <f>moneyness!M53</f>
        <v>-357.52999999999975</v>
      </c>
      <c r="M988" s="16">
        <f t="shared" si="30"/>
        <v>2.2720641518803575</v>
      </c>
      <c r="N988" s="16">
        <f t="shared" si="31"/>
        <v>2.1209688468443595</v>
      </c>
    </row>
    <row r="989" spans="1:14">
      <c r="A989" s="17">
        <v>45582</v>
      </c>
      <c r="B989" s="16">
        <v>12</v>
      </c>
      <c r="C989" s="16">
        <v>1</v>
      </c>
      <c r="D989" s="18">
        <f>price!B54</f>
        <v>5841.47</v>
      </c>
      <c r="E989" s="16">
        <v>1.3139000000000001</v>
      </c>
      <c r="F989" s="16">
        <f>price!B54*_xlfn.NORM.S.DIST((LN(price!B54/Home!$F$32)+(rate!B54%-dividend!B54%+0.5*(vol!M54%)^2)*(ttm!M54/365))/((vol!M54%)*SQRT(ttm!M54/365)),TRUE)*EXP(-dividend!B54%*ttm!M54/365)-Home!$F$32*_xlfn.NORM.S.DIST((LN(price!B54/Home!$F$32)+(rate!B54%-dividend!B54%-0.5*(vol!M54%)^2)*(ttm!M54/365))/((vol!M54%)*SQRT(ttm!M54/365)),TRUE)*EXP(-rate!B54%*ttm!M54/365)</f>
        <v>19.519539149970683</v>
      </c>
      <c r="G989" s="16">
        <f>_xlfn.NORM.S.DIST((LN(price!B54/Home!$F$32)+(rate!B54%-dividend!B54%+0.5*(vol!M54%)^2)*(ttm!M54/365))/((vol!M54%)*SQRT(ttm!M54/365)),TRUE)*EXP(-dividend!B54%*ttm!M54/365)</f>
        <v>0.13895065298276971</v>
      </c>
      <c r="H989" s="18">
        <f>mid!M54</f>
        <v>21.6</v>
      </c>
      <c r="I989" s="16">
        <f>delta!M54</f>
        <v>0.15</v>
      </c>
      <c r="J989" s="16">
        <v>4.79474</v>
      </c>
      <c r="K989" s="20">
        <f>ttm!M54</f>
        <v>64</v>
      </c>
      <c r="L989" s="20">
        <f>moneyness!M54</f>
        <v>-358.52999999999975</v>
      </c>
      <c r="M989" s="16">
        <f t="shared" si="30"/>
        <v>7.6123721806109018E-2</v>
      </c>
      <c r="N989" s="16">
        <f t="shared" si="31"/>
        <v>-6.2826931176660689E-2</v>
      </c>
    </row>
    <row r="990" spans="1:14">
      <c r="A990" s="17">
        <v>45583</v>
      </c>
      <c r="B990" s="16">
        <v>12</v>
      </c>
      <c r="C990" s="16">
        <v>3</v>
      </c>
      <c r="D990" s="18">
        <f>price!B55</f>
        <v>5864.67</v>
      </c>
      <c r="E990" s="16">
        <v>1.3086</v>
      </c>
      <c r="F990" s="16">
        <f>price!B55*_xlfn.NORM.S.DIST((LN(price!B55/Home!$F$32)+(rate!B55%-dividend!B55%+0.5*(vol!M55%)^2)*(ttm!M55/365))/((vol!M55%)*SQRT(ttm!M55/365)),TRUE)*EXP(-dividend!B55%*ttm!M55/365)-Home!$F$32*_xlfn.NORM.S.DIST((LN(price!B55/Home!$F$32)+(rate!B55%-dividend!B55%-0.5*(vol!M55%)^2)*(ttm!M55/365))/((vol!M55%)*SQRT(ttm!M55/365)),TRUE)*EXP(-rate!B55%*ttm!M55/365)</f>
        <v>21.44311721393035</v>
      </c>
      <c r="G990" s="16">
        <f>_xlfn.NORM.S.DIST((LN(price!B55/Home!$F$32)+(rate!B55%-dividend!B55%+0.5*(vol!M55%)^2)*(ttm!M55/365))/((vol!M55%)*SQRT(ttm!M55/365)),TRUE)*EXP(-dividend!B55%*ttm!M55/365)</f>
        <v>0.15200996360252661</v>
      </c>
      <c r="H990" s="18">
        <f>mid!M55</f>
        <v>23.35</v>
      </c>
      <c r="I990" s="16">
        <f>delta!M55</f>
        <v>0.161</v>
      </c>
      <c r="J990" s="16">
        <v>4.7816799999999997</v>
      </c>
      <c r="K990" s="20">
        <f>ttm!M55</f>
        <v>63</v>
      </c>
      <c r="L990" s="20">
        <f>moneyness!M55</f>
        <v>-335.32999999999993</v>
      </c>
      <c r="M990" s="16">
        <f t="shared" si="30"/>
        <v>0.23410725826460863</v>
      </c>
      <c r="N990" s="16">
        <f t="shared" si="31"/>
        <v>8.2097294662082015E-2</v>
      </c>
    </row>
    <row r="991" spans="1:14">
      <c r="A991" s="17">
        <v>45586</v>
      </c>
      <c r="B991" s="16">
        <v>12</v>
      </c>
      <c r="C991" s="16">
        <v>1</v>
      </c>
      <c r="D991" s="18">
        <f>price!B56</f>
        <v>5853.98</v>
      </c>
      <c r="E991" s="16">
        <v>1.3109999999999999</v>
      </c>
      <c r="F991" s="16">
        <f>price!B56*_xlfn.NORM.S.DIST((LN(price!B56/Home!$F$32)+(rate!B56%-dividend!B56%+0.5*(vol!M56%)^2)*(ttm!M56/365))/((vol!M56%)*SQRT(ttm!M56/365)),TRUE)*EXP(-dividend!B56%*ttm!M56/365)-Home!$F$32*_xlfn.NORM.S.DIST((LN(price!B56/Home!$F$32)+(rate!B56%-dividend!B56%-0.5*(vol!M56%)^2)*(ttm!M56/365))/((vol!M56%)*SQRT(ttm!M56/365)),TRUE)*EXP(-rate!B56%*ttm!M56/365)</f>
        <v>18.052466623202918</v>
      </c>
      <c r="G991" s="16">
        <f>_xlfn.NORM.S.DIST((LN(price!B56/Home!$F$32)+(rate!B56%-dividend!B56%+0.5*(vol!M56%)^2)*(ttm!M56/365))/((vol!M56%)*SQRT(ttm!M56/365)),TRUE)*EXP(-dividend!B56%*ttm!M56/365)</f>
        <v>0.13523586692447356</v>
      </c>
      <c r="H991" s="18">
        <f>mid!M56</f>
        <v>20.7</v>
      </c>
      <c r="I991" s="16">
        <f>delta!M56</f>
        <v>0.14799999999999999</v>
      </c>
      <c r="J991" s="16">
        <v>4.7991299999999999</v>
      </c>
      <c r="K991" s="20">
        <f>ttm!M56</f>
        <v>60</v>
      </c>
      <c r="L991" s="20">
        <f>moneyness!M56</f>
        <v>-346.02000000000044</v>
      </c>
      <c r="M991" s="16">
        <f t="shared" si="30"/>
        <v>0.91968368740509443</v>
      </c>
      <c r="N991" s="16">
        <f t="shared" si="31"/>
        <v>0.78444782048062089</v>
      </c>
    </row>
    <row r="992" spans="1:14">
      <c r="A992" s="17">
        <v>45587</v>
      </c>
      <c r="B992" s="16">
        <v>12</v>
      </c>
      <c r="C992" s="16">
        <v>1</v>
      </c>
      <c r="D992" s="18">
        <f>price!B57</f>
        <v>5851.2</v>
      </c>
      <c r="E992" s="16">
        <v>1.3109</v>
      </c>
      <c r="F992" s="16">
        <f>price!B57*_xlfn.NORM.S.DIST((LN(price!B57/Home!$F$32)+(rate!B57%-dividend!B57%+0.5*(vol!M57%)^2)*(ttm!M57/365))/((vol!M57%)*SQRT(ttm!M57/365)),TRUE)*EXP(-dividend!B57%*ttm!M57/365)-Home!$F$32*_xlfn.NORM.S.DIST((LN(price!B57/Home!$F$32)+(rate!B57%-dividend!B57%-0.5*(vol!M57%)^2)*(ttm!M57/365))/((vol!M57%)*SQRT(ttm!M57/365)),TRUE)*EXP(-rate!B57%*ttm!M57/365)</f>
        <v>16.750728405522409</v>
      </c>
      <c r="G992" s="16">
        <f>_xlfn.NORM.S.DIST((LN(price!B57/Home!$F$32)+(rate!B57%-dividend!B57%+0.5*(vol!M57%)^2)*(ttm!M57/365))/((vol!M57%)*SQRT(ttm!M57/365)),TRUE)*EXP(-dividend!B57%*ttm!M57/365)</f>
        <v>0.12881169347012525</v>
      </c>
      <c r="H992" s="18">
        <f>mid!M57</f>
        <v>17.95</v>
      </c>
      <c r="I992" s="16">
        <f>delta!M57</f>
        <v>0.13900000000000001</v>
      </c>
      <c r="J992" s="16">
        <v>4.7952000000000004</v>
      </c>
      <c r="K992" s="20">
        <f>ttm!M57</f>
        <v>59</v>
      </c>
      <c r="L992" s="20">
        <f>moneyness!M57</f>
        <v>-348.80000000000018</v>
      </c>
      <c r="M992" s="16">
        <f t="shared" si="30"/>
        <v>8.8908298891969384E-2</v>
      </c>
      <c r="N992" s="16">
        <f t="shared" si="31"/>
        <v>-3.9903394578155865E-2</v>
      </c>
    </row>
    <row r="993" spans="1:14">
      <c r="A993" s="17">
        <v>45588</v>
      </c>
      <c r="B993" s="16">
        <v>12</v>
      </c>
      <c r="C993" s="16">
        <v>1</v>
      </c>
      <c r="D993" s="18">
        <f>price!B58</f>
        <v>5797.42</v>
      </c>
      <c r="E993" s="16">
        <v>1.3226</v>
      </c>
      <c r="F993" s="16">
        <f>price!B58*_xlfn.NORM.S.DIST((LN(price!B58/Home!$F$32)+(rate!B58%-dividend!B58%+0.5*(vol!M58%)^2)*(ttm!M58/365))/((vol!M58%)*SQRT(ttm!M58/365)),TRUE)*EXP(-dividend!B58%*ttm!M58/365)-Home!$F$32*_xlfn.NORM.S.DIST((LN(price!B58/Home!$F$32)+(rate!B58%-dividend!B58%-0.5*(vol!M58%)^2)*(ttm!M58/365))/((vol!M58%)*SQRT(ttm!M58/365)),TRUE)*EXP(-rate!B58%*ttm!M58/365)</f>
        <v>11.474217441117048</v>
      </c>
      <c r="G993" s="16">
        <f>_xlfn.NORM.S.DIST((LN(price!B58/Home!$F$32)+(rate!B58%-dividend!B58%+0.5*(vol!M58%)^2)*(ttm!M58/365))/((vol!M58%)*SQRT(ttm!M58/365)),TRUE)*EXP(-dividend!B58%*ttm!M58/365)</f>
        <v>9.37794913320949E-2</v>
      </c>
      <c r="H993" s="18">
        <f>mid!M58</f>
        <v>13.15</v>
      </c>
      <c r="I993" s="16">
        <f>delta!M58</f>
        <v>0.104</v>
      </c>
      <c r="J993" s="16">
        <v>4.7968299999999999</v>
      </c>
      <c r="K993" s="20">
        <f>ttm!M58</f>
        <v>58</v>
      </c>
      <c r="L993" s="20">
        <f>moneyness!M58</f>
        <v>-402.57999999999993</v>
      </c>
      <c r="M993" s="16">
        <f t="shared" si="30"/>
        <v>-2.4530887747279864E-2</v>
      </c>
      <c r="N993" s="16">
        <f t="shared" si="31"/>
        <v>-0.11831037907937476</v>
      </c>
    </row>
    <row r="994" spans="1:14">
      <c r="A994" s="17">
        <v>45589</v>
      </c>
      <c r="B994" s="16">
        <v>12</v>
      </c>
      <c r="C994" s="16">
        <v>1</v>
      </c>
      <c r="D994" s="18">
        <f>price!B59</f>
        <v>5809.86</v>
      </c>
      <c r="E994" s="16">
        <v>1.3192999999999999</v>
      </c>
      <c r="F994" s="16">
        <f>price!B59*_xlfn.NORM.S.DIST((LN(price!B59/Home!$F$32)+(rate!B59%-dividend!B59%+0.5*(vol!M59%)^2)*(ttm!M59/365))/((vol!M59%)*SQRT(ttm!M59/365)),TRUE)*EXP(-dividend!B59%*ttm!M59/365)-Home!$F$32*_xlfn.NORM.S.DIST((LN(price!B59/Home!$F$32)+(rate!B59%-dividend!B59%-0.5*(vol!M59%)^2)*(ttm!M59/365))/((vol!M59%)*SQRT(ttm!M59/365)),TRUE)*EXP(-rate!B59%*ttm!M59/365)</f>
        <v>11.450279180297571</v>
      </c>
      <c r="G994" s="16">
        <f>_xlfn.NORM.S.DIST((LN(price!B59/Home!$F$32)+(rate!B59%-dividend!B59%+0.5*(vol!M59%)^2)*(ttm!M59/365))/((vol!M59%)*SQRT(ttm!M59/365)),TRUE)*EXP(-dividend!B59%*ttm!M59/365)</f>
        <v>9.5436713643801324E-2</v>
      </c>
      <c r="H994" s="18">
        <f>mid!M59</f>
        <v>12.85</v>
      </c>
      <c r="I994" s="16">
        <f>delta!M59</f>
        <v>0.106</v>
      </c>
      <c r="J994" s="16">
        <v>4.7797099999999997</v>
      </c>
      <c r="K994" s="20">
        <f>ttm!M59</f>
        <v>57</v>
      </c>
      <c r="L994" s="20">
        <f>moneyness!M59</f>
        <v>-390.14000000000033</v>
      </c>
      <c r="M994" s="16">
        <f t="shared" si="30"/>
        <v>0.10256768471098308</v>
      </c>
      <c r="N994" s="16">
        <f t="shared" si="31"/>
        <v>7.13097106718176E-3</v>
      </c>
    </row>
    <row r="995" spans="1:14">
      <c r="A995" s="17">
        <v>45590</v>
      </c>
      <c r="B995" s="16">
        <v>12</v>
      </c>
      <c r="C995" s="16">
        <v>3</v>
      </c>
      <c r="D995" s="18">
        <f>price!B60</f>
        <v>5808.12</v>
      </c>
      <c r="E995" s="16">
        <v>1.3187</v>
      </c>
      <c r="F995" s="16">
        <f>price!B60*_xlfn.NORM.S.DIST((LN(price!B60/Home!$F$32)+(rate!B60%-dividend!B60%+0.5*(vol!M60%)^2)*(ttm!M60/365))/((vol!M60%)*SQRT(ttm!M60/365)),TRUE)*EXP(-dividend!B60%*ttm!M60/365)-Home!$F$32*_xlfn.NORM.S.DIST((LN(price!B60/Home!$F$32)+(rate!B60%-dividend!B60%-0.5*(vol!M60%)^2)*(ttm!M60/365))/((vol!M60%)*SQRT(ttm!M60/365)),TRUE)*EXP(-rate!B60%*ttm!M60/365)</f>
        <v>12.53499915487339</v>
      </c>
      <c r="G995" s="16">
        <f>_xlfn.NORM.S.DIST((LN(price!B60/Home!$F$32)+(rate!B60%-dividend!B60%+0.5*(vol!M60%)^2)*(ttm!M60/365))/((vol!M60%)*SQRT(ttm!M60/365)),TRUE)*EXP(-dividend!B60%*ttm!M60/365)</f>
        <v>0.10055648125274393</v>
      </c>
      <c r="H995" s="18">
        <f>mid!M60</f>
        <v>12.65</v>
      </c>
      <c r="I995" s="16">
        <f>delta!M60</f>
        <v>0.104</v>
      </c>
      <c r="J995" s="16">
        <v>4.7761800000000001</v>
      </c>
      <c r="K995" s="20">
        <f>ttm!M60</f>
        <v>56</v>
      </c>
      <c r="L995" s="20">
        <f>moneyness!M60</f>
        <v>-391.88000000000011</v>
      </c>
      <c r="M995" s="16">
        <f t="shared" si="30"/>
        <v>0.1388057144436371</v>
      </c>
      <c r="N995" s="16">
        <f t="shared" si="31"/>
        <v>3.824923319089317E-2</v>
      </c>
    </row>
    <row r="996" spans="1:14">
      <c r="A996" s="17">
        <v>45593</v>
      </c>
      <c r="B996" s="16">
        <v>12</v>
      </c>
      <c r="C996" s="16">
        <v>1</v>
      </c>
      <c r="D996" s="18">
        <f>price!B61</f>
        <v>5823.52</v>
      </c>
      <c r="E996" s="16">
        <v>1.3150999999999999</v>
      </c>
      <c r="F996" s="16">
        <f>price!B61*_xlfn.NORM.S.DIST((LN(price!B61/Home!$F$32)+(rate!B61%-dividend!B61%+0.5*(vol!M61%)^2)*(ttm!M61/365))/((vol!M61%)*SQRT(ttm!M61/365)),TRUE)*EXP(-dividend!B61%*ttm!M61/365)-Home!$F$32*_xlfn.NORM.S.DIST((LN(price!B61/Home!$F$32)+(rate!B61%-dividend!B61%-0.5*(vol!M61%)^2)*(ttm!M61/365))/((vol!M61%)*SQRT(ttm!M61/365)),TRUE)*EXP(-rate!B61%*ttm!M61/365)</f>
        <v>12.479606653449423</v>
      </c>
      <c r="G996" s="16">
        <f>_xlfn.NORM.S.DIST((LN(price!B61/Home!$F$32)+(rate!B61%-dividend!B61%+0.5*(vol!M61%)^2)*(ttm!M61/365))/((vol!M61%)*SQRT(ttm!M61/365)),TRUE)*EXP(-dividend!B61%*ttm!M61/365)</f>
        <v>0.10253946580558022</v>
      </c>
      <c r="H996" s="18">
        <f>mid!M61</f>
        <v>14.7</v>
      </c>
      <c r="I996" s="16">
        <f>delta!M61</f>
        <v>0.115</v>
      </c>
      <c r="J996" s="16">
        <v>4.7738899999999997</v>
      </c>
      <c r="K996" s="20">
        <f>ttm!M61</f>
        <v>53</v>
      </c>
      <c r="L996" s="20">
        <f>moneyness!M61</f>
        <v>-376.47999999999956</v>
      </c>
      <c r="M996" s="16">
        <f t="shared" si="30"/>
        <v>0.20674999833366495</v>
      </c>
      <c r="N996" s="16">
        <f t="shared" si="31"/>
        <v>0.10421053252808472</v>
      </c>
    </row>
    <row r="997" spans="1:14">
      <c r="A997" s="17">
        <v>45594</v>
      </c>
      <c r="B997" s="16">
        <v>12</v>
      </c>
      <c r="C997" s="16">
        <v>1</v>
      </c>
      <c r="D997" s="18">
        <f>price!B62</f>
        <v>5832.92</v>
      </c>
      <c r="E997" s="16">
        <v>1.3130999999999999</v>
      </c>
      <c r="F997" s="16">
        <f>price!B62*_xlfn.NORM.S.DIST((LN(price!B62/Home!$F$32)+(rate!B62%-dividend!B62%+0.5*(vol!M62%)^2)*(ttm!M62/365))/((vol!M62%)*SQRT(ttm!M62/365)),TRUE)*EXP(-dividend!B62%*ttm!M62/365)-Home!$F$32*_xlfn.NORM.S.DIST((LN(price!B62/Home!$F$32)+(rate!B62%-dividend!B62%-0.5*(vol!M62%)^2)*(ttm!M62/365))/((vol!M62%)*SQRT(ttm!M62/365)),TRUE)*EXP(-rate!B62%*ttm!M62/365)</f>
        <v>13.742983538194267</v>
      </c>
      <c r="G997" s="16">
        <f>_xlfn.NORM.S.DIST((LN(price!B62/Home!$F$32)+(rate!B62%-dividend!B62%+0.5*(vol!M62%)^2)*(ttm!M62/365))/((vol!M62%)*SQRT(ttm!M62/365)),TRUE)*EXP(-dividend!B62%*ttm!M62/365)</f>
        <v>0.11031945789813649</v>
      </c>
      <c r="H997" s="18">
        <f>mid!M62</f>
        <v>16.600000000000001</v>
      </c>
      <c r="I997" s="16">
        <f>delta!M62</f>
        <v>0.125</v>
      </c>
      <c r="J997" s="16">
        <v>4.7655200000000004</v>
      </c>
      <c r="K997" s="20">
        <f>ttm!M62</f>
        <v>52</v>
      </c>
      <c r="L997" s="20">
        <f>moneyness!M62</f>
        <v>-367.07999999999993</v>
      </c>
      <c r="M997" s="16">
        <f t="shared" si="30"/>
        <v>0.15416915794056246</v>
      </c>
      <c r="N997" s="16">
        <f t="shared" si="31"/>
        <v>4.3849700042425971E-2</v>
      </c>
    </row>
    <row r="998" spans="1:14">
      <c r="A998" s="17">
        <v>45595</v>
      </c>
      <c r="B998" s="16">
        <v>12</v>
      </c>
      <c r="C998" s="16">
        <v>1</v>
      </c>
      <c r="D998" s="18">
        <f>price!B63</f>
        <v>5813.67</v>
      </c>
      <c r="E998" s="16">
        <v>1.3177000000000001</v>
      </c>
      <c r="F998" s="16">
        <f>price!B63*_xlfn.NORM.S.DIST((LN(price!B63/Home!$F$32)+(rate!B63%-dividend!B63%+0.5*(vol!M63%)^2)*(ttm!M63/365))/((vol!M63%)*SQRT(ttm!M63/365)),TRUE)*EXP(-dividend!B63%*ttm!M63/365)-Home!$F$32*_xlfn.NORM.S.DIST((LN(price!B63/Home!$F$32)+(rate!B63%-dividend!B63%-0.5*(vol!M63%)^2)*(ttm!M63/365))/((vol!M63%)*SQRT(ttm!M63/365)),TRUE)*EXP(-rate!B63%*ttm!M63/365)</f>
        <v>12.650221401321005</v>
      </c>
      <c r="G998" s="16">
        <f>_xlfn.NORM.S.DIST((LN(price!B63/Home!$F$32)+(rate!B63%-dividend!B63%+0.5*(vol!M63%)^2)*(ttm!M63/365))/((vol!M63%)*SQRT(ttm!M63/365)),TRUE)*EXP(-dividend!B63%*ttm!M63/365)</f>
        <v>0.10156960041777145</v>
      </c>
      <c r="H998" s="18">
        <f>mid!M63</f>
        <v>13.6</v>
      </c>
      <c r="I998" s="16">
        <f>delta!M63</f>
        <v>0.115</v>
      </c>
      <c r="J998" s="16">
        <v>4.7850900000000003</v>
      </c>
      <c r="K998" s="20">
        <f>ttm!M63</f>
        <v>51</v>
      </c>
      <c r="L998" s="20">
        <f>moneyness!M63</f>
        <v>-386.32999999999993</v>
      </c>
      <c r="M998" s="16">
        <f t="shared" si="30"/>
        <v>5.7643016257281E-2</v>
      </c>
      <c r="N998" s="16">
        <f t="shared" si="31"/>
        <v>-4.3926584160490452E-2</v>
      </c>
    </row>
    <row r="999" spans="1:14">
      <c r="A999" s="17">
        <v>45596</v>
      </c>
      <c r="B999" s="16">
        <v>12</v>
      </c>
      <c r="C999" s="16">
        <v>1</v>
      </c>
      <c r="D999" s="18">
        <f>price!B64</f>
        <v>5705.45</v>
      </c>
      <c r="E999" s="16">
        <v>1.3411</v>
      </c>
      <c r="F999" s="16">
        <f>price!B64*_xlfn.NORM.S.DIST((LN(price!B64/Home!$F$32)+(rate!B64%-dividend!B64%+0.5*(vol!M64%)^2)*(ttm!M64/365))/((vol!M64%)*SQRT(ttm!M64/365)),TRUE)*EXP(-dividend!B64%*ttm!M64/365)-Home!$F$32*_xlfn.NORM.S.DIST((LN(price!B64/Home!$F$32)+(rate!B64%-dividend!B64%-0.5*(vol!M64%)^2)*(ttm!M64/365))/((vol!M64%)*SQRT(ttm!M64/365)),TRUE)*EXP(-rate!B64%*ttm!M64/365)</f>
        <v>6.4476785559053837</v>
      </c>
      <c r="G999" s="16">
        <f>_xlfn.NORM.S.DIST((LN(price!B64/Home!$F$32)+(rate!B64%-dividend!B64%+0.5*(vol!M64%)^2)*(ttm!M64/365))/((vol!M64%)*SQRT(ttm!M64/365)),TRUE)*EXP(-dividend!B64%*ttm!M64/365)</f>
        <v>5.5714946870798525E-2</v>
      </c>
      <c r="H999" s="18">
        <f>mid!M64</f>
        <v>7.35</v>
      </c>
      <c r="I999" s="16">
        <f>delta!M64</f>
        <v>6.4000000000000001E-2</v>
      </c>
      <c r="J999" s="16">
        <v>4.7691999999999997</v>
      </c>
      <c r="K999" s="20">
        <f>ttm!M64</f>
        <v>50</v>
      </c>
      <c r="L999" s="20">
        <f>moneyness!M64</f>
        <v>-494.55000000000018</v>
      </c>
      <c r="M999" s="16">
        <f t="shared" si="30"/>
        <v>-6.4824180146679641E-3</v>
      </c>
      <c r="N999" s="16">
        <f t="shared" si="31"/>
        <v>-6.219736488546649E-2</v>
      </c>
    </row>
    <row r="1000" spans="1:14">
      <c r="A1000" s="17">
        <v>45597</v>
      </c>
      <c r="B1000" s="16">
        <v>12</v>
      </c>
      <c r="C1000" s="16">
        <v>3</v>
      </c>
      <c r="D1000" s="18">
        <f>price!B65</f>
        <v>5728.8</v>
      </c>
      <c r="E1000" s="16">
        <v>1.3364</v>
      </c>
      <c r="F1000" s="16">
        <f>price!B65*_xlfn.NORM.S.DIST((LN(price!B65/Home!$F$32)+(rate!B65%-dividend!B65%+0.5*(vol!M65%)^2)*(ttm!M65/365))/((vol!M65%)*SQRT(ttm!M65/365)),TRUE)*EXP(-dividend!B65%*ttm!M65/365)-Home!$F$32*_xlfn.NORM.S.DIST((LN(price!B65/Home!$F$32)+(rate!B65%-dividend!B65%-0.5*(vol!M65%)^2)*(ttm!M65/365))/((vol!M65%)*SQRT(ttm!M65/365)),TRUE)*EXP(-rate!B65%*ttm!M65/365)</f>
        <v>6.9376529736023826</v>
      </c>
      <c r="G1000" s="16">
        <f>_xlfn.NORM.S.DIST((LN(price!B65/Home!$F$32)+(rate!B65%-dividend!B65%+0.5*(vol!M65%)^2)*(ttm!M65/365))/((vol!M65%)*SQRT(ttm!M65/365)),TRUE)*EXP(-dividend!B65%*ttm!M65/365)</f>
        <v>6.0439247625989588E-2</v>
      </c>
      <c r="H1000" s="18">
        <f>mid!M65</f>
        <v>7.2</v>
      </c>
      <c r="I1000" s="16">
        <f>delta!M65</f>
        <v>6.2E-2</v>
      </c>
      <c r="J1000" s="16">
        <v>4.75678</v>
      </c>
      <c r="K1000" s="20">
        <f>ttm!M65</f>
        <v>49</v>
      </c>
      <c r="L1000" s="20">
        <f>moneyness!M65</f>
        <v>-471.19999999999982</v>
      </c>
      <c r="M1000" s="16">
        <f t="shared" si="30"/>
        <v>7.4682805682016712E-2</v>
      </c>
      <c r="N1000" s="16">
        <f t="shared" si="31"/>
        <v>1.4243558056027124E-2</v>
      </c>
    </row>
    <row r="1001" spans="1:14">
      <c r="A1001" s="17">
        <v>45600</v>
      </c>
      <c r="B1001" s="16">
        <v>12</v>
      </c>
      <c r="C1001" s="16">
        <v>1</v>
      </c>
      <c r="D1001" s="18">
        <f>price!B66</f>
        <v>5712.69</v>
      </c>
      <c r="E1001" s="16">
        <v>1.3391</v>
      </c>
      <c r="F1001" s="16">
        <f>price!B66*_xlfn.NORM.S.DIST((LN(price!B66/Home!$F$32)+(rate!B66%-dividend!B66%+0.5*(vol!M66%)^2)*(ttm!M66/365))/((vol!M66%)*SQRT(ttm!M66/365)),TRUE)*EXP(-dividend!B66%*ttm!M66/365)-Home!$F$32*_xlfn.NORM.S.DIST((LN(price!B66/Home!$F$32)+(rate!B66%-dividend!B66%-0.5*(vol!M66%)^2)*(ttm!M66/365))/((vol!M66%)*SQRT(ttm!M66/365)),TRUE)*EXP(-rate!B66%*ttm!M66/365)</f>
        <v>5.0550281742845868</v>
      </c>
      <c r="G1001" s="16">
        <f>_xlfn.NORM.S.DIST((LN(price!B66/Home!$F$32)+(rate!B66%-dividend!B66%+0.5*(vol!M66%)^2)*(ttm!M66/365))/((vol!M66%)*SQRT(ttm!M66/365)),TRUE)*EXP(-dividend!B66%*ttm!M66/365)</f>
        <v>4.7390084812836415E-2</v>
      </c>
      <c r="H1001" s="18">
        <f>mid!M66</f>
        <v>5.95</v>
      </c>
      <c r="I1001" s="16">
        <f>delta!M66</f>
        <v>5.2999999999999999E-2</v>
      </c>
      <c r="J1001" s="16">
        <v>4.7418500000000003</v>
      </c>
      <c r="K1001" s="20">
        <f>ttm!M66</f>
        <v>46</v>
      </c>
      <c r="L1001" s="20">
        <f>moneyness!M66</f>
        <v>-487.3100000000004</v>
      </c>
      <c r="M1001" s="16">
        <f t="shared" si="30"/>
        <v>4.15128734626923E-2</v>
      </c>
      <c r="N1001" s="16">
        <f t="shared" si="31"/>
        <v>-5.8772113501441153E-3</v>
      </c>
    </row>
    <row r="1002" spans="1:14">
      <c r="A1002" s="17">
        <v>45601</v>
      </c>
      <c r="B1002" s="16">
        <v>12</v>
      </c>
      <c r="C1002" s="16">
        <v>1</v>
      </c>
      <c r="D1002" s="18">
        <f>price!B67</f>
        <v>5782.76</v>
      </c>
      <c r="E1002" s="16">
        <v>1.3243</v>
      </c>
      <c r="F1002" s="16">
        <f>price!B67*_xlfn.NORM.S.DIST((LN(price!B67/Home!$F$32)+(rate!B67%-dividend!B67%+0.5*(vol!M67%)^2)*(ttm!M67/365))/((vol!M67%)*SQRT(ttm!M67/365)),TRUE)*EXP(-dividend!B67%*ttm!M67/365)-Home!$F$32*_xlfn.NORM.S.DIST((LN(price!B67/Home!$F$32)+(rate!B67%-dividend!B67%-0.5*(vol!M67%)^2)*(ttm!M67/365))/((vol!M67%)*SQRT(ttm!M67/365)),TRUE)*EXP(-rate!B67%*ttm!M67/365)</f>
        <v>7.3268951153111743</v>
      </c>
      <c r="G1002" s="16">
        <f>_xlfn.NORM.S.DIST((LN(price!B67/Home!$F$32)+(rate!B67%-dividend!B67%+0.5*(vol!M67%)^2)*(ttm!M67/365))/((vol!M67%)*SQRT(ttm!M67/365)),TRUE)*EXP(-dividend!B67%*ttm!M67/365)</f>
        <v>6.7744589669943553E-2</v>
      </c>
      <c r="H1002" s="18">
        <f>mid!M67</f>
        <v>8.85</v>
      </c>
      <c r="I1002" s="16">
        <f>delta!M67</f>
        <v>7.3999999999999996E-2</v>
      </c>
      <c r="J1002" s="16">
        <v>4.7514500000000002</v>
      </c>
      <c r="K1002" s="20">
        <f>ttm!M67</f>
        <v>45</v>
      </c>
      <c r="L1002" s="20">
        <f>moneyness!M67</f>
        <v>-417.23999999999978</v>
      </c>
      <c r="M1002" s="16">
        <f t="shared" si="30"/>
        <v>8.7632287325925262E-2</v>
      </c>
      <c r="N1002" s="16">
        <f t="shared" si="31"/>
        <v>1.9887697655981709E-2</v>
      </c>
    </row>
    <row r="1003" spans="1:14">
      <c r="A1003" s="17">
        <v>45602</v>
      </c>
      <c r="B1003" s="16">
        <v>12</v>
      </c>
      <c r="C1003" s="16">
        <v>1</v>
      </c>
      <c r="D1003" s="18">
        <f>price!B68</f>
        <v>5929.04</v>
      </c>
      <c r="E1003" s="16">
        <v>1.2922</v>
      </c>
      <c r="F1003" s="16">
        <f>price!B68*_xlfn.NORM.S.DIST((LN(price!B68/Home!$F$32)+(rate!B68%-dividend!B68%+0.5*(vol!M68%)^2)*(ttm!M68/365))/((vol!M68%)*SQRT(ttm!M68/365)),TRUE)*EXP(-dividend!B68%*ttm!M68/365)-Home!$F$32*_xlfn.NORM.S.DIST((LN(price!B68/Home!$F$32)+(rate!B68%-dividend!B68%-0.5*(vol!M68%)^2)*(ttm!M68/365))/((vol!M68%)*SQRT(ttm!M68/365)),TRUE)*EXP(-rate!B68%*ttm!M68/365)</f>
        <v>19.161238790478251</v>
      </c>
      <c r="G1003" s="16">
        <f>_xlfn.NORM.S.DIST((LN(price!B68/Home!$F$32)+(rate!B68%-dividend!B68%+0.5*(vol!M68%)^2)*(ttm!M68/365))/((vol!M68%)*SQRT(ttm!M68/365)),TRUE)*EXP(-dividend!B68%*ttm!M68/365)</f>
        <v>0.15803543351151214</v>
      </c>
      <c r="H1003" s="18">
        <f>mid!M68</f>
        <v>21.65</v>
      </c>
      <c r="I1003" s="16">
        <f>delta!M68</f>
        <v>0.16700000000000001</v>
      </c>
      <c r="J1003" s="16">
        <v>4.7555100000000001</v>
      </c>
      <c r="K1003" s="20">
        <f>ttm!M68</f>
        <v>44</v>
      </c>
      <c r="L1003" s="20">
        <f>moneyness!M68</f>
        <v>-270.96000000000004</v>
      </c>
      <c r="M1003" s="16">
        <f t="shared" si="30"/>
        <v>0.11402888308758029</v>
      </c>
      <c r="N1003" s="16">
        <f t="shared" si="31"/>
        <v>-4.4006550423931853E-2</v>
      </c>
    </row>
    <row r="1004" spans="1:14">
      <c r="A1004" s="17">
        <v>45603</v>
      </c>
      <c r="B1004" s="16">
        <v>12</v>
      </c>
      <c r="C1004" s="16">
        <v>1</v>
      </c>
      <c r="D1004" s="18">
        <f>price!B69</f>
        <v>5973.1</v>
      </c>
      <c r="E1004" s="16">
        <v>1.2938000000000001</v>
      </c>
      <c r="F1004" s="16">
        <f>price!B69*_xlfn.NORM.S.DIST((LN(price!B69/Home!$F$32)+(rate!B69%-dividend!B69%+0.5*(vol!M69%)^2)*(ttm!M69/365))/((vol!M69%)*SQRT(ttm!M69/365)),TRUE)*EXP(-dividend!B69%*ttm!M69/365)-Home!$F$32*_xlfn.NORM.S.DIST((LN(price!B69/Home!$F$32)+(rate!B69%-dividend!B69%-0.5*(vol!M69%)^2)*(ttm!M69/365))/((vol!M69%)*SQRT(ttm!M69/365)),TRUE)*EXP(-rate!B69%*ttm!M69/365)</f>
        <v>24.562796308724046</v>
      </c>
      <c r="G1004" s="16">
        <f>_xlfn.NORM.S.DIST((LN(price!B69/Home!$F$32)+(rate!B69%-dividend!B69%+0.5*(vol!M69%)^2)*(ttm!M69/365))/((vol!M69%)*SQRT(ttm!M69/365)),TRUE)*EXP(-dividend!B69%*ttm!M69/365)</f>
        <v>0.19713759862289235</v>
      </c>
      <c r="H1004" s="18">
        <f>mid!M69</f>
        <v>26.65</v>
      </c>
      <c r="I1004" s="16">
        <f>delta!M69</f>
        <v>0.20399999999999999</v>
      </c>
      <c r="J1004" s="16">
        <v>4.7456100000000001</v>
      </c>
      <c r="K1004" s="20">
        <f>ttm!M69</f>
        <v>43</v>
      </c>
      <c r="L1004" s="20">
        <f>moneyness!M69</f>
        <v>-226.89999999999964</v>
      </c>
      <c r="M1004" s="16">
        <f t="shared" si="30"/>
        <v>9.4477636361278941E-2</v>
      </c>
      <c r="N1004" s="16">
        <f t="shared" si="31"/>
        <v>-0.1026599622616134</v>
      </c>
    </row>
    <row r="1005" spans="1:14">
      <c r="A1005" s="17">
        <v>45604</v>
      </c>
      <c r="B1005" s="16">
        <v>12</v>
      </c>
      <c r="C1005" s="16">
        <v>3</v>
      </c>
      <c r="D1005" s="18">
        <f>price!B70</f>
        <v>5995.54</v>
      </c>
      <c r="E1005" s="16">
        <v>1.2887999999999999</v>
      </c>
      <c r="F1005" s="16">
        <f>price!B70*_xlfn.NORM.S.DIST((LN(price!B70/Home!$F$32)+(rate!B70%-dividend!B70%+0.5*(vol!M70%)^2)*(ttm!M70/365))/((vol!M70%)*SQRT(ttm!M70/365)),TRUE)*EXP(-dividend!B70%*ttm!M70/365)-Home!$F$32*_xlfn.NORM.S.DIST((LN(price!B70/Home!$F$32)+(rate!B70%-dividend!B70%-0.5*(vol!M70%)^2)*(ttm!M70/365))/((vol!M70%)*SQRT(ttm!M70/365)),TRUE)*EXP(-rate!B70%*ttm!M70/365)</f>
        <v>28.065395413030728</v>
      </c>
      <c r="G1005" s="16">
        <f>_xlfn.NORM.S.DIST((LN(price!B70/Home!$F$32)+(rate!B70%-dividend!B70%+0.5*(vol!M70%)^2)*(ttm!M70/365))/((vol!M70%)*SQRT(ttm!M70/365)),TRUE)*EXP(-dividend!B70%*ttm!M70/365)</f>
        <v>0.22094719409314098</v>
      </c>
      <c r="H1005" s="18">
        <f>mid!M70</f>
        <v>28.75</v>
      </c>
      <c r="I1005" s="16">
        <f>delta!M70</f>
        <v>0.22900000000000001</v>
      </c>
      <c r="J1005" s="16">
        <v>4.7659500000000001</v>
      </c>
      <c r="K1005" s="20">
        <f>ttm!M70</f>
        <v>42</v>
      </c>
      <c r="L1005" s="20">
        <f>moneyness!M70</f>
        <v>-204.46000000000004</v>
      </c>
      <c r="M1005" s="16">
        <f t="shared" si="30"/>
        <v>-6.7641763759189705E-2</v>
      </c>
      <c r="N1005" s="16">
        <f t="shared" si="31"/>
        <v>-0.28858895785233069</v>
      </c>
    </row>
    <row r="1006" spans="1:14">
      <c r="A1006" s="17">
        <v>45607</v>
      </c>
      <c r="B1006" s="16">
        <v>12</v>
      </c>
      <c r="C1006" s="16">
        <v>1</v>
      </c>
      <c r="D1006" s="18">
        <f>price!B71</f>
        <v>6001.35</v>
      </c>
      <c r="E1006" s="16">
        <v>1.2884</v>
      </c>
      <c r="F1006" s="16">
        <f>price!B71*_xlfn.NORM.S.DIST((LN(price!B71/Home!$F$32)+(rate!B71%-dividend!B71%+0.5*(vol!M71%)^2)*(ttm!M71/365))/((vol!M71%)*SQRT(ttm!M71/365)),TRUE)*EXP(-dividend!B71%*ttm!M71/365)-Home!$F$32*_xlfn.NORM.S.DIST((LN(price!B71/Home!$F$32)+(rate!B71%-dividend!B71%-0.5*(vol!M71%)^2)*(ttm!M71/365))/((vol!M71%)*SQRT(ttm!M71/365)),TRUE)*EXP(-rate!B71%*ttm!M71/365)</f>
        <v>26.126397350809157</v>
      </c>
      <c r="G1006" s="16">
        <f>_xlfn.NORM.S.DIST((LN(price!B71/Home!$F$32)+(rate!B71%-dividend!B71%+0.5*(vol!M71%)^2)*(ttm!M71/365))/((vol!M71%)*SQRT(ttm!M71/365)),TRUE)*EXP(-dividend!B71%*ttm!M71/365)</f>
        <v>0.21594624844463703</v>
      </c>
      <c r="H1006" s="18">
        <f>mid!M71</f>
        <v>28.4</v>
      </c>
      <c r="I1006" s="16">
        <f>delta!M71</f>
        <v>0.23</v>
      </c>
      <c r="J1006" s="16">
        <v>4.7637099999999997</v>
      </c>
      <c r="K1006" s="20">
        <f>ttm!M71</f>
        <v>39</v>
      </c>
      <c r="L1006" s="20">
        <f>moneyness!M71</f>
        <v>-198.64999999999964</v>
      </c>
      <c r="M1006" s="16">
        <f t="shared" si="30"/>
        <v>0.35000409632119933</v>
      </c>
      <c r="N1006" s="16">
        <f t="shared" si="31"/>
        <v>0.1340578478765623</v>
      </c>
    </row>
    <row r="1007" spans="1:14">
      <c r="A1007" s="17">
        <v>45608</v>
      </c>
      <c r="B1007" s="16">
        <v>12</v>
      </c>
      <c r="C1007" s="16">
        <v>1</v>
      </c>
      <c r="D1007" s="18">
        <f>price!B72</f>
        <v>5983.99</v>
      </c>
      <c r="E1007" s="16">
        <v>1.2925</v>
      </c>
      <c r="F1007" s="16">
        <f>price!B72*_xlfn.NORM.S.DIST((LN(price!B72/Home!$F$32)+(rate!B72%-dividend!B72%+0.5*(vol!M72%)^2)*(ttm!M72/365))/((vol!M72%)*SQRT(ttm!M72/365)),TRUE)*EXP(-dividend!B72%*ttm!M72/365)-Home!$F$32*_xlfn.NORM.S.DIST((LN(price!B72/Home!$F$32)+(rate!B72%-dividend!B72%-0.5*(vol!M72%)^2)*(ttm!M72/365))/((vol!M72%)*SQRT(ttm!M72/365)),TRUE)*EXP(-rate!B72%*ttm!M72/365)</f>
        <v>20.19410263721511</v>
      </c>
      <c r="G1007" s="16">
        <f>_xlfn.NORM.S.DIST((LN(price!B72/Home!$F$32)+(rate!B72%-dividend!B72%+0.5*(vol!M72%)^2)*(ttm!M72/365))/((vol!M72%)*SQRT(ttm!M72/365)),TRUE)*EXP(-dividend!B72%*ttm!M72/365)</f>
        <v>0.18244107626190242</v>
      </c>
      <c r="H1007" s="18">
        <f>mid!M72</f>
        <v>22.25</v>
      </c>
      <c r="I1007" s="16">
        <f>delta!M72</f>
        <v>0.19900000000000001</v>
      </c>
      <c r="J1007" s="16">
        <v>4.7735000000000003</v>
      </c>
      <c r="K1007" s="20">
        <f>ttm!M72</f>
        <v>38</v>
      </c>
      <c r="L1007" s="20">
        <f>moneyness!M72</f>
        <v>-216.01000000000022</v>
      </c>
      <c r="M1007" s="16">
        <f t="shared" si="30"/>
        <v>-1.4006128824359991</v>
      </c>
      <c r="N1007" s="16">
        <f t="shared" si="31"/>
        <v>-1.5830539586979016</v>
      </c>
    </row>
    <row r="1008" spans="1:14">
      <c r="A1008" s="17">
        <v>45609</v>
      </c>
      <c r="B1008" s="16">
        <v>12</v>
      </c>
      <c r="C1008" s="16">
        <v>1</v>
      </c>
      <c r="D1008" s="18">
        <f>price!B73</f>
        <v>5985.38</v>
      </c>
      <c r="E1008" s="16">
        <v>1.2904</v>
      </c>
      <c r="F1008" s="16">
        <f>price!B73*_xlfn.NORM.S.DIST((LN(price!B73/Home!$F$32)+(rate!B73%-dividend!B73%+0.5*(vol!M73%)^2)*(ttm!M73/365))/((vol!M73%)*SQRT(ttm!M73/365)),TRUE)*EXP(-dividend!B73%*ttm!M73/365)-Home!$F$32*_xlfn.NORM.S.DIST((LN(price!B73/Home!$F$32)+(rate!B73%-dividend!B73%-0.5*(vol!M73%)^2)*(ttm!M73/365))/((vol!M73%)*SQRT(ttm!M73/365)),TRUE)*EXP(-rate!B73%*ttm!M73/365)</f>
        <v>18.250230652823234</v>
      </c>
      <c r="G1008" s="16">
        <f>_xlfn.NORM.S.DIST((LN(price!B73/Home!$F$32)+(rate!B73%-dividend!B73%+0.5*(vol!M73%)^2)*(ttm!M73/365))/((vol!M73%)*SQRT(ttm!M73/365)),TRUE)*EXP(-dividend!B73%*ttm!M73/365)</f>
        <v>0.17352422829137296</v>
      </c>
      <c r="H1008" s="18">
        <f>mid!M73</f>
        <v>20.6</v>
      </c>
      <c r="I1008" s="16">
        <f>delta!M73</f>
        <v>0.19</v>
      </c>
      <c r="J1008" s="16">
        <v>4.7338300000000002</v>
      </c>
      <c r="K1008" s="20">
        <f>ttm!M73</f>
        <v>37</v>
      </c>
      <c r="L1008" s="20">
        <f>moneyness!M73</f>
        <v>-214.61999999999989</v>
      </c>
      <c r="M1008" s="16">
        <f t="shared" si="30"/>
        <v>0.24848765869780762</v>
      </c>
      <c r="N1008" s="16">
        <f t="shared" si="31"/>
        <v>7.4963430406434661E-2</v>
      </c>
    </row>
    <row r="1009" spans="1:14">
      <c r="A1009" s="17">
        <v>45610</v>
      </c>
      <c r="B1009" s="16">
        <v>12</v>
      </c>
      <c r="C1009" s="16">
        <v>1</v>
      </c>
      <c r="D1009" s="18">
        <f>price!B74</f>
        <v>5949.17</v>
      </c>
      <c r="E1009" s="16">
        <v>1.2985</v>
      </c>
      <c r="F1009" s="16">
        <f>price!B74*_xlfn.NORM.S.DIST((LN(price!B74/Home!$F$32)+(rate!B74%-dividend!B74%+0.5*(vol!M74%)^2)*(ttm!M74/365))/((vol!M74%)*SQRT(ttm!M74/365)),TRUE)*EXP(-dividend!B74%*ttm!M74/365)-Home!$F$32*_xlfn.NORM.S.DIST((LN(price!B74/Home!$F$32)+(rate!B74%-dividend!B74%-0.5*(vol!M74%)^2)*(ttm!M74/365))/((vol!M74%)*SQRT(ttm!M74/365)),TRUE)*EXP(-rate!B74%*ttm!M74/365)</f>
        <v>10.574401335233233</v>
      </c>
      <c r="G1009" s="16">
        <f>_xlfn.NORM.S.DIST((LN(price!B74/Home!$F$32)+(rate!B74%-dividend!B74%+0.5*(vol!M74%)^2)*(ttm!M74/365))/((vol!M74%)*SQRT(ttm!M74/365)),TRUE)*EXP(-dividend!B74%*ttm!M74/365)</f>
        <v>0.11706904713962947</v>
      </c>
      <c r="H1009" s="18">
        <f>mid!M74</f>
        <v>11.55</v>
      </c>
      <c r="I1009" s="16">
        <f>delta!M74</f>
        <v>0.124</v>
      </c>
      <c r="J1009" s="16">
        <v>4.7748699999999999</v>
      </c>
      <c r="K1009" s="20">
        <f>ttm!M74</f>
        <v>36</v>
      </c>
      <c r="L1009" s="20">
        <f>moneyness!M74</f>
        <v>-250.82999999999993</v>
      </c>
      <c r="M1009" s="16">
        <f t="shared" si="30"/>
        <v>6.7928877818115102E-2</v>
      </c>
      <c r="N1009" s="16">
        <f t="shared" si="31"/>
        <v>-4.9140169321514368E-2</v>
      </c>
    </row>
    <row r="1010" spans="1:14">
      <c r="A1010" s="17">
        <v>45611</v>
      </c>
      <c r="B1010" s="16">
        <v>12</v>
      </c>
      <c r="C1010" s="16">
        <v>3</v>
      </c>
      <c r="D1010" s="18">
        <f>price!B75</f>
        <v>5870.62</v>
      </c>
      <c r="E1010" s="16">
        <v>1.3163</v>
      </c>
      <c r="F1010" s="16">
        <f>price!B75*_xlfn.NORM.S.DIST((LN(price!B75/Home!$F$32)+(rate!B75%-dividend!B75%+0.5*(vol!M75%)^2)*(ttm!M75/365))/((vol!M75%)*SQRT(ttm!M75/365)),TRUE)*EXP(-dividend!B75%*ttm!M75/365)-Home!$F$32*_xlfn.NORM.S.DIST((LN(price!B75/Home!$F$32)+(rate!B75%-dividend!B75%-0.5*(vol!M75%)^2)*(ttm!M75/365))/((vol!M75%)*SQRT(ttm!M75/365)),TRUE)*EXP(-rate!B75%*ttm!M75/365)</f>
        <v>5.5595109390318385</v>
      </c>
      <c r="G1010" s="16">
        <f>_xlfn.NORM.S.DIST((LN(price!B75/Home!$F$32)+(rate!B75%-dividend!B75%+0.5*(vol!M75%)^2)*(ttm!M75/365))/((vol!M75%)*SQRT(ttm!M75/365)),TRUE)*EXP(-dividend!B75%*ttm!M75/365)</f>
        <v>6.5373500185264999E-2</v>
      </c>
      <c r="H1010" s="18">
        <f>mid!M75</f>
        <v>6.2</v>
      </c>
      <c r="I1010" s="16">
        <f>delta!M75</f>
        <v>7.0999999999999994E-2</v>
      </c>
      <c r="J1010" s="16">
        <v>4.7703899999999999</v>
      </c>
      <c r="K1010" s="20">
        <f>ttm!M75</f>
        <v>35</v>
      </c>
      <c r="L1010" s="20">
        <f>moneyness!M75</f>
        <v>-329.38000000000011</v>
      </c>
      <c r="M1010" s="16">
        <f t="shared" si="30"/>
        <v>-8.9435801157507315E-3</v>
      </c>
      <c r="N1010" s="16">
        <f t="shared" si="31"/>
        <v>-7.4317080301015734E-2</v>
      </c>
    </row>
    <row r="1011" spans="1:14">
      <c r="A1011" s="17">
        <v>45614</v>
      </c>
      <c r="B1011" s="16">
        <v>12</v>
      </c>
      <c r="C1011" s="16">
        <v>1</v>
      </c>
      <c r="D1011" s="18">
        <f>price!B76</f>
        <v>5893.62</v>
      </c>
      <c r="E1011" s="16">
        <v>1.3109</v>
      </c>
      <c r="F1011" s="16">
        <f>price!B76*_xlfn.NORM.S.DIST((LN(price!B76/Home!$F$32)+(rate!B76%-dividend!B76%+0.5*(vol!M76%)^2)*(ttm!M76/365))/((vol!M76%)*SQRT(ttm!M76/365)),TRUE)*EXP(-dividend!B76%*ttm!M76/365)-Home!$F$32*_xlfn.NORM.S.DIST((LN(price!B76/Home!$F$32)+(rate!B76%-dividend!B76%-0.5*(vol!M76%)^2)*(ttm!M76/365))/((vol!M76%)*SQRT(ttm!M76/365)),TRUE)*EXP(-rate!B76%*ttm!M76/365)</f>
        <v>5.0598958304386201</v>
      </c>
      <c r="G1011" s="16">
        <f>_xlfn.NORM.S.DIST((LN(price!B76/Home!$F$32)+(rate!B76%-dividend!B76%+0.5*(vol!M76%)^2)*(ttm!M76/365))/((vol!M76%)*SQRT(ttm!M76/365)),TRUE)*EXP(-dividend!B76%*ttm!M76/365)</f>
        <v>6.4237534991613915E-2</v>
      </c>
      <c r="H1011" s="18">
        <f>mid!M76</f>
        <v>6</v>
      </c>
      <c r="I1011" s="16">
        <f>delta!M76</f>
        <v>7.3999999999999996E-2</v>
      </c>
      <c r="J1011" s="16">
        <v>4.7681199999999997</v>
      </c>
      <c r="K1011" s="20">
        <f>ttm!M76</f>
        <v>32</v>
      </c>
      <c r="L1011" s="20">
        <f>moneyness!M76</f>
        <v>-306.38000000000011</v>
      </c>
      <c r="M1011" s="16">
        <f t="shared" si="30"/>
        <v>9.9362803302721861E-2</v>
      </c>
      <c r="N1011" s="16">
        <f t="shared" si="31"/>
        <v>3.5125268311107946E-2</v>
      </c>
    </row>
    <row r="1012" spans="1:14">
      <c r="A1012" s="17">
        <v>45615</v>
      </c>
      <c r="B1012" s="16">
        <v>12</v>
      </c>
      <c r="C1012" s="16">
        <v>1</v>
      </c>
      <c r="D1012" s="18">
        <f>price!B77</f>
        <v>5916.98</v>
      </c>
      <c r="E1012" s="16">
        <v>1.3053999999999999</v>
      </c>
      <c r="F1012" s="16">
        <f>price!B77*_xlfn.NORM.S.DIST((LN(price!B77/Home!$F$32)+(rate!B77%-dividend!B77%+0.5*(vol!M77%)^2)*(ttm!M77/365))/((vol!M77%)*SQRT(ttm!M77/365)),TRUE)*EXP(-dividend!B77%*ttm!M77/365)-Home!$F$32*_xlfn.NORM.S.DIST((LN(price!B77/Home!$F$32)+(rate!B77%-dividend!B77%-0.5*(vol!M77%)^2)*(ttm!M77/365))/((vol!M77%)*SQRT(ttm!M77/365)),TRUE)*EXP(-rate!B77%*ttm!M77/365)</f>
        <v>7.6039076893634956</v>
      </c>
      <c r="G1012" s="16">
        <f>_xlfn.NORM.S.DIST((LN(price!B77/Home!$F$32)+(rate!B77%-dividend!B77%+0.5*(vol!M77%)^2)*(ttm!M77/365))/((vol!M77%)*SQRT(ttm!M77/365)),TRUE)*EXP(-dividend!B77%*ttm!M77/365)</f>
        <v>8.8091752172381979E-2</v>
      </c>
      <c r="H1012" s="18">
        <f>mid!M77</f>
        <v>8.3000000000000007</v>
      </c>
      <c r="I1012" s="16">
        <f>delta!M77</f>
        <v>9.7000000000000003E-2</v>
      </c>
      <c r="J1012" s="16">
        <v>4.7679</v>
      </c>
      <c r="K1012" s="20">
        <f>ttm!M77</f>
        <v>31</v>
      </c>
      <c r="L1012" s="20">
        <f>moneyness!M77</f>
        <v>-283.02000000000044</v>
      </c>
      <c r="M1012" s="16">
        <f t="shared" si="30"/>
        <v>3.0630495397340267</v>
      </c>
      <c r="N1012" s="16">
        <f t="shared" si="31"/>
        <v>2.9749577875616446</v>
      </c>
    </row>
    <row r="1013" spans="1:14">
      <c r="A1013" s="17">
        <v>45616</v>
      </c>
      <c r="B1013" s="16">
        <v>12</v>
      </c>
      <c r="C1013" s="16">
        <v>1</v>
      </c>
      <c r="D1013" s="18">
        <f>price!B78</f>
        <v>5917.11</v>
      </c>
      <c r="E1013" s="16">
        <v>1.3050999999999999</v>
      </c>
      <c r="F1013" s="16">
        <f>price!B78*_xlfn.NORM.S.DIST((LN(price!B78/Home!$F$32)+(rate!B78%-dividend!B78%+0.5*(vol!M78%)^2)*(ttm!M78/365))/((vol!M78%)*SQRT(ttm!M78/365)),TRUE)*EXP(-dividend!B78%*ttm!M78/365)-Home!$F$32*_xlfn.NORM.S.DIST((LN(price!B78/Home!$F$32)+(rate!B78%-dividend!B78%-0.5*(vol!M78%)^2)*(ttm!M78/365))/((vol!M78%)*SQRT(ttm!M78/365)),TRUE)*EXP(-rate!B78%*ttm!M78/365)</f>
        <v>8.044915118922745</v>
      </c>
      <c r="G1013" s="16">
        <f>_xlfn.NORM.S.DIST((LN(price!B78/Home!$F$32)+(rate!B78%-dividend!B78%+0.5*(vol!M78%)^2)*(ttm!M78/365))/((vol!M78%)*SQRT(ttm!M78/365)),TRUE)*EXP(-dividend!B78%*ttm!M78/365)</f>
        <v>9.1182434355298311E-2</v>
      </c>
      <c r="H1013" s="18">
        <f>mid!M78</f>
        <v>8.0500000000000007</v>
      </c>
      <c r="I1013" s="16">
        <f>delta!M78</f>
        <v>9.8000000000000004E-2</v>
      </c>
      <c r="J1013" s="16">
        <v>4.7730899999999998</v>
      </c>
      <c r="K1013" s="20">
        <f>ttm!M78</f>
        <v>30</v>
      </c>
      <c r="L1013" s="20">
        <f>moneyness!M78</f>
        <v>-282.89000000000033</v>
      </c>
      <c r="M1013" s="16">
        <f t="shared" si="30"/>
        <v>5.8941035252839689E-2</v>
      </c>
      <c r="N1013" s="16">
        <f t="shared" si="31"/>
        <v>-3.2241399102458622E-2</v>
      </c>
    </row>
    <row r="1014" spans="1:14">
      <c r="A1014" s="17">
        <v>45617</v>
      </c>
      <c r="B1014" s="16">
        <v>12</v>
      </c>
      <c r="C1014" s="16">
        <v>1</v>
      </c>
      <c r="D1014" s="18">
        <f>price!B79</f>
        <v>5948.71</v>
      </c>
      <c r="E1014" s="16">
        <v>1.2982</v>
      </c>
      <c r="F1014" s="16">
        <f>price!B79*_xlfn.NORM.S.DIST((LN(price!B79/Home!$F$32)+(rate!B79%-dividend!B79%+0.5*(vol!M79%)^2)*(ttm!M79/365))/((vol!M79%)*SQRT(ttm!M79/365)),TRUE)*EXP(-dividend!B79%*ttm!M79/365)-Home!$F$32*_xlfn.NORM.S.DIST((LN(price!B79/Home!$F$32)+(rate!B79%-dividend!B79%-0.5*(vol!M79%)^2)*(ttm!M79/365))/((vol!M79%)*SQRT(ttm!M79/365)),TRUE)*EXP(-rate!B79%*ttm!M79/365)</f>
        <v>9.9544128601883131</v>
      </c>
      <c r="G1014" s="16">
        <f>_xlfn.NORM.S.DIST((LN(price!B79/Home!$F$32)+(rate!B79%-dividend!B79%+0.5*(vol!M79%)^2)*(ttm!M79/365))/((vol!M79%)*SQRT(ttm!M79/365)),TRUE)*EXP(-dividend!B79%*ttm!M79/365)</f>
        <v>0.11169864561226987</v>
      </c>
      <c r="H1014" s="18">
        <f>mid!M79</f>
        <v>9.9</v>
      </c>
      <c r="I1014" s="16">
        <f>delta!M79</f>
        <v>0.11700000000000001</v>
      </c>
      <c r="J1014" s="16">
        <v>4.7730300000000003</v>
      </c>
      <c r="K1014" s="20">
        <f>ttm!M79</f>
        <v>29</v>
      </c>
      <c r="L1014" s="20">
        <f>moneyness!M79</f>
        <v>-251.28999999999996</v>
      </c>
      <c r="M1014" s="16">
        <f t="shared" si="30"/>
        <v>-7.3465699990834202E-2</v>
      </c>
      <c r="N1014" s="16">
        <f t="shared" si="31"/>
        <v>-0.18516434560310407</v>
      </c>
    </row>
    <row r="1015" spans="1:14">
      <c r="A1015" s="17">
        <v>45618</v>
      </c>
      <c r="B1015" s="16">
        <v>12</v>
      </c>
      <c r="C1015" s="16">
        <v>3</v>
      </c>
      <c r="D1015" s="18">
        <f>price!B80</f>
        <v>5969.34</v>
      </c>
      <c r="E1015" s="16">
        <v>1.2948999999999999</v>
      </c>
      <c r="F1015" s="16">
        <f>price!B80*_xlfn.NORM.S.DIST((LN(price!B80/Home!$F$32)+(rate!B80%-dividend!B80%+0.5*(vol!M80%)^2)*(ttm!M80/365))/((vol!M80%)*SQRT(ttm!M80/365)),TRUE)*EXP(-dividend!B80%*ttm!M80/365)-Home!$F$32*_xlfn.NORM.S.DIST((LN(price!B80/Home!$F$32)+(rate!B80%-dividend!B80%-0.5*(vol!M80%)^2)*(ttm!M80/365))/((vol!M80%)*SQRT(ttm!M80/365)),TRUE)*EXP(-rate!B80%*ttm!M80/365)</f>
        <v>8.8198758248109925</v>
      </c>
      <c r="G1015" s="16">
        <f>_xlfn.NORM.S.DIST((LN(price!B80/Home!$F$32)+(rate!B80%-dividend!B80%+0.5*(vol!M80%)^2)*(ttm!M80/365))/((vol!M80%)*SQRT(ttm!M80/365)),TRUE)*EXP(-dividend!B80%*ttm!M80/365)</f>
        <v>0.10937059468512352</v>
      </c>
      <c r="H1015" s="18">
        <f>mid!M80</f>
        <v>8.4</v>
      </c>
      <c r="I1015" s="16">
        <f>delta!M80</f>
        <v>0.109</v>
      </c>
      <c r="J1015" s="16">
        <v>4.7799699999999996</v>
      </c>
      <c r="K1015" s="20">
        <f>ttm!M80</f>
        <v>28</v>
      </c>
      <c r="L1015" s="20">
        <f>moneyness!M80</f>
        <v>-230.65999999999985</v>
      </c>
      <c r="M1015" s="16">
        <f t="shared" si="30"/>
        <v>4.0246545045172812E-2</v>
      </c>
      <c r="N1015" s="16">
        <f t="shared" si="31"/>
        <v>-6.9124049639950697E-2</v>
      </c>
    </row>
    <row r="1016" spans="1:14">
      <c r="A1016" s="17">
        <v>45621</v>
      </c>
      <c r="B1016" s="16">
        <v>12</v>
      </c>
      <c r="C1016" s="16">
        <v>1</v>
      </c>
      <c r="D1016" s="18">
        <f>price!B81</f>
        <v>5987.37</v>
      </c>
      <c r="E1016" s="16">
        <v>1.2907</v>
      </c>
      <c r="F1016" s="16">
        <f>price!B81*_xlfn.NORM.S.DIST((LN(price!B81/Home!$F$32)+(rate!B81%-dividend!B81%+0.5*(vol!M81%)^2)*(ttm!M81/365))/((vol!M81%)*SQRT(ttm!M81/365)),TRUE)*EXP(-dividend!B81%*ttm!M81/365)-Home!$F$32*_xlfn.NORM.S.DIST((LN(price!B81/Home!$F$32)+(rate!B81%-dividend!B81%-0.5*(vol!M81%)^2)*(ttm!M81/365))/((vol!M81%)*SQRT(ttm!M81/365)),TRUE)*EXP(-rate!B81%*ttm!M81/365)</f>
        <v>7.5856176971634568</v>
      </c>
      <c r="G1016" s="16">
        <f>_xlfn.NORM.S.DIST((LN(price!B81/Home!$F$32)+(rate!B81%-dividend!B81%+0.5*(vol!M81%)^2)*(ttm!M81/365))/((vol!M81%)*SQRT(ttm!M81/365)),TRUE)*EXP(-dividend!B81%*ttm!M81/365)</f>
        <v>0.10452870321318986</v>
      </c>
      <c r="H1016" s="18">
        <f>mid!M81</f>
        <v>9.1</v>
      </c>
      <c r="I1016" s="16">
        <f>delta!M81</f>
        <v>0.114</v>
      </c>
      <c r="J1016" s="16">
        <v>4.7609500000000002</v>
      </c>
      <c r="K1016" s="20">
        <f>ttm!M81</f>
        <v>25</v>
      </c>
      <c r="L1016" s="20">
        <f>moneyness!M81</f>
        <v>-212.63000000000011</v>
      </c>
      <c r="M1016" s="16">
        <f t="shared" si="30"/>
        <v>5.4336542108805529E-2</v>
      </c>
      <c r="N1016" s="16">
        <f t="shared" si="31"/>
        <v>-5.0192161104384327E-2</v>
      </c>
    </row>
    <row r="1017" spans="1:14">
      <c r="A1017" s="17">
        <v>45622</v>
      </c>
      <c r="B1017" s="16">
        <v>12</v>
      </c>
      <c r="C1017" s="16">
        <v>1</v>
      </c>
      <c r="D1017" s="18">
        <f>price!B82</f>
        <v>6021.63</v>
      </c>
      <c r="E1017" s="16">
        <v>1.2827</v>
      </c>
      <c r="F1017" s="16">
        <f>price!B82*_xlfn.NORM.S.DIST((LN(price!B82/Home!$F$32)+(rate!B82%-dividend!B82%+0.5*(vol!M82%)^2)*(ttm!M82/365))/((vol!M82%)*SQRT(ttm!M82/365)),TRUE)*EXP(-dividend!B82%*ttm!M82/365)-Home!$F$32*_xlfn.NORM.S.DIST((LN(price!B82/Home!$F$32)+(rate!B82%-dividend!B82%-0.5*(vol!M82%)^2)*(ttm!M82/365))/((vol!M82%)*SQRT(ttm!M82/365)),TRUE)*EXP(-rate!B82%*ttm!M82/365)</f>
        <v>9.857885286288024</v>
      </c>
      <c r="G1017" s="16">
        <f>_xlfn.NORM.S.DIST((LN(price!B82/Home!$F$32)+(rate!B82%-dividend!B82%+0.5*(vol!M82%)^2)*(ttm!M82/365))/((vol!M82%)*SQRT(ttm!M82/365)),TRUE)*EXP(-dividend!B82%*ttm!M82/365)</f>
        <v>0.13531268345342212</v>
      </c>
      <c r="H1017" s="18">
        <f>mid!M82</f>
        <v>10.95</v>
      </c>
      <c r="I1017" s="16">
        <f>delta!M82</f>
        <v>0.14599999999999999</v>
      </c>
      <c r="J1017" s="16">
        <v>4.7359099999999996</v>
      </c>
      <c r="K1017" s="20">
        <f>ttm!M82</f>
        <v>24</v>
      </c>
      <c r="L1017" s="20">
        <f>moneyness!M82</f>
        <v>-178.36999999999989</v>
      </c>
      <c r="M1017" s="16">
        <f t="shared" si="30"/>
        <v>0.19912724424144906</v>
      </c>
      <c r="N1017" s="16">
        <f t="shared" si="31"/>
        <v>6.3814560788026942E-2</v>
      </c>
    </row>
    <row r="1018" spans="1:14">
      <c r="A1018" s="17">
        <v>45623</v>
      </c>
      <c r="B1018" s="16">
        <v>12</v>
      </c>
      <c r="C1018" s="16">
        <v>2</v>
      </c>
      <c r="D1018" s="18">
        <f>price!B83</f>
        <v>5998.74</v>
      </c>
      <c r="E1018" s="16">
        <v>1.2879</v>
      </c>
      <c r="F1018" s="16">
        <f>price!B83*_xlfn.NORM.S.DIST((LN(price!B83/Home!$F$32)+(rate!B83%-dividend!B83%+0.5*(vol!M83%)^2)*(ttm!M83/365))/((vol!M83%)*SQRT(ttm!M83/365)),TRUE)*EXP(-dividend!B83%*ttm!M83/365)-Home!$F$32*_xlfn.NORM.S.DIST((LN(price!B83/Home!$F$32)+(rate!B83%-dividend!B83%-0.5*(vol!M83%)^2)*(ttm!M83/365))/((vol!M83%)*SQRT(ttm!M83/365)),TRUE)*EXP(-rate!B83%*ttm!M83/365)</f>
        <v>5.8887545334479228</v>
      </c>
      <c r="G1018" s="16">
        <f>_xlfn.NORM.S.DIST((LN(price!B83/Home!$F$32)+(rate!B83%-dividend!B83%+0.5*(vol!M83%)^2)*(ttm!M83/365))/((vol!M83%)*SQRT(ttm!M83/365)),TRUE)*EXP(-dividend!B83%*ttm!M83/365)</f>
        <v>9.2280341247809913E-2</v>
      </c>
      <c r="H1018" s="18">
        <f>mid!M83</f>
        <v>6.35</v>
      </c>
      <c r="I1018" s="16">
        <f>delta!M83</f>
        <v>9.7000000000000003E-2</v>
      </c>
      <c r="J1018" s="16">
        <v>4.7243700000000004</v>
      </c>
      <c r="K1018" s="20">
        <f>ttm!M83</f>
        <v>23</v>
      </c>
      <c r="L1018" s="20">
        <f>moneyness!M83</f>
        <v>-201.26000000000022</v>
      </c>
      <c r="M1018" s="16">
        <f t="shared" si="30"/>
        <v>8.279563641583694E-2</v>
      </c>
      <c r="N1018" s="16">
        <f t="shared" si="31"/>
        <v>-9.4847048319729732E-3</v>
      </c>
    </row>
    <row r="1019" spans="1:14">
      <c r="A1019" s="17">
        <v>45625</v>
      </c>
      <c r="B1019" s="16">
        <v>12</v>
      </c>
      <c r="C1019" s="16">
        <v>3</v>
      </c>
      <c r="D1019" s="18">
        <f>price!B84</f>
        <v>6032.38</v>
      </c>
      <c r="E1019" s="16">
        <v>1.2808999999999999</v>
      </c>
      <c r="F1019" s="16">
        <f>price!B84*_xlfn.NORM.S.DIST((LN(price!B84/Home!$F$32)+(rate!B84%-dividend!B84%+0.5*(vol!M84%)^2)*(ttm!M84/365))/((vol!M84%)*SQRT(ttm!M84/365)),TRUE)*EXP(-dividend!B84%*ttm!M84/365)-Home!$F$32*_xlfn.NORM.S.DIST((LN(price!B84/Home!$F$32)+(rate!B84%-dividend!B84%-0.5*(vol!M84%)^2)*(ttm!M84/365))/((vol!M84%)*SQRT(ttm!M84/365)),TRUE)*EXP(-rate!B84%*ttm!M84/365)</f>
        <v>7.8117608253140816</v>
      </c>
      <c r="G1019" s="16">
        <f>_xlfn.NORM.S.DIST((LN(price!B84/Home!$F$32)+(rate!B84%-dividend!B84%+0.5*(vol!M84%)^2)*(ttm!M84/365))/((vol!M84%)*SQRT(ttm!M84/365)),TRUE)*EXP(-dividend!B84%*ttm!M84/365)</f>
        <v>0.12231491975362958</v>
      </c>
      <c r="H1019" s="18">
        <f>mid!M84</f>
        <v>9.1</v>
      </c>
      <c r="I1019" s="16">
        <f>delta!M84</f>
        <v>0.13800000000000001</v>
      </c>
      <c r="J1019" s="16">
        <v>4.7997500000000004</v>
      </c>
      <c r="K1019" s="20">
        <f>ttm!M84</f>
        <v>21</v>
      </c>
      <c r="L1019" s="20">
        <f>moneyness!M84</f>
        <v>-167.61999999999989</v>
      </c>
      <c r="M1019" s="16">
        <f t="shared" si="30"/>
        <v>-3.1839488511087893E-2</v>
      </c>
      <c r="N1019" s="16">
        <f t="shared" si="31"/>
        <v>-0.15415440826471749</v>
      </c>
    </row>
    <row r="1020" spans="1:14">
      <c r="A1020" s="17">
        <v>45628</v>
      </c>
      <c r="B1020" s="16">
        <v>12</v>
      </c>
      <c r="C1020" s="16">
        <v>1</v>
      </c>
      <c r="D1020" s="18">
        <f>price!B85</f>
        <v>6047.15</v>
      </c>
      <c r="E1020" s="16">
        <v>1.2774000000000001</v>
      </c>
      <c r="F1020" s="16">
        <f>price!B85*_xlfn.NORM.S.DIST((LN(price!B85/Home!$F$32)+(rate!B85%-dividend!B85%+0.5*(vol!M85%)^2)*(ttm!M85/365))/((vol!M85%)*SQRT(ttm!M85/365)),TRUE)*EXP(-dividend!B85%*ttm!M85/365)-Home!$F$32*_xlfn.NORM.S.DIST((LN(price!B85/Home!$F$32)+(rate!B85%-dividend!B85%-0.5*(vol!M85%)^2)*(ttm!M85/365))/((vol!M85%)*SQRT(ttm!M85/365)),TRUE)*EXP(-rate!B85%*ttm!M85/365)</f>
        <v>6.7881663444145488</v>
      </c>
      <c r="G1020" s="16">
        <f>_xlfn.NORM.S.DIST((LN(price!B85/Home!$F$32)+(rate!B85%-dividend!B85%+0.5*(vol!M85%)^2)*(ttm!M85/365))/((vol!M85%)*SQRT(ttm!M85/365)),TRUE)*EXP(-dividend!B85%*ttm!M85/365)</f>
        <v>0.11840101675287108</v>
      </c>
      <c r="H1020" s="18">
        <f>mid!M85</f>
        <v>8.65</v>
      </c>
      <c r="I1020" s="16">
        <f>delta!M85</f>
        <v>0.14199999999999999</v>
      </c>
      <c r="J1020" s="16">
        <v>4.7840400000000001</v>
      </c>
      <c r="K1020" s="20">
        <f>ttm!M85</f>
        <v>18</v>
      </c>
      <c r="L1020" s="20">
        <f>moneyness!M85</f>
        <v>-152.85000000000036</v>
      </c>
      <c r="M1020" s="16">
        <f t="shared" si="30"/>
        <v>-0.43680703146594696</v>
      </c>
      <c r="N1020" s="16">
        <f t="shared" si="31"/>
        <v>-0.55520804821881808</v>
      </c>
    </row>
    <row r="1021" spans="1:14">
      <c r="A1021" s="17">
        <v>45629</v>
      </c>
      <c r="B1021" s="16">
        <v>12</v>
      </c>
      <c r="C1021" s="16">
        <v>1</v>
      </c>
      <c r="D1021" s="18">
        <f>price!B86</f>
        <v>6049.88</v>
      </c>
      <c r="E1021" s="16">
        <v>1.2765</v>
      </c>
      <c r="F1021" s="16">
        <f>price!B86*_xlfn.NORM.S.DIST((LN(price!B86/Home!$F$32)+(rate!B86%-dividend!B86%+0.5*(vol!M86%)^2)*(ttm!M86/365))/((vol!M86%)*SQRT(ttm!M86/365)),TRUE)*EXP(-dividend!B86%*ttm!M86/365)-Home!$F$32*_xlfn.NORM.S.DIST((LN(price!B86/Home!$F$32)+(rate!B86%-dividend!B86%-0.5*(vol!M86%)^2)*(ttm!M86/365))/((vol!M86%)*SQRT(ttm!M86/365)),TRUE)*EXP(-rate!B86%*ttm!M86/365)</f>
        <v>5.841789369936464</v>
      </c>
      <c r="G1021" s="16">
        <f>_xlfn.NORM.S.DIST((LN(price!B86/Home!$F$32)+(rate!B86%-dividend!B86%+0.5*(vol!M86%)^2)*(ttm!M86/365))/((vol!M86%)*SQRT(ttm!M86/365)),TRUE)*EXP(-dividend!B86%*ttm!M86/365)</f>
        <v>0.10928719078225493</v>
      </c>
      <c r="H1021" s="18">
        <f>mid!M86</f>
        <v>7.55</v>
      </c>
      <c r="I1021" s="16">
        <f>delta!M86</f>
        <v>0.127</v>
      </c>
      <c r="J1021" s="16">
        <v>4.7794400000000001</v>
      </c>
      <c r="K1021" s="20">
        <f>ttm!M86</f>
        <v>17</v>
      </c>
      <c r="L1021" s="20">
        <f>moneyness!M86</f>
        <v>-150.11999999999989</v>
      </c>
      <c r="M1021" s="16">
        <f t="shared" si="30"/>
        <v>1.2479586371961096E-3</v>
      </c>
      <c r="N1021" s="16" t="s">
        <v>69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858B22-D91E-42B7-A665-209F0A60602D}">
  <dimension ref="A1:N1021"/>
  <sheetViews>
    <sheetView workbookViewId="0">
      <selection activeCell="M6" sqref="M6"/>
    </sheetView>
  </sheetViews>
  <sheetFormatPr defaultColWidth="8.85546875" defaultRowHeight="15"/>
  <cols>
    <col min="1" max="1" width="11.42578125" bestFit="1" customWidth="1"/>
    <col min="14" max="14" width="12.7109375" bestFit="1" customWidth="1"/>
  </cols>
  <sheetData>
    <row r="1" spans="1:14" s="4" customFormat="1" ht="15.95">
      <c r="A1" s="21" t="s">
        <v>44</v>
      </c>
      <c r="B1" s="4" t="s">
        <v>24</v>
      </c>
      <c r="C1" s="4" t="s">
        <v>60</v>
      </c>
      <c r="D1" s="4" t="s">
        <v>61</v>
      </c>
      <c r="E1" s="4" t="s">
        <v>46</v>
      </c>
      <c r="F1" s="4" t="s">
        <v>62</v>
      </c>
      <c r="G1" s="4" t="s">
        <v>63</v>
      </c>
      <c r="H1" s="4" t="s">
        <v>64</v>
      </c>
      <c r="I1" s="4" t="s">
        <v>65</v>
      </c>
      <c r="J1" s="4" t="s">
        <v>66</v>
      </c>
      <c r="K1" s="4" t="s">
        <v>50</v>
      </c>
      <c r="L1" s="4" t="s">
        <v>51</v>
      </c>
      <c r="M1" s="4" t="s">
        <v>67</v>
      </c>
      <c r="N1" s="4" t="s">
        <v>68</v>
      </c>
    </row>
    <row r="2" spans="1:14">
      <c r="A2" s="17">
        <v>45509</v>
      </c>
      <c r="B2">
        <v>1</v>
      </c>
      <c r="C2">
        <v>1</v>
      </c>
      <c r="D2">
        <v>5186.33</v>
      </c>
      <c r="E2">
        <v>1.4816</v>
      </c>
      <c r="F2">
        <v>125.61507627223114</v>
      </c>
      <c r="G2">
        <v>0.30857611403314961</v>
      </c>
      <c r="H2">
        <v>147.19999999999999</v>
      </c>
      <c r="I2">
        <v>0.33900000000000002</v>
      </c>
      <c r="J2">
        <v>4.9585299999999997</v>
      </c>
      <c r="K2">
        <v>228</v>
      </c>
      <c r="L2">
        <v>-513.66999999999996</v>
      </c>
      <c r="M2">
        <v>-0.65593163174822366</v>
      </c>
      <c r="N2">
        <v>-0.96450774578137333</v>
      </c>
    </row>
    <row r="3" spans="1:14">
      <c r="A3" s="17">
        <v>45510</v>
      </c>
      <c r="B3">
        <v>1</v>
      </c>
      <c r="C3">
        <v>1</v>
      </c>
      <c r="D3">
        <v>5240.03</v>
      </c>
      <c r="E3">
        <v>1.4664999999999999</v>
      </c>
      <c r="F3">
        <v>120.4160433228044</v>
      </c>
      <c r="G3">
        <v>0.31721533597844065</v>
      </c>
      <c r="H3">
        <v>125.9</v>
      </c>
      <c r="I3">
        <v>0.33</v>
      </c>
      <c r="J3">
        <v>4.9520299999999997</v>
      </c>
      <c r="K3">
        <v>227</v>
      </c>
      <c r="L3">
        <v>-459.97000000000025</v>
      </c>
      <c r="M3">
        <v>0.22890683479253443</v>
      </c>
      <c r="N3">
        <v>-8.8308501185906219E-2</v>
      </c>
    </row>
    <row r="4" spans="1:14">
      <c r="A4" s="17">
        <v>45511</v>
      </c>
      <c r="B4">
        <v>1</v>
      </c>
      <c r="C4">
        <v>1</v>
      </c>
      <c r="D4">
        <v>5199.5</v>
      </c>
      <c r="E4">
        <v>1.4785999999999999</v>
      </c>
      <c r="F4">
        <v>106.22353776567479</v>
      </c>
      <c r="G4">
        <v>0.29142862856808283</v>
      </c>
      <c r="H4">
        <v>111.85</v>
      </c>
      <c r="I4">
        <v>0.312</v>
      </c>
      <c r="J4">
        <v>4.8596199999999996</v>
      </c>
      <c r="K4">
        <v>226</v>
      </c>
      <c r="L4">
        <v>-500.5</v>
      </c>
      <c r="M4">
        <v>0.42622328890378591</v>
      </c>
      <c r="N4">
        <v>0.13479466033570309</v>
      </c>
    </row>
    <row r="5" spans="1:14">
      <c r="A5" s="17">
        <v>45512</v>
      </c>
      <c r="B5">
        <v>1</v>
      </c>
      <c r="C5">
        <v>1</v>
      </c>
      <c r="D5">
        <v>5319.31</v>
      </c>
      <c r="E5">
        <v>1.4450000000000001</v>
      </c>
      <c r="F5">
        <v>139.55761846277005</v>
      </c>
      <c r="G5">
        <v>0.35737617798637472</v>
      </c>
      <c r="H5">
        <v>153.75</v>
      </c>
      <c r="I5">
        <v>0.38</v>
      </c>
      <c r="J5">
        <v>4.9504000000000001</v>
      </c>
      <c r="K5">
        <v>225</v>
      </c>
      <c r="L5">
        <v>-380.6899999999996</v>
      </c>
      <c r="M5">
        <v>-2.1955618515964561</v>
      </c>
      <c r="N5">
        <v>-2.552938029582831</v>
      </c>
    </row>
    <row r="6" spans="1:14">
      <c r="A6" s="17">
        <v>45513</v>
      </c>
      <c r="B6">
        <v>1</v>
      </c>
      <c r="C6">
        <v>3</v>
      </c>
      <c r="D6">
        <v>5344.16</v>
      </c>
      <c r="E6">
        <v>1.4382999999999999</v>
      </c>
      <c r="F6">
        <v>134.699809607725</v>
      </c>
      <c r="G6">
        <v>0.36240745882043718</v>
      </c>
      <c r="H6">
        <v>145.55000000000001</v>
      </c>
      <c r="I6">
        <v>0.379</v>
      </c>
      <c r="J6">
        <v>4.9727600000000001</v>
      </c>
      <c r="K6">
        <v>224</v>
      </c>
      <c r="L6">
        <v>-355.84000000000015</v>
      </c>
      <c r="M6">
        <v>1.6779193879537368E-2</v>
      </c>
      <c r="N6">
        <v>-0.34562826494089982</v>
      </c>
    </row>
    <row r="7" spans="1:14">
      <c r="A7" s="17">
        <v>45516</v>
      </c>
      <c r="B7">
        <v>1</v>
      </c>
      <c r="C7">
        <v>1</v>
      </c>
      <c r="D7">
        <v>5344.39</v>
      </c>
      <c r="E7">
        <v>1.4375</v>
      </c>
      <c r="F7">
        <v>132.85953553857439</v>
      </c>
      <c r="G7">
        <v>0.36037358401735703</v>
      </c>
      <c r="H7">
        <v>144.5</v>
      </c>
      <c r="I7">
        <v>0.38100000000000001</v>
      </c>
      <c r="J7">
        <v>4.9640300000000002</v>
      </c>
      <c r="K7">
        <v>221</v>
      </c>
      <c r="L7">
        <v>-355.60999999999967</v>
      </c>
      <c r="M7">
        <v>0.45938103657128465</v>
      </c>
      <c r="N7">
        <v>9.9007452553927622E-2</v>
      </c>
    </row>
    <row r="8" spans="1:14">
      <c r="A8" s="17">
        <v>45517</v>
      </c>
      <c r="B8">
        <v>1</v>
      </c>
      <c r="C8">
        <v>1</v>
      </c>
      <c r="D8">
        <v>5434.43</v>
      </c>
      <c r="E8">
        <v>1.4134</v>
      </c>
      <c r="F8">
        <v>164.20048314819633</v>
      </c>
      <c r="G8">
        <v>0.41761782705080058</v>
      </c>
      <c r="H8">
        <v>176.05</v>
      </c>
      <c r="I8">
        <v>0.436</v>
      </c>
      <c r="J8">
        <v>4.9351500000000001</v>
      </c>
      <c r="K8">
        <v>220</v>
      </c>
      <c r="L8">
        <v>-265.56999999999971</v>
      </c>
      <c r="M8">
        <v>-16.967630175253547</v>
      </c>
      <c r="N8">
        <v>-17.385248002304348</v>
      </c>
    </row>
    <row r="9" spans="1:14">
      <c r="A9" s="17">
        <v>45518</v>
      </c>
      <c r="B9">
        <v>1</v>
      </c>
      <c r="C9">
        <v>1</v>
      </c>
      <c r="D9">
        <v>5455.21</v>
      </c>
      <c r="E9">
        <v>1.4079999999999999</v>
      </c>
      <c r="F9">
        <v>166.71077179138774</v>
      </c>
      <c r="G9">
        <v>0.42877729924978564</v>
      </c>
      <c r="H9">
        <v>181.2</v>
      </c>
      <c r="I9">
        <v>0.45100000000000001</v>
      </c>
      <c r="J9">
        <v>4.9485799999999998</v>
      </c>
      <c r="K9">
        <v>219</v>
      </c>
      <c r="L9">
        <v>-244.78999999999996</v>
      </c>
      <c r="M9">
        <v>0.65323664943907833</v>
      </c>
      <c r="N9">
        <v>0.22445935018929269</v>
      </c>
    </row>
    <row r="10" spans="1:14">
      <c r="A10" s="17">
        <v>45519</v>
      </c>
      <c r="B10">
        <v>1</v>
      </c>
      <c r="C10">
        <v>1</v>
      </c>
      <c r="D10">
        <v>5543.22</v>
      </c>
      <c r="E10">
        <v>1.3857999999999999</v>
      </c>
      <c r="F10">
        <v>209.35059400546061</v>
      </c>
      <c r="G10">
        <v>0.492037261537285</v>
      </c>
      <c r="H10">
        <v>224.75</v>
      </c>
      <c r="I10">
        <v>0.51100000000000001</v>
      </c>
      <c r="J10">
        <v>5.0019799999999996</v>
      </c>
      <c r="K10">
        <v>218</v>
      </c>
      <c r="L10">
        <v>-156.77999999999975</v>
      </c>
      <c r="M10">
        <v>-0.90837330844192743</v>
      </c>
      <c r="N10">
        <v>-1.4004105699792124</v>
      </c>
    </row>
    <row r="11" spans="1:14">
      <c r="A11" s="17">
        <v>45520</v>
      </c>
      <c r="B11">
        <v>1</v>
      </c>
      <c r="C11">
        <v>3</v>
      </c>
      <c r="D11">
        <v>5554.25</v>
      </c>
      <c r="E11">
        <v>1.3829</v>
      </c>
      <c r="F11">
        <v>216.51952645250776</v>
      </c>
      <c r="G11">
        <v>0.49956130522531189</v>
      </c>
      <c r="H11">
        <v>233.85</v>
      </c>
      <c r="I11">
        <v>0.52</v>
      </c>
      <c r="J11">
        <v>4.9948600000000001</v>
      </c>
      <c r="K11">
        <v>217</v>
      </c>
      <c r="L11">
        <v>-145.75</v>
      </c>
      <c r="M11">
        <v>-2.514877323219328</v>
      </c>
      <c r="N11">
        <v>-3.0144386284446401</v>
      </c>
    </row>
    <row r="12" spans="1:14">
      <c r="A12" s="17">
        <v>45523</v>
      </c>
      <c r="B12">
        <v>1</v>
      </c>
      <c r="C12">
        <v>1</v>
      </c>
      <c r="D12">
        <v>5608.25</v>
      </c>
      <c r="E12">
        <v>1.3697999999999999</v>
      </c>
      <c r="F12">
        <v>244.83092767006292</v>
      </c>
      <c r="G12">
        <v>0.53608721768430712</v>
      </c>
      <c r="H12">
        <v>257.45</v>
      </c>
      <c r="I12">
        <v>0.55400000000000005</v>
      </c>
      <c r="J12">
        <v>5.0149900000000001</v>
      </c>
      <c r="K12">
        <v>214</v>
      </c>
      <c r="L12">
        <v>-91.75</v>
      </c>
      <c r="M12">
        <v>-6.231318621356975E-3</v>
      </c>
      <c r="N12">
        <v>-0.54231853630566407</v>
      </c>
    </row>
    <row r="13" spans="1:14">
      <c r="A13" s="17">
        <v>45524</v>
      </c>
      <c r="B13">
        <v>1</v>
      </c>
      <c r="C13">
        <v>1</v>
      </c>
      <c r="D13">
        <v>5597.12</v>
      </c>
      <c r="E13">
        <v>1.3721000000000001</v>
      </c>
      <c r="F13">
        <v>240.01153025803433</v>
      </c>
      <c r="G13">
        <v>0.52746231245503339</v>
      </c>
      <c r="H13">
        <v>257.64999999999998</v>
      </c>
      <c r="I13">
        <v>0.54900000000000004</v>
      </c>
      <c r="J13">
        <v>4.9802</v>
      </c>
      <c r="K13">
        <v>213</v>
      </c>
      <c r="L13">
        <v>-102.88000000000011</v>
      </c>
      <c r="M13">
        <v>4.9812691901683204</v>
      </c>
      <c r="N13">
        <v>4.4538068777132871</v>
      </c>
    </row>
    <row r="14" spans="1:14">
      <c r="A14" s="17">
        <v>45525</v>
      </c>
      <c r="B14">
        <v>1</v>
      </c>
      <c r="C14">
        <v>1</v>
      </c>
      <c r="D14">
        <v>5620.85</v>
      </c>
      <c r="E14">
        <v>1.3666</v>
      </c>
      <c r="F14">
        <v>254.50922419068365</v>
      </c>
      <c r="G14">
        <v>0.54221373235591486</v>
      </c>
      <c r="H14">
        <v>270.8</v>
      </c>
      <c r="I14">
        <v>0.55900000000000005</v>
      </c>
      <c r="J14">
        <v>4.9407199999999998</v>
      </c>
      <c r="K14">
        <v>212</v>
      </c>
      <c r="L14">
        <v>-79.149999999999636</v>
      </c>
      <c r="M14">
        <v>0.30058530484376617</v>
      </c>
      <c r="N14">
        <v>-0.24162842751214869</v>
      </c>
    </row>
    <row r="15" spans="1:14">
      <c r="A15" s="17">
        <v>45526</v>
      </c>
      <c r="B15">
        <v>1</v>
      </c>
      <c r="C15">
        <v>1</v>
      </c>
      <c r="D15">
        <v>5570.64</v>
      </c>
      <c r="E15">
        <v>1.3792</v>
      </c>
      <c r="F15">
        <v>229.13631975961289</v>
      </c>
      <c r="G15">
        <v>0.50903203812336684</v>
      </c>
      <c r="H15">
        <v>249.45</v>
      </c>
      <c r="I15">
        <v>0.53200000000000003</v>
      </c>
      <c r="J15">
        <v>4.9737099999999996</v>
      </c>
      <c r="K15">
        <v>211</v>
      </c>
      <c r="L15">
        <v>-129.35999999999967</v>
      </c>
      <c r="M15">
        <v>0.57468482445895719</v>
      </c>
      <c r="N15">
        <v>6.5652786335590352E-2</v>
      </c>
    </row>
    <row r="16" spans="1:14">
      <c r="A16" s="17">
        <v>45527</v>
      </c>
      <c r="B16">
        <v>1</v>
      </c>
      <c r="C16">
        <v>3</v>
      </c>
      <c r="D16">
        <v>5634.61</v>
      </c>
      <c r="E16">
        <v>1.3636999999999999</v>
      </c>
      <c r="F16">
        <v>258.63812259887754</v>
      </c>
      <c r="G16">
        <v>0.55056678058291386</v>
      </c>
      <c r="H16">
        <v>274</v>
      </c>
      <c r="I16">
        <v>0.56499999999999995</v>
      </c>
      <c r="J16">
        <v>4.9300199999999998</v>
      </c>
      <c r="K16">
        <v>210</v>
      </c>
      <c r="L16">
        <v>-65.390000000000327</v>
      </c>
      <c r="M16">
        <v>0.18164896441365766</v>
      </c>
      <c r="N16">
        <v>-0.36891781616925623</v>
      </c>
    </row>
    <row r="17" spans="1:14">
      <c r="A17" s="17">
        <v>45530</v>
      </c>
      <c r="B17">
        <v>1</v>
      </c>
      <c r="C17">
        <v>1</v>
      </c>
      <c r="D17">
        <v>5616.84</v>
      </c>
      <c r="E17">
        <v>1.3683000000000001</v>
      </c>
      <c r="F17">
        <v>245.12073504762475</v>
      </c>
      <c r="G17">
        <v>0.53777754192536231</v>
      </c>
      <c r="H17">
        <v>259.39999999999998</v>
      </c>
      <c r="I17">
        <v>0.55400000000000005</v>
      </c>
      <c r="J17">
        <v>4.93872</v>
      </c>
      <c r="K17">
        <v>207</v>
      </c>
      <c r="L17">
        <v>-83.159999999999854</v>
      </c>
      <c r="M17">
        <v>-0.47145103323310694</v>
      </c>
      <c r="N17">
        <v>-1.0092285751584693</v>
      </c>
    </row>
    <row r="18" spans="1:14">
      <c r="A18" s="17">
        <v>45531</v>
      </c>
      <c r="B18">
        <v>1</v>
      </c>
      <c r="C18">
        <v>1</v>
      </c>
      <c r="D18">
        <v>5625.8</v>
      </c>
      <c r="E18">
        <v>1.3662000000000001</v>
      </c>
      <c r="F18">
        <v>247.72759371870416</v>
      </c>
      <c r="G18">
        <v>0.54318633949414796</v>
      </c>
      <c r="H18">
        <v>265.10000000000002</v>
      </c>
      <c r="I18">
        <v>0.56299999999999994</v>
      </c>
      <c r="J18">
        <v>4.92021</v>
      </c>
      <c r="K18">
        <v>206</v>
      </c>
      <c r="L18">
        <v>-74.199999999999818</v>
      </c>
      <c r="M18">
        <v>0.47512054620771932</v>
      </c>
      <c r="N18">
        <v>-6.8065793286428644E-2</v>
      </c>
    </row>
    <row r="19" spans="1:14">
      <c r="A19" s="17">
        <v>45532</v>
      </c>
      <c r="B19">
        <v>1</v>
      </c>
      <c r="C19">
        <v>1</v>
      </c>
      <c r="D19">
        <v>5592.18</v>
      </c>
      <c r="E19">
        <v>1.3749</v>
      </c>
      <c r="F19">
        <v>231.50209778762746</v>
      </c>
      <c r="G19">
        <v>0.51944863075895986</v>
      </c>
      <c r="H19">
        <v>239.2</v>
      </c>
      <c r="I19">
        <v>0.53500000000000003</v>
      </c>
      <c r="J19">
        <v>4.9045100000000001</v>
      </c>
      <c r="K19">
        <v>205</v>
      </c>
      <c r="L19">
        <v>-107.81999999999971</v>
      </c>
      <c r="M19">
        <v>-0.48483255775096656</v>
      </c>
      <c r="N19">
        <v>-1.0042811885099265</v>
      </c>
    </row>
    <row r="20" spans="1:14">
      <c r="A20" s="17">
        <v>45533</v>
      </c>
      <c r="B20">
        <v>1</v>
      </c>
      <c r="C20">
        <v>1</v>
      </c>
      <c r="D20">
        <v>5591.96</v>
      </c>
      <c r="E20">
        <v>1.3743000000000001</v>
      </c>
      <c r="F20">
        <v>226.85144745250409</v>
      </c>
      <c r="G20">
        <v>0.52039716018793158</v>
      </c>
      <c r="H20">
        <v>249.5</v>
      </c>
      <c r="I20">
        <v>0.54900000000000004</v>
      </c>
      <c r="J20">
        <v>4.9904500000000001</v>
      </c>
      <c r="K20">
        <v>204</v>
      </c>
      <c r="L20">
        <v>-108.03999999999996</v>
      </c>
      <c r="M20">
        <v>0.58075800420974366</v>
      </c>
      <c r="N20">
        <v>6.0360844021812077E-2</v>
      </c>
    </row>
    <row r="21" spans="1:14">
      <c r="A21" s="17">
        <v>45534</v>
      </c>
      <c r="B21">
        <v>1</v>
      </c>
      <c r="C21">
        <v>3</v>
      </c>
      <c r="D21">
        <v>5648.4</v>
      </c>
      <c r="E21">
        <v>1.3606</v>
      </c>
      <c r="F21">
        <v>255.94572009456351</v>
      </c>
      <c r="G21">
        <v>0.55905177337744294</v>
      </c>
      <c r="H21">
        <v>269.95</v>
      </c>
      <c r="I21">
        <v>0.57099999999999995</v>
      </c>
      <c r="J21">
        <v>4.9696699999999998</v>
      </c>
      <c r="K21">
        <v>203</v>
      </c>
      <c r="L21">
        <v>-51.600000000000364</v>
      </c>
      <c r="M21">
        <v>0.2890210757882028</v>
      </c>
      <c r="N21">
        <v>-0.27003069758924014</v>
      </c>
    </row>
    <row r="22" spans="1:14">
      <c r="A22" s="17">
        <v>45538</v>
      </c>
      <c r="B22">
        <v>1</v>
      </c>
      <c r="C22">
        <v>1</v>
      </c>
      <c r="D22">
        <v>5528.93</v>
      </c>
      <c r="E22">
        <v>1.3905000000000001</v>
      </c>
      <c r="F22">
        <v>203.07292139234914</v>
      </c>
      <c r="G22">
        <v>0.47569866980045622</v>
      </c>
      <c r="H22">
        <v>217.65</v>
      </c>
      <c r="I22">
        <v>0.497</v>
      </c>
      <c r="J22">
        <v>4.9531099999999997</v>
      </c>
      <c r="K22">
        <v>199</v>
      </c>
      <c r="L22">
        <v>-171.06999999999971</v>
      </c>
      <c r="M22">
        <v>7.8729097435666445E-2</v>
      </c>
      <c r="N22">
        <v>-0.3969695723647898</v>
      </c>
    </row>
    <row r="23" spans="1:14">
      <c r="A23" s="17">
        <v>45539</v>
      </c>
      <c r="B23">
        <v>1</v>
      </c>
      <c r="C23">
        <v>1</v>
      </c>
      <c r="D23">
        <v>5520.07</v>
      </c>
      <c r="E23">
        <v>1.3929</v>
      </c>
      <c r="F23">
        <v>201.78490957672147</v>
      </c>
      <c r="G23">
        <v>0.46922010211287185</v>
      </c>
      <c r="H23">
        <v>215.3</v>
      </c>
      <c r="I23">
        <v>0.48299999999999998</v>
      </c>
      <c r="J23">
        <v>4.8909399999999996</v>
      </c>
      <c r="K23">
        <v>198</v>
      </c>
      <c r="L23">
        <v>-179.93000000000029</v>
      </c>
      <c r="M23">
        <v>0.32826629478858449</v>
      </c>
      <c r="N23">
        <v>-0.14095380732428736</v>
      </c>
    </row>
    <row r="24" spans="1:14">
      <c r="A24" s="17">
        <v>45540</v>
      </c>
      <c r="B24">
        <v>1</v>
      </c>
      <c r="C24">
        <v>1</v>
      </c>
      <c r="D24">
        <v>5503.41</v>
      </c>
      <c r="E24">
        <v>1.3960999999999999</v>
      </c>
      <c r="F24">
        <v>188.48641413843825</v>
      </c>
      <c r="G24">
        <v>0.45568049014857986</v>
      </c>
      <c r="H24">
        <v>202.95</v>
      </c>
      <c r="I24">
        <v>0.47799999999999998</v>
      </c>
      <c r="J24">
        <v>4.8811600000000004</v>
      </c>
      <c r="K24">
        <v>197</v>
      </c>
      <c r="L24">
        <v>-196.59000000000015</v>
      </c>
      <c r="M24">
        <v>0.36969032725278261</v>
      </c>
      <c r="N24">
        <v>-8.5990162895797251E-2</v>
      </c>
    </row>
    <row r="25" spans="1:14">
      <c r="A25" s="17">
        <v>45541</v>
      </c>
      <c r="B25">
        <v>1</v>
      </c>
      <c r="C25">
        <v>1</v>
      </c>
      <c r="D25">
        <v>5408.42</v>
      </c>
      <c r="E25">
        <v>1.4211</v>
      </c>
      <c r="F25">
        <v>152.17343753736282</v>
      </c>
      <c r="G25">
        <v>0.39272321772192736</v>
      </c>
      <c r="H25">
        <v>160.19999999999999</v>
      </c>
      <c r="I25">
        <v>0.40899999999999997</v>
      </c>
      <c r="J25">
        <v>4.8439300000000003</v>
      </c>
      <c r="K25">
        <v>196</v>
      </c>
      <c r="L25">
        <v>-291.57999999999993</v>
      </c>
      <c r="M25">
        <v>0.6792313604164939</v>
      </c>
      <c r="N25">
        <v>0.28650814269456654</v>
      </c>
    </row>
    <row r="26" spans="1:14">
      <c r="A26" s="17">
        <v>45544</v>
      </c>
      <c r="B26">
        <v>1</v>
      </c>
      <c r="C26">
        <v>3</v>
      </c>
      <c r="D26">
        <v>5471.05</v>
      </c>
      <c r="E26">
        <v>1.4044000000000001</v>
      </c>
      <c r="F26">
        <v>170.76566310207272</v>
      </c>
      <c r="G26">
        <v>0.43055114836063324</v>
      </c>
      <c r="H26">
        <v>188.3</v>
      </c>
      <c r="I26">
        <v>0.45200000000000001</v>
      </c>
      <c r="J26">
        <v>4.8527800000000001</v>
      </c>
      <c r="K26">
        <v>193</v>
      </c>
      <c r="L26">
        <v>-228.94999999999982</v>
      </c>
      <c r="M26">
        <v>-0.14507714692594897</v>
      </c>
      <c r="N26">
        <v>-0.57562829528658221</v>
      </c>
    </row>
    <row r="27" spans="1:14">
      <c r="A27" s="17">
        <v>45545</v>
      </c>
      <c r="B27">
        <v>1</v>
      </c>
      <c r="C27">
        <v>1</v>
      </c>
      <c r="D27">
        <v>5495.52</v>
      </c>
      <c r="E27">
        <v>1.3980999999999999</v>
      </c>
      <c r="F27">
        <v>180.8893803483079</v>
      </c>
      <c r="G27">
        <v>0.44668446768813636</v>
      </c>
      <c r="H27">
        <v>193.9</v>
      </c>
      <c r="I27">
        <v>0.46500000000000002</v>
      </c>
      <c r="J27">
        <v>4.8342799999999997</v>
      </c>
      <c r="K27">
        <v>192</v>
      </c>
      <c r="L27">
        <v>-204.47999999999956</v>
      </c>
      <c r="M27">
        <v>0.7049961084493821</v>
      </c>
      <c r="N27">
        <v>0.25831164076124574</v>
      </c>
    </row>
    <row r="28" spans="1:14">
      <c r="A28" s="17">
        <v>45546</v>
      </c>
      <c r="B28">
        <v>1</v>
      </c>
      <c r="C28">
        <v>1</v>
      </c>
      <c r="D28">
        <v>5554.13</v>
      </c>
      <c r="E28">
        <v>1.3846000000000001</v>
      </c>
      <c r="F28">
        <v>206.70668986593682</v>
      </c>
      <c r="G28">
        <v>0.48715545399501686</v>
      </c>
      <c r="H28">
        <v>220.25</v>
      </c>
      <c r="I28">
        <v>0.505</v>
      </c>
      <c r="J28">
        <v>4.8654599999999997</v>
      </c>
      <c r="K28">
        <v>191</v>
      </c>
      <c r="L28">
        <v>-145.86999999999989</v>
      </c>
      <c r="M28">
        <v>1.022348995773789</v>
      </c>
      <c r="N28">
        <v>0.5351935417787721</v>
      </c>
    </row>
    <row r="29" spans="1:14">
      <c r="A29" s="17">
        <v>45547</v>
      </c>
      <c r="B29">
        <v>1</v>
      </c>
      <c r="C29">
        <v>1</v>
      </c>
      <c r="D29">
        <v>5595.76</v>
      </c>
      <c r="E29">
        <v>1.3735999999999999</v>
      </c>
      <c r="F29">
        <v>226.9981396797225</v>
      </c>
      <c r="G29">
        <v>0.51526977691238429</v>
      </c>
      <c r="H29">
        <v>241.15</v>
      </c>
      <c r="I29">
        <v>0.53</v>
      </c>
      <c r="J29">
        <v>4.8419800000000004</v>
      </c>
      <c r="K29">
        <v>190</v>
      </c>
      <c r="L29">
        <v>-104.23999999999978</v>
      </c>
      <c r="M29">
        <v>1.9008580051007566</v>
      </c>
      <c r="N29">
        <v>1.3855882281883725</v>
      </c>
    </row>
    <row r="30" spans="1:14">
      <c r="A30" s="17">
        <v>45548</v>
      </c>
      <c r="B30">
        <v>1</v>
      </c>
      <c r="C30">
        <v>1</v>
      </c>
      <c r="D30">
        <v>5626.02</v>
      </c>
      <c r="E30">
        <v>1.3662000000000001</v>
      </c>
      <c r="F30">
        <v>243.15491935994805</v>
      </c>
      <c r="G30">
        <v>0.53565997513714869</v>
      </c>
      <c r="H30">
        <v>258.5</v>
      </c>
      <c r="I30">
        <v>0.55200000000000005</v>
      </c>
      <c r="J30">
        <v>4.8354499999999998</v>
      </c>
      <c r="K30">
        <v>189</v>
      </c>
      <c r="L30">
        <v>-73.979999999999563</v>
      </c>
      <c r="M30">
        <v>-0.33630709902595207</v>
      </c>
      <c r="N30">
        <v>-0.87196707416310071</v>
      </c>
    </row>
    <row r="31" spans="1:14">
      <c r="A31" s="17">
        <v>45551</v>
      </c>
      <c r="B31">
        <v>1</v>
      </c>
      <c r="C31">
        <v>3</v>
      </c>
      <c r="D31">
        <v>5633.09</v>
      </c>
      <c r="E31">
        <v>1.3646</v>
      </c>
      <c r="F31">
        <v>247.47999863085033</v>
      </c>
      <c r="G31">
        <v>0.53807062865764088</v>
      </c>
      <c r="H31">
        <v>263.2</v>
      </c>
      <c r="I31">
        <v>0.55600000000000005</v>
      </c>
      <c r="J31">
        <v>4.7641400000000003</v>
      </c>
      <c r="K31">
        <v>186</v>
      </c>
      <c r="L31">
        <v>-66.909999999999854</v>
      </c>
      <c r="M31">
        <v>-7.3345151603783895E-2</v>
      </c>
      <c r="N31">
        <v>-0.61141578026142474</v>
      </c>
    </row>
    <row r="32" spans="1:14">
      <c r="A32" s="17">
        <v>45552</v>
      </c>
      <c r="B32">
        <v>1</v>
      </c>
      <c r="C32">
        <v>1</v>
      </c>
      <c r="D32">
        <v>5634.58</v>
      </c>
      <c r="E32">
        <v>1.3645</v>
      </c>
      <c r="F32">
        <v>248.26948641857416</v>
      </c>
      <c r="G32">
        <v>0.53872525841108188</v>
      </c>
      <c r="H32">
        <v>267.7</v>
      </c>
      <c r="I32">
        <v>0.56100000000000005</v>
      </c>
      <c r="J32">
        <v>4.7633799999999997</v>
      </c>
      <c r="K32">
        <v>185</v>
      </c>
      <c r="L32">
        <v>-65.420000000000073</v>
      </c>
      <c r="M32">
        <v>0.2051826876452576</v>
      </c>
      <c r="N32">
        <v>-0.33354257076582428</v>
      </c>
    </row>
    <row r="33" spans="1:14">
      <c r="A33" s="17">
        <v>45553</v>
      </c>
      <c r="B33">
        <v>1</v>
      </c>
      <c r="C33">
        <v>1</v>
      </c>
      <c r="D33">
        <v>5618.26</v>
      </c>
      <c r="E33">
        <v>1.3686</v>
      </c>
      <c r="F33">
        <v>237.004250047818</v>
      </c>
      <c r="G33">
        <v>0.52677196129389414</v>
      </c>
      <c r="H33">
        <v>260.05</v>
      </c>
      <c r="I33">
        <v>0.55100000000000005</v>
      </c>
      <c r="J33">
        <v>4.7387499999999996</v>
      </c>
      <c r="K33">
        <v>184</v>
      </c>
      <c r="L33">
        <v>-81.739999999999782</v>
      </c>
      <c r="M33">
        <v>0.60138131360122082</v>
      </c>
      <c r="N33">
        <v>7.4609352307326682E-2</v>
      </c>
    </row>
    <row r="34" spans="1:14">
      <c r="A34" s="17">
        <v>45554</v>
      </c>
      <c r="B34">
        <v>1</v>
      </c>
      <c r="C34">
        <v>1</v>
      </c>
      <c r="D34">
        <v>5713.64</v>
      </c>
      <c r="E34">
        <v>1.3462000000000001</v>
      </c>
      <c r="F34">
        <v>286.94226451241411</v>
      </c>
      <c r="G34">
        <v>0.59066641342991821</v>
      </c>
      <c r="H34">
        <v>304.55</v>
      </c>
      <c r="I34">
        <v>0.60799999999999998</v>
      </c>
      <c r="J34">
        <v>4.7077999999999998</v>
      </c>
      <c r="K34">
        <v>183</v>
      </c>
      <c r="L34">
        <v>13.640000000000327</v>
      </c>
      <c r="M34">
        <v>0.32727086261010296</v>
      </c>
      <c r="N34">
        <v>-0.26339555081981525</v>
      </c>
    </row>
    <row r="35" spans="1:14">
      <c r="A35" s="17">
        <v>45555</v>
      </c>
      <c r="B35">
        <v>1</v>
      </c>
      <c r="C35">
        <v>1</v>
      </c>
      <c r="D35">
        <v>5702.55</v>
      </c>
      <c r="E35">
        <v>1.3484</v>
      </c>
      <c r="F35">
        <v>285.57565613583074</v>
      </c>
      <c r="G35">
        <v>0.58107890280569607</v>
      </c>
      <c r="H35">
        <v>294.05</v>
      </c>
      <c r="I35">
        <v>0.59499999999999997</v>
      </c>
      <c r="J35">
        <v>4.6699400000000004</v>
      </c>
      <c r="K35">
        <v>182</v>
      </c>
      <c r="L35">
        <v>2.5500000000001819</v>
      </c>
      <c r="M35">
        <v>-1.6775762823872311</v>
      </c>
      <c r="N35">
        <v>-2.2586551851929273</v>
      </c>
    </row>
    <row r="36" spans="1:14">
      <c r="A36" s="17">
        <v>45558</v>
      </c>
      <c r="B36">
        <v>1</v>
      </c>
      <c r="C36">
        <v>3</v>
      </c>
      <c r="D36">
        <v>5718.57</v>
      </c>
      <c r="E36">
        <v>1.3396999999999999</v>
      </c>
      <c r="F36">
        <v>291.51777393617203</v>
      </c>
      <c r="G36">
        <v>0.59070298163079482</v>
      </c>
      <c r="H36">
        <v>302.55</v>
      </c>
      <c r="I36">
        <v>0.60599999999999998</v>
      </c>
      <c r="J36">
        <v>4.64276</v>
      </c>
      <c r="K36">
        <v>179</v>
      </c>
      <c r="L36">
        <v>18.569999999999709</v>
      </c>
      <c r="M36">
        <v>-0.23027508799338336</v>
      </c>
      <c r="N36">
        <v>-0.82097806962417819</v>
      </c>
    </row>
    <row r="37" spans="1:14">
      <c r="A37" s="17">
        <v>45559</v>
      </c>
      <c r="B37">
        <v>1</v>
      </c>
      <c r="C37">
        <v>1</v>
      </c>
      <c r="D37">
        <v>5732.93</v>
      </c>
      <c r="E37">
        <v>1.3360000000000001</v>
      </c>
      <c r="F37">
        <v>300.08838144739411</v>
      </c>
      <c r="G37">
        <v>0.5991760226937598</v>
      </c>
      <c r="H37">
        <v>313.7</v>
      </c>
      <c r="I37">
        <v>0.61399999999999999</v>
      </c>
      <c r="J37">
        <v>4.6194100000000002</v>
      </c>
      <c r="K37">
        <v>178</v>
      </c>
      <c r="L37">
        <v>32.930000000000291</v>
      </c>
      <c r="M37">
        <v>0.10767414611288045</v>
      </c>
      <c r="N37">
        <v>-0.49150187658087935</v>
      </c>
    </row>
    <row r="38" spans="1:14">
      <c r="A38" s="17">
        <v>45560</v>
      </c>
      <c r="B38">
        <v>1</v>
      </c>
      <c r="C38">
        <v>1</v>
      </c>
      <c r="D38">
        <v>5722.26</v>
      </c>
      <c r="E38">
        <v>1.3381000000000001</v>
      </c>
      <c r="F38">
        <v>295.31599225089485</v>
      </c>
      <c r="G38">
        <v>0.59137915695182608</v>
      </c>
      <c r="H38">
        <v>310.3</v>
      </c>
      <c r="I38">
        <v>0.61</v>
      </c>
      <c r="J38">
        <v>4.6132499999999999</v>
      </c>
      <c r="K38">
        <v>177</v>
      </c>
      <c r="L38">
        <v>22.260000000000218</v>
      </c>
      <c r="M38">
        <v>6.9275410038946879</v>
      </c>
      <c r="N38">
        <v>6.3361618469428613</v>
      </c>
    </row>
    <row r="39" spans="1:14">
      <c r="A39" s="17">
        <v>45561</v>
      </c>
      <c r="B39">
        <v>1</v>
      </c>
      <c r="C39">
        <v>1</v>
      </c>
      <c r="D39">
        <v>5745.37</v>
      </c>
      <c r="E39">
        <v>1.3329</v>
      </c>
      <c r="F39">
        <v>311.4704585824411</v>
      </c>
      <c r="G39">
        <v>0.60521831546447946</v>
      </c>
      <c r="H39">
        <v>324.75</v>
      </c>
      <c r="I39">
        <v>0.622</v>
      </c>
      <c r="J39">
        <v>4.6144999999999996</v>
      </c>
      <c r="K39">
        <v>176</v>
      </c>
      <c r="L39">
        <v>45.369999999999891</v>
      </c>
      <c r="M39">
        <v>0.11025623015360235</v>
      </c>
      <c r="N39">
        <v>-0.4949620853108771</v>
      </c>
    </row>
    <row r="40" spans="1:14">
      <c r="A40" s="17">
        <v>45562</v>
      </c>
      <c r="B40">
        <v>1</v>
      </c>
      <c r="C40">
        <v>1</v>
      </c>
      <c r="D40">
        <v>5738.17</v>
      </c>
      <c r="E40">
        <v>1.335</v>
      </c>
      <c r="F40">
        <v>312.36312344060661</v>
      </c>
      <c r="G40">
        <v>0.59846979648809018</v>
      </c>
      <c r="H40">
        <v>321.64999999999998</v>
      </c>
      <c r="I40">
        <v>0.61099999999999999</v>
      </c>
      <c r="J40">
        <v>4.5907200000000001</v>
      </c>
      <c r="K40">
        <v>175</v>
      </c>
      <c r="L40">
        <v>38.170000000000073</v>
      </c>
      <c r="M40">
        <v>2.4755281379832477</v>
      </c>
      <c r="N40">
        <v>1.8770583414951574</v>
      </c>
    </row>
    <row r="41" spans="1:14">
      <c r="A41" s="17">
        <v>45565</v>
      </c>
      <c r="B41">
        <v>1</v>
      </c>
      <c r="C41">
        <v>3</v>
      </c>
      <c r="D41">
        <v>5762.48</v>
      </c>
      <c r="E41">
        <v>1.3305</v>
      </c>
      <c r="F41">
        <v>323.00143413445721</v>
      </c>
      <c r="G41">
        <v>0.61435017491613231</v>
      </c>
      <c r="H41">
        <v>329.75</v>
      </c>
      <c r="I41">
        <v>0.625</v>
      </c>
      <c r="J41">
        <v>4.6287700000000003</v>
      </c>
      <c r="K41">
        <v>172</v>
      </c>
      <c r="L41">
        <v>62.479999999999563</v>
      </c>
      <c r="M41">
        <v>0.19901813162049378</v>
      </c>
      <c r="N41">
        <v>-0.41533204329563855</v>
      </c>
    </row>
    <row r="42" spans="1:14">
      <c r="A42" s="17">
        <v>45566</v>
      </c>
      <c r="B42">
        <v>1</v>
      </c>
      <c r="C42">
        <v>1</v>
      </c>
      <c r="D42">
        <v>5708.75</v>
      </c>
      <c r="E42">
        <v>1.3432999999999999</v>
      </c>
      <c r="F42">
        <v>295.41556304691812</v>
      </c>
      <c r="G42">
        <v>0.57884854478322489</v>
      </c>
      <c r="H42">
        <v>306.7</v>
      </c>
      <c r="I42">
        <v>0.59599999999999997</v>
      </c>
      <c r="J42">
        <v>4.6014900000000001</v>
      </c>
      <c r="K42">
        <v>171</v>
      </c>
      <c r="L42">
        <v>8.75</v>
      </c>
      <c r="M42">
        <v>-0.25267472729146462</v>
      </c>
      <c r="N42">
        <v>-0.83152327207468946</v>
      </c>
    </row>
    <row r="43" spans="1:14">
      <c r="A43" s="17">
        <v>45567</v>
      </c>
      <c r="B43">
        <v>1</v>
      </c>
      <c r="C43">
        <v>1</v>
      </c>
      <c r="D43">
        <v>5709.54</v>
      </c>
      <c r="E43">
        <v>1.3454999999999999</v>
      </c>
      <c r="F43">
        <v>293.67719488868488</v>
      </c>
      <c r="G43">
        <v>0.57918478288843123</v>
      </c>
      <c r="H43">
        <v>311.8</v>
      </c>
      <c r="I43">
        <v>0.59699999999999998</v>
      </c>
      <c r="J43">
        <v>4.5949600000000004</v>
      </c>
      <c r="K43">
        <v>170</v>
      </c>
      <c r="L43">
        <v>9.5399999999999636</v>
      </c>
      <c r="M43">
        <v>0.37941954529515082</v>
      </c>
      <c r="N43">
        <v>-0.19976523759328041</v>
      </c>
    </row>
    <row r="44" spans="1:14">
      <c r="A44" s="17">
        <v>45568</v>
      </c>
      <c r="B44">
        <v>1</v>
      </c>
      <c r="C44">
        <v>1</v>
      </c>
      <c r="D44">
        <v>5699.94</v>
      </c>
      <c r="E44">
        <v>1.3475999999999999</v>
      </c>
      <c r="F44">
        <v>292.16540705824445</v>
      </c>
      <c r="G44">
        <v>0.5725949360395558</v>
      </c>
      <c r="H44">
        <v>300.2</v>
      </c>
      <c r="I44">
        <v>0.58899999999999997</v>
      </c>
      <c r="J44">
        <v>4.6138399999999997</v>
      </c>
      <c r="K44">
        <v>169</v>
      </c>
      <c r="L44">
        <v>-6.0000000000400178E-2</v>
      </c>
      <c r="M44">
        <v>0.98710966960848034</v>
      </c>
      <c r="N44">
        <v>0.41451473356892454</v>
      </c>
    </row>
    <row r="45" spans="1:14">
      <c r="A45" s="17">
        <v>45569</v>
      </c>
      <c r="B45">
        <v>1</v>
      </c>
      <c r="C45">
        <v>1</v>
      </c>
      <c r="D45">
        <v>5751.07</v>
      </c>
      <c r="E45">
        <v>1.3361000000000001</v>
      </c>
      <c r="F45">
        <v>321.11439113529286</v>
      </c>
      <c r="G45">
        <v>0.60678887159949835</v>
      </c>
      <c r="H45">
        <v>329.75</v>
      </c>
      <c r="I45">
        <v>0.62</v>
      </c>
      <c r="J45">
        <v>4.7532100000000002</v>
      </c>
      <c r="K45">
        <v>168</v>
      </c>
      <c r="L45">
        <v>51.069999999999709</v>
      </c>
      <c r="M45">
        <v>0.30022854386807468</v>
      </c>
      <c r="N45">
        <v>-0.30656032773142367</v>
      </c>
    </row>
    <row r="46" spans="1:14">
      <c r="A46" s="17">
        <v>45572</v>
      </c>
      <c r="B46">
        <v>1</v>
      </c>
      <c r="C46">
        <v>3</v>
      </c>
      <c r="D46">
        <v>5695.94</v>
      </c>
      <c r="E46">
        <v>1.3483000000000001</v>
      </c>
      <c r="F46">
        <v>291.20774623353145</v>
      </c>
      <c r="G46">
        <v>0.57207438045688253</v>
      </c>
      <c r="H46">
        <v>306.95</v>
      </c>
      <c r="I46">
        <v>0.59</v>
      </c>
      <c r="J46">
        <v>4.8091100000000004</v>
      </c>
      <c r="K46">
        <v>165</v>
      </c>
      <c r="L46">
        <v>-4.0600000000004002</v>
      </c>
      <c r="M46">
        <v>-3.2899130386743165</v>
      </c>
      <c r="N46">
        <v>-3.8619874191311991</v>
      </c>
    </row>
    <row r="47" spans="1:14">
      <c r="A47" s="17">
        <v>45573</v>
      </c>
      <c r="B47">
        <v>1</v>
      </c>
      <c r="C47">
        <v>1</v>
      </c>
      <c r="D47">
        <v>5751.13</v>
      </c>
      <c r="E47">
        <v>1.3351</v>
      </c>
      <c r="F47">
        <v>321.90392169680536</v>
      </c>
      <c r="G47">
        <v>0.6055679877427802</v>
      </c>
      <c r="H47">
        <v>333.9</v>
      </c>
      <c r="I47">
        <v>0.61899999999999999</v>
      </c>
      <c r="J47">
        <v>4.7761899999999997</v>
      </c>
      <c r="K47">
        <v>164</v>
      </c>
      <c r="L47">
        <v>51.130000000000109</v>
      </c>
      <c r="M47">
        <v>1.2093594039902509</v>
      </c>
      <c r="N47">
        <v>0.60379141624747068</v>
      </c>
    </row>
    <row r="48" spans="1:14">
      <c r="A48" s="17">
        <v>45574</v>
      </c>
      <c r="B48">
        <v>1</v>
      </c>
      <c r="C48">
        <v>1</v>
      </c>
      <c r="D48">
        <v>5792.04</v>
      </c>
      <c r="E48">
        <v>1.3254999999999999</v>
      </c>
      <c r="F48">
        <v>347.31919104435201</v>
      </c>
      <c r="G48">
        <v>0.63002430156954436</v>
      </c>
      <c r="H48">
        <v>357.8</v>
      </c>
      <c r="I48">
        <v>0.64200000000000002</v>
      </c>
      <c r="J48">
        <v>4.7885200000000001</v>
      </c>
      <c r="K48">
        <v>163</v>
      </c>
      <c r="L48">
        <v>92.039999999999964</v>
      </c>
      <c r="M48">
        <v>0.14267403411029744</v>
      </c>
      <c r="N48">
        <v>-0.48735026745924692</v>
      </c>
    </row>
    <row r="49" spans="1:14">
      <c r="A49" s="17">
        <v>45575</v>
      </c>
      <c r="B49">
        <v>1</v>
      </c>
      <c r="C49">
        <v>1</v>
      </c>
      <c r="D49">
        <v>5780.05</v>
      </c>
      <c r="E49">
        <v>1.3278000000000001</v>
      </c>
      <c r="F49">
        <v>338.78083219810651</v>
      </c>
      <c r="G49">
        <v>0.62275924436944974</v>
      </c>
      <c r="H49">
        <v>353.1</v>
      </c>
      <c r="I49">
        <v>0.63900000000000001</v>
      </c>
      <c r="J49">
        <v>4.7853000000000003</v>
      </c>
      <c r="K49">
        <v>162</v>
      </c>
      <c r="L49">
        <v>80.050000000000182</v>
      </c>
      <c r="M49">
        <v>1.132391211256319</v>
      </c>
      <c r="N49">
        <v>0.50963196688686929</v>
      </c>
    </row>
    <row r="50" spans="1:14">
      <c r="A50" s="17">
        <v>45576</v>
      </c>
      <c r="B50">
        <v>1</v>
      </c>
      <c r="C50">
        <v>3</v>
      </c>
      <c r="D50">
        <v>5815.03</v>
      </c>
      <c r="E50">
        <v>1.3204</v>
      </c>
      <c r="F50">
        <v>361.93843872072057</v>
      </c>
      <c r="G50">
        <v>0.64257935647855857</v>
      </c>
      <c r="H50">
        <v>368.8</v>
      </c>
      <c r="I50">
        <v>0.65600000000000003</v>
      </c>
      <c r="J50">
        <v>4.7812799999999998</v>
      </c>
      <c r="K50">
        <v>161</v>
      </c>
      <c r="L50">
        <v>115.02999999999975</v>
      </c>
      <c r="M50">
        <v>-2.094322019844252</v>
      </c>
      <c r="N50">
        <v>-2.7369013763228107</v>
      </c>
    </row>
    <row r="51" spans="1:14">
      <c r="A51" s="17">
        <v>45579</v>
      </c>
      <c r="B51">
        <v>1</v>
      </c>
      <c r="C51">
        <v>1</v>
      </c>
      <c r="D51">
        <v>5859.85</v>
      </c>
      <c r="E51">
        <v>1.3103</v>
      </c>
      <c r="F51">
        <v>386.94558935511168</v>
      </c>
      <c r="G51">
        <v>0.66932794289919717</v>
      </c>
      <c r="H51">
        <v>407.4</v>
      </c>
      <c r="I51">
        <v>0.68600000000000005</v>
      </c>
      <c r="J51">
        <v>4.7858499999999999</v>
      </c>
      <c r="K51">
        <v>158</v>
      </c>
      <c r="L51">
        <v>159.85000000000036</v>
      </c>
      <c r="M51">
        <v>0.55098262376349116</v>
      </c>
      <c r="N51">
        <v>-0.11834531913570601</v>
      </c>
    </row>
    <row r="52" spans="1:14">
      <c r="A52" s="17">
        <v>45580</v>
      </c>
      <c r="B52">
        <v>1</v>
      </c>
      <c r="C52">
        <v>1</v>
      </c>
      <c r="D52">
        <v>5815.26</v>
      </c>
      <c r="E52">
        <v>1.3209</v>
      </c>
      <c r="F52">
        <v>356.93533536164068</v>
      </c>
      <c r="G52">
        <v>0.64291711610184687</v>
      </c>
      <c r="H52">
        <v>371.35</v>
      </c>
      <c r="I52">
        <v>0.66</v>
      </c>
      <c r="J52">
        <v>4.7696500000000004</v>
      </c>
      <c r="K52">
        <v>157</v>
      </c>
      <c r="L52">
        <v>115.26000000000022</v>
      </c>
      <c r="M52">
        <v>2.276869620900325</v>
      </c>
      <c r="N52">
        <v>1.633952504798478</v>
      </c>
    </row>
    <row r="53" spans="1:14">
      <c r="A53" s="17">
        <v>45581</v>
      </c>
      <c r="B53">
        <v>1</v>
      </c>
      <c r="C53">
        <v>1</v>
      </c>
      <c r="D53">
        <v>5842.47</v>
      </c>
      <c r="E53">
        <v>1.3144</v>
      </c>
      <c r="F53">
        <v>373.87728904619917</v>
      </c>
      <c r="G53">
        <v>0.6588054889268059</v>
      </c>
      <c r="H53">
        <v>385.25</v>
      </c>
      <c r="I53">
        <v>0.67500000000000004</v>
      </c>
      <c r="J53">
        <v>4.7691600000000003</v>
      </c>
      <c r="K53">
        <v>156</v>
      </c>
      <c r="L53">
        <v>142.47000000000025</v>
      </c>
      <c r="M53">
        <v>6.81884409534117E-2</v>
      </c>
      <c r="N53">
        <v>-0.5906170479733942</v>
      </c>
    </row>
    <row r="54" spans="1:14">
      <c r="A54" s="17">
        <v>45582</v>
      </c>
      <c r="B54">
        <v>1</v>
      </c>
      <c r="C54">
        <v>1</v>
      </c>
      <c r="D54">
        <v>5841.47</v>
      </c>
      <c r="E54">
        <v>1.3139000000000001</v>
      </c>
      <c r="F54">
        <v>368.60109028344277</v>
      </c>
      <c r="G54">
        <v>0.66066833220019938</v>
      </c>
      <c r="H54">
        <v>383.75</v>
      </c>
      <c r="I54">
        <v>0.67900000000000005</v>
      </c>
      <c r="J54">
        <v>4.79474</v>
      </c>
      <c r="K54">
        <v>155</v>
      </c>
      <c r="L54">
        <v>141.47000000000025</v>
      </c>
      <c r="M54">
        <v>5.0546692237255559</v>
      </c>
      <c r="N54">
        <v>4.3940008915253568</v>
      </c>
    </row>
    <row r="55" spans="1:14">
      <c r="A55" s="17">
        <v>45583</v>
      </c>
      <c r="B55">
        <v>1</v>
      </c>
      <c r="C55">
        <v>3</v>
      </c>
      <c r="D55">
        <v>5864.67</v>
      </c>
      <c r="E55">
        <v>1.3086</v>
      </c>
      <c r="F55">
        <v>380.61472095924864</v>
      </c>
      <c r="G55">
        <v>0.67551554293499105</v>
      </c>
      <c r="H55">
        <v>394.5</v>
      </c>
      <c r="I55">
        <v>0.69199999999999995</v>
      </c>
      <c r="J55">
        <v>4.7816799999999997</v>
      </c>
      <c r="K55">
        <v>154</v>
      </c>
      <c r="L55">
        <v>164.67000000000007</v>
      </c>
      <c r="M55">
        <v>0.10570713445445382</v>
      </c>
      <c r="N55">
        <v>-0.56980840848053727</v>
      </c>
    </row>
    <row r="56" spans="1:14">
      <c r="A56" s="17">
        <v>45586</v>
      </c>
      <c r="B56">
        <v>1</v>
      </c>
      <c r="C56">
        <v>1</v>
      </c>
      <c r="D56">
        <v>5853.98</v>
      </c>
      <c r="E56">
        <v>1.3109999999999999</v>
      </c>
      <c r="F56">
        <v>370.0541774660328</v>
      </c>
      <c r="G56">
        <v>0.67004729798607132</v>
      </c>
      <c r="H56">
        <v>386.75</v>
      </c>
      <c r="I56">
        <v>0.68700000000000006</v>
      </c>
      <c r="J56">
        <v>4.7991299999999999</v>
      </c>
      <c r="K56">
        <v>151</v>
      </c>
      <c r="L56">
        <v>153.97999999999956</v>
      </c>
      <c r="M56">
        <v>0.4335285007715069</v>
      </c>
      <c r="N56">
        <v>-0.23651879721456442</v>
      </c>
    </row>
    <row r="57" spans="1:14">
      <c r="A57" s="17">
        <v>45587</v>
      </c>
      <c r="B57">
        <v>1</v>
      </c>
      <c r="C57">
        <v>1</v>
      </c>
      <c r="D57">
        <v>5851.2</v>
      </c>
      <c r="E57">
        <v>1.3109</v>
      </c>
      <c r="F57">
        <v>365.97577725951533</v>
      </c>
      <c r="G57">
        <v>0.66907950703955155</v>
      </c>
      <c r="H57">
        <v>376.45</v>
      </c>
      <c r="I57">
        <v>0.68500000000000005</v>
      </c>
      <c r="J57">
        <v>4.7952000000000004</v>
      </c>
      <c r="K57">
        <v>150</v>
      </c>
      <c r="L57">
        <v>151.19999999999982</v>
      </c>
      <c r="M57">
        <v>0.38222132700412481</v>
      </c>
      <c r="N57">
        <v>-0.28685818003542674</v>
      </c>
    </row>
    <row r="58" spans="1:14">
      <c r="A58" s="17">
        <v>45588</v>
      </c>
      <c r="B58">
        <v>1</v>
      </c>
      <c r="C58">
        <v>1</v>
      </c>
      <c r="D58">
        <v>5797.42</v>
      </c>
      <c r="E58">
        <v>1.3226</v>
      </c>
      <c r="F58">
        <v>331.42814280511266</v>
      </c>
      <c r="G58">
        <v>0.63508776963083002</v>
      </c>
      <c r="H58">
        <v>347.95</v>
      </c>
      <c r="I58">
        <v>0.65400000000000003</v>
      </c>
      <c r="J58">
        <v>4.7968299999999999</v>
      </c>
      <c r="K58">
        <v>149</v>
      </c>
      <c r="L58">
        <v>97.420000000000073</v>
      </c>
      <c r="M58">
        <v>-0.83971971552338631</v>
      </c>
      <c r="N58">
        <v>-1.4748074851542163</v>
      </c>
    </row>
    <row r="59" spans="1:14">
      <c r="A59" s="17">
        <v>45589</v>
      </c>
      <c r="B59">
        <v>1</v>
      </c>
      <c r="C59">
        <v>1</v>
      </c>
      <c r="D59">
        <v>5809.86</v>
      </c>
      <c r="E59">
        <v>1.3192999999999999</v>
      </c>
      <c r="F59">
        <v>339.7951062484758</v>
      </c>
      <c r="G59">
        <v>0.64191082227739549</v>
      </c>
      <c r="H59">
        <v>355.15</v>
      </c>
      <c r="I59">
        <v>0.66200000000000003</v>
      </c>
      <c r="J59">
        <v>4.7797099999999997</v>
      </c>
      <c r="K59">
        <v>148</v>
      </c>
      <c r="L59">
        <v>109.85999999999967</v>
      </c>
      <c r="M59">
        <v>0.13658990748185362</v>
      </c>
      <c r="N59">
        <v>-0.50532091479554186</v>
      </c>
    </row>
    <row r="60" spans="1:14">
      <c r="A60" s="17">
        <v>45590</v>
      </c>
      <c r="B60">
        <v>1</v>
      </c>
      <c r="C60">
        <v>3</v>
      </c>
      <c r="D60">
        <v>5808.12</v>
      </c>
      <c r="E60">
        <v>1.3187</v>
      </c>
      <c r="F60">
        <v>343.2564572177298</v>
      </c>
      <c r="G60">
        <v>0.63834705151722637</v>
      </c>
      <c r="H60">
        <v>352.05</v>
      </c>
      <c r="I60">
        <v>0.65300000000000002</v>
      </c>
      <c r="J60">
        <v>4.7761800000000001</v>
      </c>
      <c r="K60">
        <v>147</v>
      </c>
      <c r="L60">
        <v>108.11999999999989</v>
      </c>
      <c r="M60">
        <v>-0.24694927819223947</v>
      </c>
      <c r="N60">
        <v>-0.88529632970946581</v>
      </c>
    </row>
    <row r="61" spans="1:14">
      <c r="A61" s="17">
        <v>45593</v>
      </c>
      <c r="B61">
        <v>1</v>
      </c>
      <c r="C61">
        <v>1</v>
      </c>
      <c r="D61">
        <v>5823.52</v>
      </c>
      <c r="E61">
        <v>1.3150999999999999</v>
      </c>
      <c r="F61">
        <v>346.87740773272662</v>
      </c>
      <c r="G61">
        <v>0.6492663793531267</v>
      </c>
      <c r="H61">
        <v>363.75</v>
      </c>
      <c r="I61">
        <v>0.66800000000000004</v>
      </c>
      <c r="J61">
        <v>4.7738899999999997</v>
      </c>
      <c r="K61">
        <v>144</v>
      </c>
      <c r="L61">
        <v>123.52000000000044</v>
      </c>
      <c r="M61">
        <v>-0.77731783371775898</v>
      </c>
      <c r="N61">
        <v>-1.4265842130708857</v>
      </c>
    </row>
    <row r="62" spans="1:14">
      <c r="A62" s="17">
        <v>45594</v>
      </c>
      <c r="B62">
        <v>1</v>
      </c>
      <c r="C62">
        <v>1</v>
      </c>
      <c r="D62">
        <v>5832.92</v>
      </c>
      <c r="E62">
        <v>1.3130999999999999</v>
      </c>
      <c r="F62">
        <v>352.37898957424295</v>
      </c>
      <c r="G62">
        <v>0.65472908652405692</v>
      </c>
      <c r="H62">
        <v>372.75</v>
      </c>
      <c r="I62">
        <v>0.67600000000000005</v>
      </c>
      <c r="J62">
        <v>4.7655200000000004</v>
      </c>
      <c r="K62">
        <v>143</v>
      </c>
      <c r="L62">
        <v>132.92000000000007</v>
      </c>
      <c r="M62">
        <v>0.52956464721795826</v>
      </c>
      <c r="N62">
        <v>-0.12516443930609866</v>
      </c>
    </row>
    <row r="63" spans="1:14">
      <c r="A63" s="17">
        <v>45595</v>
      </c>
      <c r="B63">
        <v>1</v>
      </c>
      <c r="C63">
        <v>1</v>
      </c>
      <c r="D63">
        <v>5813.67</v>
      </c>
      <c r="E63">
        <v>1.3177000000000001</v>
      </c>
      <c r="F63">
        <v>339.93649491142924</v>
      </c>
      <c r="G63">
        <v>0.64270937180837651</v>
      </c>
      <c r="H63">
        <v>351.5</v>
      </c>
      <c r="I63">
        <v>0.66600000000000004</v>
      </c>
      <c r="J63">
        <v>4.7850900000000003</v>
      </c>
      <c r="K63">
        <v>142</v>
      </c>
      <c r="L63">
        <v>113.67000000000007</v>
      </c>
      <c r="M63">
        <v>0.5078415670753329</v>
      </c>
      <c r="N63">
        <v>-0.13486780473304361</v>
      </c>
    </row>
    <row r="64" spans="1:14">
      <c r="A64" s="17">
        <v>45596</v>
      </c>
      <c r="B64">
        <v>1</v>
      </c>
      <c r="C64">
        <v>1</v>
      </c>
      <c r="D64">
        <v>5705.45</v>
      </c>
      <c r="E64">
        <v>1.3411</v>
      </c>
      <c r="F64">
        <v>275.56999965479417</v>
      </c>
      <c r="G64">
        <v>0.5718460838555306</v>
      </c>
      <c r="H64">
        <v>286.10000000000002</v>
      </c>
      <c r="I64">
        <v>0.59599999999999997</v>
      </c>
      <c r="J64">
        <v>4.7691999999999997</v>
      </c>
      <c r="K64">
        <v>141</v>
      </c>
      <c r="L64">
        <v>5.4499999999998181</v>
      </c>
      <c r="M64">
        <v>4.0391544885401451</v>
      </c>
      <c r="N64">
        <v>3.4673084046846148</v>
      </c>
    </row>
    <row r="65" spans="1:14">
      <c r="A65" s="17">
        <v>45597</v>
      </c>
      <c r="B65">
        <v>1</v>
      </c>
      <c r="C65">
        <v>3</v>
      </c>
      <c r="D65">
        <v>5728.8</v>
      </c>
      <c r="E65">
        <v>1.3364</v>
      </c>
      <c r="F65">
        <v>286.23222398869393</v>
      </c>
      <c r="G65">
        <v>0.58721727050255956</v>
      </c>
      <c r="H65">
        <v>295.55</v>
      </c>
      <c r="I65">
        <v>0.60199999999999998</v>
      </c>
      <c r="J65">
        <v>4.75678</v>
      </c>
      <c r="K65">
        <v>140</v>
      </c>
      <c r="L65">
        <v>28.800000000000182</v>
      </c>
      <c r="M65">
        <v>0.16047796673534864</v>
      </c>
      <c r="N65">
        <v>-0.42673930376721092</v>
      </c>
    </row>
    <row r="66" spans="1:14">
      <c r="A66" s="17">
        <v>45600</v>
      </c>
      <c r="B66">
        <v>1</v>
      </c>
      <c r="C66">
        <v>1</v>
      </c>
      <c r="D66">
        <v>5712.69</v>
      </c>
      <c r="E66">
        <v>1.3391</v>
      </c>
      <c r="F66">
        <v>267.0048722838992</v>
      </c>
      <c r="G66">
        <v>0.57683812430617942</v>
      </c>
      <c r="H66">
        <v>282.95</v>
      </c>
      <c r="I66">
        <v>0.59399999999999997</v>
      </c>
      <c r="J66">
        <v>4.7418500000000003</v>
      </c>
      <c r="K66">
        <v>137</v>
      </c>
      <c r="L66">
        <v>12.6899999999996</v>
      </c>
      <c r="M66">
        <v>0.83856121320451016</v>
      </c>
      <c r="N66">
        <v>0.26172308889833074</v>
      </c>
    </row>
    <row r="67" spans="1:14">
      <c r="A67" s="17">
        <v>45601</v>
      </c>
      <c r="B67">
        <v>1</v>
      </c>
      <c r="C67">
        <v>1</v>
      </c>
      <c r="D67">
        <v>5782.76</v>
      </c>
      <c r="E67">
        <v>1.3243</v>
      </c>
      <c r="F67">
        <v>305.99051600837174</v>
      </c>
      <c r="G67">
        <v>0.62545988916861761</v>
      </c>
      <c r="H67">
        <v>323.95</v>
      </c>
      <c r="I67">
        <v>0.64400000000000002</v>
      </c>
      <c r="J67">
        <v>4.7514500000000002</v>
      </c>
      <c r="K67">
        <v>136</v>
      </c>
      <c r="L67">
        <v>82.760000000000218</v>
      </c>
      <c r="M67">
        <v>0.79282335132167314</v>
      </c>
      <c r="N67">
        <v>0.16736346215305553</v>
      </c>
    </row>
    <row r="68" spans="1:14">
      <c r="A68" s="17">
        <v>45602</v>
      </c>
      <c r="B68">
        <v>1</v>
      </c>
      <c r="C68">
        <v>1</v>
      </c>
      <c r="D68">
        <v>5929.04</v>
      </c>
      <c r="E68">
        <v>1.2922</v>
      </c>
      <c r="F68">
        <v>402.64503053206408</v>
      </c>
      <c r="G68">
        <v>0.71898150340690925</v>
      </c>
      <c r="H68">
        <v>422.9</v>
      </c>
      <c r="I68">
        <v>0.73599999999999999</v>
      </c>
      <c r="J68">
        <v>4.7555100000000001</v>
      </c>
      <c r="K68">
        <v>135</v>
      </c>
      <c r="L68">
        <v>229.03999999999996</v>
      </c>
      <c r="M68">
        <v>1.2439557343661689</v>
      </c>
      <c r="N68">
        <v>0.52497423095925966</v>
      </c>
    </row>
    <row r="69" spans="1:14">
      <c r="A69" s="17">
        <v>45603</v>
      </c>
      <c r="B69">
        <v>1</v>
      </c>
      <c r="C69">
        <v>1</v>
      </c>
      <c r="D69">
        <v>5973.1</v>
      </c>
      <c r="E69">
        <v>1.2938000000000001</v>
      </c>
      <c r="F69">
        <v>432.64216303011744</v>
      </c>
      <c r="G69">
        <v>0.74529128456538907</v>
      </c>
      <c r="H69">
        <v>451.45</v>
      </c>
      <c r="I69">
        <v>0.76200000000000001</v>
      </c>
      <c r="J69">
        <v>4.7456100000000001</v>
      </c>
      <c r="K69">
        <v>134</v>
      </c>
      <c r="L69">
        <v>273.10000000000036</v>
      </c>
      <c r="M69">
        <v>11.79124735375256</v>
      </c>
      <c r="N69">
        <v>11.04595606918717</v>
      </c>
    </row>
    <row r="70" spans="1:14">
      <c r="A70" s="17">
        <v>45604</v>
      </c>
      <c r="B70">
        <v>1</v>
      </c>
      <c r="C70">
        <v>3</v>
      </c>
      <c r="D70">
        <v>5995.54</v>
      </c>
      <c r="E70">
        <v>1.2887999999999999</v>
      </c>
      <c r="F70">
        <v>451.94954062415218</v>
      </c>
      <c r="G70">
        <v>0.75504368302569624</v>
      </c>
      <c r="H70">
        <v>465.9</v>
      </c>
      <c r="I70">
        <v>0.77200000000000002</v>
      </c>
      <c r="J70">
        <v>4.7659500000000001</v>
      </c>
      <c r="K70">
        <v>133</v>
      </c>
      <c r="L70">
        <v>295.53999999999996</v>
      </c>
      <c r="M70">
        <v>-4.7016994959229369E-2</v>
      </c>
      <c r="N70">
        <v>-0.80206067798492564</v>
      </c>
    </row>
    <row r="71" spans="1:14">
      <c r="A71" s="17">
        <v>45607</v>
      </c>
      <c r="B71">
        <v>1</v>
      </c>
      <c r="C71">
        <v>1</v>
      </c>
      <c r="D71">
        <v>6001.35</v>
      </c>
      <c r="E71">
        <v>1.2884</v>
      </c>
      <c r="F71">
        <v>452.68467630349915</v>
      </c>
      <c r="G71">
        <v>0.75997923245985011</v>
      </c>
      <c r="H71">
        <v>468.6</v>
      </c>
      <c r="I71">
        <v>0.77700000000000002</v>
      </c>
      <c r="J71">
        <v>4.7637099999999997</v>
      </c>
      <c r="K71">
        <v>130</v>
      </c>
      <c r="L71">
        <v>301.35000000000036</v>
      </c>
      <c r="M71">
        <v>0.34464435520143799</v>
      </c>
      <c r="N71">
        <v>-0.41533487725841212</v>
      </c>
    </row>
    <row r="72" spans="1:14">
      <c r="A72" s="17">
        <v>45608</v>
      </c>
      <c r="B72">
        <v>1</v>
      </c>
      <c r="C72">
        <v>1</v>
      </c>
      <c r="D72">
        <v>5983.99</v>
      </c>
      <c r="E72">
        <v>1.2925</v>
      </c>
      <c r="F72">
        <v>436.46463536982719</v>
      </c>
      <c r="G72">
        <v>0.75328716111405991</v>
      </c>
      <c r="H72">
        <v>455.35</v>
      </c>
      <c r="I72">
        <v>0.77300000000000002</v>
      </c>
      <c r="J72">
        <v>4.7735000000000003</v>
      </c>
      <c r="K72">
        <v>129</v>
      </c>
      <c r="L72">
        <v>283.98999999999978</v>
      </c>
      <c r="M72">
        <v>-0.15935390453231757</v>
      </c>
      <c r="N72">
        <v>-0.91264106564637748</v>
      </c>
    </row>
    <row r="73" spans="1:14">
      <c r="A73" s="17">
        <v>45609</v>
      </c>
      <c r="B73">
        <v>1</v>
      </c>
      <c r="C73">
        <v>1</v>
      </c>
      <c r="D73">
        <v>5985.38</v>
      </c>
      <c r="E73">
        <v>1.2904</v>
      </c>
      <c r="F73">
        <v>435.7273321473308</v>
      </c>
      <c r="G73">
        <v>0.7542824314069182</v>
      </c>
      <c r="H73">
        <v>458.5</v>
      </c>
      <c r="I73">
        <v>0.77700000000000002</v>
      </c>
      <c r="J73">
        <v>4.7338300000000002</v>
      </c>
      <c r="K73">
        <v>128</v>
      </c>
      <c r="L73">
        <v>285.38000000000011</v>
      </c>
      <c r="M73">
        <v>0.63368344260508958</v>
      </c>
      <c r="N73">
        <v>-0.12059898880182862</v>
      </c>
    </row>
    <row r="74" spans="1:14">
      <c r="A74" s="17">
        <v>45610</v>
      </c>
      <c r="B74">
        <v>1</v>
      </c>
      <c r="C74">
        <v>1</v>
      </c>
      <c r="D74">
        <v>5949.17</v>
      </c>
      <c r="E74">
        <v>1.2985</v>
      </c>
      <c r="F74">
        <v>404.872557796808</v>
      </c>
      <c r="G74">
        <v>0.73768505326497391</v>
      </c>
      <c r="H74">
        <v>422.25</v>
      </c>
      <c r="I74">
        <v>0.75800000000000001</v>
      </c>
      <c r="J74">
        <v>4.7748699999999999</v>
      </c>
      <c r="K74">
        <v>127</v>
      </c>
      <c r="L74">
        <v>249.17000000000007</v>
      </c>
      <c r="M74">
        <v>0.52164118611956711</v>
      </c>
      <c r="N74">
        <v>-0.2160438671454068</v>
      </c>
    </row>
    <row r="75" spans="1:14">
      <c r="A75" s="17">
        <v>45611</v>
      </c>
      <c r="B75">
        <v>1</v>
      </c>
      <c r="C75">
        <v>3</v>
      </c>
      <c r="D75">
        <v>5870.62</v>
      </c>
      <c r="E75">
        <v>1.3163</v>
      </c>
      <c r="F75">
        <v>351.55206434762249</v>
      </c>
      <c r="G75">
        <v>0.68549883446309468</v>
      </c>
      <c r="H75">
        <v>370.4</v>
      </c>
      <c r="I75">
        <v>0.71</v>
      </c>
      <c r="J75">
        <v>4.7703899999999999</v>
      </c>
      <c r="K75">
        <v>126</v>
      </c>
      <c r="L75">
        <v>170.61999999999989</v>
      </c>
      <c r="M75">
        <v>-0.20906097516641164</v>
      </c>
      <c r="N75">
        <v>-0.89455980962950632</v>
      </c>
    </row>
    <row r="76" spans="1:14">
      <c r="A76" s="17">
        <v>45614</v>
      </c>
      <c r="B76">
        <v>1</v>
      </c>
      <c r="C76">
        <v>1</v>
      </c>
      <c r="D76">
        <v>5893.62</v>
      </c>
      <c r="E76">
        <v>1.3109</v>
      </c>
      <c r="F76">
        <v>361.79087603492826</v>
      </c>
      <c r="G76">
        <v>0.70309281598557072</v>
      </c>
      <c r="H76">
        <v>378.85</v>
      </c>
      <c r="I76">
        <v>0.72499999999999998</v>
      </c>
      <c r="J76">
        <v>4.7681199999999997</v>
      </c>
      <c r="K76">
        <v>123</v>
      </c>
      <c r="L76">
        <v>193.61999999999989</v>
      </c>
      <c r="M76">
        <v>8.1267058666596839</v>
      </c>
      <c r="N76">
        <v>7.4236130506741134</v>
      </c>
    </row>
    <row r="77" spans="1:14">
      <c r="A77" s="17">
        <v>45615</v>
      </c>
      <c r="B77">
        <v>1</v>
      </c>
      <c r="C77">
        <v>1</v>
      </c>
      <c r="D77">
        <v>5916.98</v>
      </c>
      <c r="E77">
        <v>1.3053999999999999</v>
      </c>
      <c r="F77">
        <v>382.40923188567695</v>
      </c>
      <c r="G77">
        <v>0.71376714402959174</v>
      </c>
      <c r="H77">
        <v>396.3</v>
      </c>
      <c r="I77">
        <v>0.73299999999999998</v>
      </c>
      <c r="J77">
        <v>4.7679</v>
      </c>
      <c r="K77">
        <v>122</v>
      </c>
      <c r="L77">
        <v>216.97999999999956</v>
      </c>
      <c r="M77">
        <v>-0.1548033211326226</v>
      </c>
      <c r="N77">
        <v>-0.86857046516221437</v>
      </c>
    </row>
    <row r="78" spans="1:14">
      <c r="A78" s="17">
        <v>45616</v>
      </c>
      <c r="B78">
        <v>1</v>
      </c>
      <c r="C78">
        <v>1</v>
      </c>
      <c r="D78">
        <v>5917.11</v>
      </c>
      <c r="E78">
        <v>1.3050999999999999</v>
      </c>
      <c r="F78">
        <v>385.97322032940292</v>
      </c>
      <c r="G78">
        <v>0.71038571152229457</v>
      </c>
      <c r="H78">
        <v>399.55</v>
      </c>
      <c r="I78">
        <v>0.73</v>
      </c>
      <c r="J78">
        <v>4.7730899999999998</v>
      </c>
      <c r="K78">
        <v>121</v>
      </c>
      <c r="L78">
        <v>217.10999999999967</v>
      </c>
      <c r="M78">
        <v>2.0882209840529486</v>
      </c>
      <c r="N78">
        <v>1.3778352725306542</v>
      </c>
    </row>
    <row r="79" spans="1:14">
      <c r="A79" s="17">
        <v>45617</v>
      </c>
      <c r="B79">
        <v>1</v>
      </c>
      <c r="C79">
        <v>1</v>
      </c>
      <c r="D79">
        <v>5948.71</v>
      </c>
      <c r="E79">
        <v>1.2982</v>
      </c>
      <c r="F79">
        <v>408.93556699848477</v>
      </c>
      <c r="G79">
        <v>0.72848836774840309</v>
      </c>
      <c r="H79">
        <v>421.2</v>
      </c>
      <c r="I79">
        <v>0.748</v>
      </c>
      <c r="J79">
        <v>4.7730300000000003</v>
      </c>
      <c r="K79">
        <v>120</v>
      </c>
      <c r="L79">
        <v>248.71000000000004</v>
      </c>
      <c r="M79">
        <v>-25.287783140475987</v>
      </c>
      <c r="N79">
        <v>-26.016271508224392</v>
      </c>
    </row>
    <row r="80" spans="1:14">
      <c r="A80" s="17">
        <v>45618</v>
      </c>
      <c r="B80">
        <v>1</v>
      </c>
      <c r="C80">
        <v>3</v>
      </c>
      <c r="D80">
        <v>5969.34</v>
      </c>
      <c r="E80">
        <v>1.2948999999999999</v>
      </c>
      <c r="F80">
        <v>420.00950729326814</v>
      </c>
      <c r="G80">
        <v>0.74403181987929767</v>
      </c>
      <c r="H80">
        <v>435.45</v>
      </c>
      <c r="I80">
        <v>0.76100000000000001</v>
      </c>
      <c r="J80">
        <v>4.7799699999999996</v>
      </c>
      <c r="K80">
        <v>119</v>
      </c>
      <c r="L80">
        <v>269.34000000000015</v>
      </c>
      <c r="M80">
        <v>-0.2877253401827114</v>
      </c>
      <c r="N80">
        <v>-1.031757160062009</v>
      </c>
    </row>
    <row r="81" spans="1:14">
      <c r="A81" s="17">
        <v>45621</v>
      </c>
      <c r="B81">
        <v>1</v>
      </c>
      <c r="C81">
        <v>1</v>
      </c>
      <c r="D81">
        <v>5987.37</v>
      </c>
      <c r="E81">
        <v>1.2907</v>
      </c>
      <c r="F81">
        <v>426.59879028449268</v>
      </c>
      <c r="G81">
        <v>0.75950695002912749</v>
      </c>
      <c r="H81">
        <v>448.5</v>
      </c>
      <c r="I81">
        <v>0.77700000000000002</v>
      </c>
      <c r="J81">
        <v>4.7609500000000002</v>
      </c>
      <c r="K81">
        <v>116</v>
      </c>
      <c r="L81">
        <v>287.36999999999989</v>
      </c>
      <c r="M81">
        <v>1.7302194553535508</v>
      </c>
      <c r="N81">
        <v>0.97071250532442332</v>
      </c>
    </row>
    <row r="82" spans="1:14">
      <c r="A82" s="17">
        <v>45622</v>
      </c>
      <c r="B82">
        <v>1</v>
      </c>
      <c r="C82">
        <v>1</v>
      </c>
      <c r="D82">
        <v>6021.63</v>
      </c>
      <c r="E82">
        <v>1.2827</v>
      </c>
      <c r="F82">
        <v>452.11660668716831</v>
      </c>
      <c r="G82">
        <v>0.77844407414396322</v>
      </c>
      <c r="H82">
        <v>471</v>
      </c>
      <c r="I82">
        <v>0.79700000000000004</v>
      </c>
      <c r="J82">
        <v>4.7359099999999996</v>
      </c>
      <c r="K82">
        <v>115</v>
      </c>
      <c r="L82">
        <v>321.63000000000011</v>
      </c>
      <c r="M82">
        <v>0.55537785426333586</v>
      </c>
      <c r="N82">
        <v>-0.22306621988062736</v>
      </c>
    </row>
    <row r="83" spans="1:14">
      <c r="A83" s="17">
        <v>45623</v>
      </c>
      <c r="B83">
        <v>1</v>
      </c>
      <c r="C83">
        <v>2</v>
      </c>
      <c r="D83">
        <v>5998.74</v>
      </c>
      <c r="E83">
        <v>1.2879</v>
      </c>
      <c r="F83">
        <v>431.20344192342327</v>
      </c>
      <c r="G83">
        <v>0.76850518855873251</v>
      </c>
      <c r="H83">
        <v>446.6</v>
      </c>
      <c r="I83">
        <v>0.78700000000000003</v>
      </c>
      <c r="J83">
        <v>4.7243700000000004</v>
      </c>
      <c r="K83">
        <v>114</v>
      </c>
      <c r="L83">
        <v>298.73999999999978</v>
      </c>
      <c r="M83">
        <v>-3.3596921882381414</v>
      </c>
      <c r="N83">
        <v>-4.1281973767968738</v>
      </c>
    </row>
    <row r="84" spans="1:14">
      <c r="A84" s="17">
        <v>45625</v>
      </c>
      <c r="B84">
        <v>1</v>
      </c>
      <c r="C84">
        <v>3</v>
      </c>
      <c r="D84">
        <v>6032.38</v>
      </c>
      <c r="E84">
        <v>1.2808999999999999</v>
      </c>
      <c r="F84">
        <v>455.87280326264681</v>
      </c>
      <c r="G84">
        <v>0.78989633483181809</v>
      </c>
      <c r="H84">
        <v>476.1</v>
      </c>
      <c r="I84">
        <v>0.81</v>
      </c>
      <c r="J84">
        <v>4.7997500000000004</v>
      </c>
      <c r="K84">
        <v>112</v>
      </c>
      <c r="L84">
        <v>332.38000000000011</v>
      </c>
      <c r="M84">
        <v>-0.16062566270613735</v>
      </c>
      <c r="N84">
        <v>-0.95052199753795541</v>
      </c>
    </row>
    <row r="85" spans="1:14">
      <c r="A85" s="17">
        <v>45628</v>
      </c>
      <c r="B85">
        <v>1</v>
      </c>
      <c r="C85">
        <v>1</v>
      </c>
      <c r="D85">
        <v>6047.15</v>
      </c>
      <c r="E85">
        <v>1.2774000000000001</v>
      </c>
      <c r="F85">
        <v>465.23757069116709</v>
      </c>
      <c r="G85">
        <v>0.79826851246634145</v>
      </c>
      <c r="H85">
        <v>483.9</v>
      </c>
      <c r="I85">
        <v>0.81599999999999995</v>
      </c>
      <c r="J85">
        <v>4.7840400000000001</v>
      </c>
      <c r="K85">
        <v>109</v>
      </c>
      <c r="L85">
        <v>347.14999999999964</v>
      </c>
      <c r="M85">
        <v>-0.18472321648557344</v>
      </c>
      <c r="N85">
        <v>-0.98299172895191489</v>
      </c>
    </row>
    <row r="86" spans="1:14">
      <c r="A86" s="17">
        <v>45629</v>
      </c>
      <c r="B86">
        <v>1</v>
      </c>
      <c r="C86">
        <v>1</v>
      </c>
      <c r="D86">
        <v>6049.88</v>
      </c>
      <c r="E86">
        <v>1.2765</v>
      </c>
      <c r="F86">
        <v>466.01182245832115</v>
      </c>
      <c r="G86">
        <v>0.80080395044188268</v>
      </c>
      <c r="H86">
        <v>487.3</v>
      </c>
      <c r="I86">
        <v>0.81799999999999995</v>
      </c>
      <c r="J86">
        <v>4.7794400000000001</v>
      </c>
      <c r="K86">
        <v>108</v>
      </c>
      <c r="L86">
        <v>349.88000000000011</v>
      </c>
      <c r="M86" t="s">
        <v>69</v>
      </c>
      <c r="N86" t="s">
        <v>69</v>
      </c>
    </row>
    <row r="87" spans="1:14">
      <c r="A87" s="17">
        <v>45509</v>
      </c>
      <c r="B87">
        <v>2</v>
      </c>
      <c r="C87">
        <v>1</v>
      </c>
      <c r="D87">
        <v>5186.33</v>
      </c>
      <c r="E87">
        <v>1.4816</v>
      </c>
      <c r="F87">
        <v>91.340265878581476</v>
      </c>
      <c r="G87">
        <v>0.25132233536589627</v>
      </c>
      <c r="H87">
        <v>109.5</v>
      </c>
      <c r="I87">
        <v>0.28100000000000003</v>
      </c>
      <c r="J87">
        <v>4.9585299999999997</v>
      </c>
      <c r="K87">
        <v>228</v>
      </c>
      <c r="L87">
        <v>-613.67000000000007</v>
      </c>
      <c r="M87">
        <v>-0.54814943873795252</v>
      </c>
      <c r="N87">
        <v>-0.79947177410384884</v>
      </c>
    </row>
    <row r="88" spans="1:14">
      <c r="A88" s="17">
        <v>45510</v>
      </c>
      <c r="B88">
        <v>2</v>
      </c>
      <c r="C88">
        <v>1</v>
      </c>
      <c r="D88">
        <v>5240.03</v>
      </c>
      <c r="E88">
        <v>1.4664999999999999</v>
      </c>
      <c r="F88">
        <v>86.919680251741966</v>
      </c>
      <c r="G88">
        <v>0.25638832583201626</v>
      </c>
      <c r="H88">
        <v>91.7</v>
      </c>
      <c r="I88">
        <v>0.27</v>
      </c>
      <c r="J88">
        <v>4.9520299999999997</v>
      </c>
      <c r="K88">
        <v>227</v>
      </c>
      <c r="L88">
        <v>-559.97000000000025</v>
      </c>
      <c r="M88">
        <v>0.17188377986200967</v>
      </c>
      <c r="N88">
        <v>-8.4504545970006589E-2</v>
      </c>
    </row>
    <row r="89" spans="1:14">
      <c r="A89" s="17">
        <v>45511</v>
      </c>
      <c r="B89">
        <v>2</v>
      </c>
      <c r="C89">
        <v>1</v>
      </c>
      <c r="D89">
        <v>5199.5</v>
      </c>
      <c r="E89">
        <v>1.4785999999999999</v>
      </c>
      <c r="F89">
        <v>76.131812289329673</v>
      </c>
      <c r="G89">
        <v>0.23295236506341624</v>
      </c>
      <c r="H89">
        <v>81.150000000000006</v>
      </c>
      <c r="I89">
        <v>0.253</v>
      </c>
      <c r="J89">
        <v>4.8596199999999996</v>
      </c>
      <c r="K89">
        <v>226</v>
      </c>
      <c r="L89">
        <v>-600.5</v>
      </c>
      <c r="M89">
        <v>0.33263726842849145</v>
      </c>
      <c r="N89">
        <v>9.9684903365075211E-2</v>
      </c>
    </row>
    <row r="90" spans="1:14">
      <c r="A90" s="17">
        <v>45512</v>
      </c>
      <c r="B90">
        <v>2</v>
      </c>
      <c r="C90">
        <v>1</v>
      </c>
      <c r="D90">
        <v>5319.31</v>
      </c>
      <c r="E90">
        <v>1.4450000000000001</v>
      </c>
      <c r="F90">
        <v>101.64448334019721</v>
      </c>
      <c r="G90">
        <v>0.29261358894489298</v>
      </c>
      <c r="H90">
        <v>113.85</v>
      </c>
      <c r="I90">
        <v>0.315</v>
      </c>
      <c r="J90">
        <v>4.9504000000000001</v>
      </c>
      <c r="K90">
        <v>225</v>
      </c>
      <c r="L90">
        <v>-480.6899999999996</v>
      </c>
      <c r="M90">
        <v>-2.0081358398748104</v>
      </c>
      <c r="N90">
        <v>-2.3007494288197035</v>
      </c>
    </row>
    <row r="91" spans="1:14">
      <c r="A91" s="17">
        <v>45513</v>
      </c>
      <c r="B91">
        <v>2</v>
      </c>
      <c r="C91">
        <v>3</v>
      </c>
      <c r="D91">
        <v>5344.16</v>
      </c>
      <c r="E91">
        <v>1.4382999999999999</v>
      </c>
      <c r="F91">
        <v>97.160237482306911</v>
      </c>
      <c r="G91">
        <v>0.29444328471750891</v>
      </c>
      <c r="H91">
        <v>106.35</v>
      </c>
      <c r="I91">
        <v>0.312</v>
      </c>
      <c r="J91">
        <v>4.9727600000000001</v>
      </c>
      <c r="K91">
        <v>224</v>
      </c>
      <c r="L91">
        <v>-455.84000000000015</v>
      </c>
      <c r="M91">
        <v>1.997523080897284E-2</v>
      </c>
      <c r="N91">
        <v>-0.27446805390853607</v>
      </c>
    </row>
    <row r="92" spans="1:14">
      <c r="A92" s="17">
        <v>45516</v>
      </c>
      <c r="B92">
        <v>2</v>
      </c>
      <c r="C92">
        <v>1</v>
      </c>
      <c r="D92">
        <v>5344.39</v>
      </c>
      <c r="E92">
        <v>1.4375</v>
      </c>
      <c r="F92">
        <v>95.162996670443817</v>
      </c>
      <c r="G92">
        <v>0.29164969233210664</v>
      </c>
      <c r="H92">
        <v>105.1</v>
      </c>
      <c r="I92">
        <v>0.313</v>
      </c>
      <c r="J92">
        <v>4.9640300000000002</v>
      </c>
      <c r="K92">
        <v>221</v>
      </c>
      <c r="L92">
        <v>-455.60999999999967</v>
      </c>
      <c r="M92">
        <v>0.38002678461206091</v>
      </c>
      <c r="N92">
        <v>8.8377092279954272E-2</v>
      </c>
    </row>
    <row r="93" spans="1:14">
      <c r="A93" s="17">
        <v>45517</v>
      </c>
      <c r="B93">
        <v>2</v>
      </c>
      <c r="C93">
        <v>1</v>
      </c>
      <c r="D93">
        <v>5434.43</v>
      </c>
      <c r="E93">
        <v>1.4134</v>
      </c>
      <c r="F93">
        <v>120.78036285329313</v>
      </c>
      <c r="G93">
        <v>0.34678483604321897</v>
      </c>
      <c r="H93">
        <v>131.19999999999999</v>
      </c>
      <c r="I93">
        <v>0.36499999999999999</v>
      </c>
      <c r="J93">
        <v>4.9351500000000001</v>
      </c>
      <c r="K93">
        <v>220</v>
      </c>
      <c r="L93">
        <v>-365.56999999999971</v>
      </c>
      <c r="M93">
        <v>-11.696133421776807</v>
      </c>
      <c r="N93">
        <v>-12.042918257820025</v>
      </c>
    </row>
    <row r="94" spans="1:14">
      <c r="A94" s="17">
        <v>45518</v>
      </c>
      <c r="B94">
        <v>2</v>
      </c>
      <c r="C94">
        <v>1</v>
      </c>
      <c r="D94">
        <v>5455.21</v>
      </c>
      <c r="E94">
        <v>1.4079999999999999</v>
      </c>
      <c r="F94">
        <v>122.27637855599482</v>
      </c>
      <c r="G94">
        <v>0.35595791114279723</v>
      </c>
      <c r="H94">
        <v>134.75</v>
      </c>
      <c r="I94">
        <v>0.379</v>
      </c>
      <c r="J94">
        <v>4.9485799999999998</v>
      </c>
      <c r="K94">
        <v>219</v>
      </c>
      <c r="L94">
        <v>-344.78999999999996</v>
      </c>
      <c r="M94">
        <v>0.55573864206011148</v>
      </c>
      <c r="N94">
        <v>0.19978073091731424</v>
      </c>
    </row>
    <row r="95" spans="1:14">
      <c r="A95" s="17">
        <v>45519</v>
      </c>
      <c r="B95">
        <v>2</v>
      </c>
      <c r="C95">
        <v>1</v>
      </c>
      <c r="D95">
        <v>5543.22</v>
      </c>
      <c r="E95">
        <v>1.3857999999999999</v>
      </c>
      <c r="F95">
        <v>158.27602640240957</v>
      </c>
      <c r="G95">
        <v>0.42033890998842116</v>
      </c>
      <c r="H95">
        <v>171.8</v>
      </c>
      <c r="I95">
        <v>0.441</v>
      </c>
      <c r="J95">
        <v>5.0019799999999996</v>
      </c>
      <c r="K95">
        <v>218</v>
      </c>
      <c r="L95">
        <v>-256.77999999999975</v>
      </c>
      <c r="M95">
        <v>-0.77860569295022231</v>
      </c>
      <c r="N95">
        <v>-1.1989446029386435</v>
      </c>
    </row>
    <row r="96" spans="1:14">
      <c r="A96" s="17">
        <v>45520</v>
      </c>
      <c r="B96">
        <v>2</v>
      </c>
      <c r="C96">
        <v>3</v>
      </c>
      <c r="D96">
        <v>5554.25</v>
      </c>
      <c r="E96">
        <v>1.3829</v>
      </c>
      <c r="F96">
        <v>164.25523401887858</v>
      </c>
      <c r="G96">
        <v>0.42852154229774353</v>
      </c>
      <c r="H96">
        <v>179.6</v>
      </c>
      <c r="I96">
        <v>0.45</v>
      </c>
      <c r="J96">
        <v>4.9948600000000001</v>
      </c>
      <c r="K96">
        <v>217</v>
      </c>
      <c r="L96">
        <v>-245.75</v>
      </c>
      <c r="M96">
        <v>-2.1419082286740885</v>
      </c>
      <c r="N96">
        <v>-2.570429770971832</v>
      </c>
    </row>
    <row r="97" spans="1:14">
      <c r="A97" s="17">
        <v>45523</v>
      </c>
      <c r="B97">
        <v>2</v>
      </c>
      <c r="C97">
        <v>1</v>
      </c>
      <c r="D97">
        <v>5608.25</v>
      </c>
      <c r="E97">
        <v>1.3697999999999999</v>
      </c>
      <c r="F97">
        <v>188.70087763253105</v>
      </c>
      <c r="G97">
        <v>0.4667518795996371</v>
      </c>
      <c r="H97">
        <v>199.7</v>
      </c>
      <c r="I97">
        <v>0.48499999999999999</v>
      </c>
      <c r="J97">
        <v>5.0149900000000001</v>
      </c>
      <c r="K97">
        <v>214</v>
      </c>
      <c r="L97">
        <v>-191.75</v>
      </c>
      <c r="M97">
        <v>-9.3469779320363485E-3</v>
      </c>
      <c r="N97">
        <v>-0.47609885753167347</v>
      </c>
    </row>
    <row r="98" spans="1:14">
      <c r="A98" s="17">
        <v>45524</v>
      </c>
      <c r="B98">
        <v>2</v>
      </c>
      <c r="C98">
        <v>1</v>
      </c>
      <c r="D98">
        <v>5597.12</v>
      </c>
      <c r="E98">
        <v>1.3721000000000001</v>
      </c>
      <c r="F98">
        <v>184.32770360004452</v>
      </c>
      <c r="G98">
        <v>0.4581410814671899</v>
      </c>
      <c r="H98">
        <v>200</v>
      </c>
      <c r="I98">
        <v>0.48199999999999998</v>
      </c>
      <c r="J98">
        <v>4.9802</v>
      </c>
      <c r="K98">
        <v>213</v>
      </c>
      <c r="L98">
        <v>-202.88000000000011</v>
      </c>
      <c r="M98">
        <v>4.337302830983047</v>
      </c>
      <c r="N98">
        <v>3.8791617495158572</v>
      </c>
    </row>
    <row r="99" spans="1:14">
      <c r="A99" s="17">
        <v>45525</v>
      </c>
      <c r="B99">
        <v>2</v>
      </c>
      <c r="C99">
        <v>1</v>
      </c>
      <c r="D99">
        <v>5620.85</v>
      </c>
      <c r="E99">
        <v>1.3666</v>
      </c>
      <c r="F99">
        <v>196.86690441144128</v>
      </c>
      <c r="G99">
        <v>0.47433099654172084</v>
      </c>
      <c r="H99">
        <v>211.45</v>
      </c>
      <c r="I99">
        <v>0.49299999999999999</v>
      </c>
      <c r="J99">
        <v>4.9407199999999998</v>
      </c>
      <c r="K99">
        <v>212</v>
      </c>
      <c r="L99">
        <v>-179.14999999999964</v>
      </c>
      <c r="M99">
        <v>0.25694060015919096</v>
      </c>
      <c r="N99">
        <v>-0.21739039638252988</v>
      </c>
    </row>
    <row r="100" spans="1:14">
      <c r="A100" s="17">
        <v>45526</v>
      </c>
      <c r="B100">
        <v>2</v>
      </c>
      <c r="C100">
        <v>1</v>
      </c>
      <c r="D100">
        <v>5570.64</v>
      </c>
      <c r="E100">
        <v>1.3792</v>
      </c>
      <c r="F100">
        <v>175.14258293912053</v>
      </c>
      <c r="G100">
        <v>0.43985900129337258</v>
      </c>
      <c r="H100">
        <v>193.2</v>
      </c>
      <c r="I100">
        <v>0.46500000000000002</v>
      </c>
      <c r="J100">
        <v>4.9737099999999996</v>
      </c>
      <c r="K100">
        <v>211</v>
      </c>
      <c r="L100">
        <v>-229.35999999999967</v>
      </c>
      <c r="M100">
        <v>0.48690201013223255</v>
      </c>
      <c r="N100">
        <v>4.7043008838859979E-2</v>
      </c>
    </row>
    <row r="101" spans="1:14">
      <c r="A101" s="17">
        <v>45527</v>
      </c>
      <c r="B101">
        <v>2</v>
      </c>
      <c r="C101">
        <v>3</v>
      </c>
      <c r="D101">
        <v>5634.61</v>
      </c>
      <c r="E101">
        <v>1.3636999999999999</v>
      </c>
      <c r="F101">
        <v>200.25345461646066</v>
      </c>
      <c r="G101">
        <v>0.48239939529010606</v>
      </c>
      <c r="H101">
        <v>214</v>
      </c>
      <c r="I101">
        <v>0.499</v>
      </c>
      <c r="J101">
        <v>4.9300199999999998</v>
      </c>
      <c r="K101">
        <v>210</v>
      </c>
      <c r="L101">
        <v>-165.39000000000033</v>
      </c>
      <c r="M101">
        <v>0.16423057056577228</v>
      </c>
      <c r="N101">
        <v>-0.31816882472433378</v>
      </c>
    </row>
    <row r="102" spans="1:14">
      <c r="A102" s="17">
        <v>45530</v>
      </c>
      <c r="B102">
        <v>2</v>
      </c>
      <c r="C102">
        <v>1</v>
      </c>
      <c r="D102">
        <v>5616.84</v>
      </c>
      <c r="E102">
        <v>1.3683000000000001</v>
      </c>
      <c r="F102">
        <v>188.02828854944255</v>
      </c>
      <c r="G102">
        <v>0.46788826649419396</v>
      </c>
      <c r="H102">
        <v>200.8</v>
      </c>
      <c r="I102">
        <v>0.48599999999999999</v>
      </c>
      <c r="J102">
        <v>4.93872</v>
      </c>
      <c r="K102">
        <v>207</v>
      </c>
      <c r="L102">
        <v>-183.15999999999985</v>
      </c>
      <c r="M102">
        <v>-0.38874032564834732</v>
      </c>
      <c r="N102">
        <v>-0.85662859214254128</v>
      </c>
    </row>
    <row r="103" spans="1:14">
      <c r="A103" s="17">
        <v>45531</v>
      </c>
      <c r="B103">
        <v>2</v>
      </c>
      <c r="C103">
        <v>1</v>
      </c>
      <c r="D103">
        <v>5625.8</v>
      </c>
      <c r="E103">
        <v>1.3662000000000001</v>
      </c>
      <c r="F103">
        <v>190.02332952569668</v>
      </c>
      <c r="G103">
        <v>0.47305706961727756</v>
      </c>
      <c r="H103">
        <v>205.5</v>
      </c>
      <c r="I103">
        <v>0.495</v>
      </c>
      <c r="J103">
        <v>4.92021</v>
      </c>
      <c r="K103">
        <v>206</v>
      </c>
      <c r="L103">
        <v>-174.19999999999982</v>
      </c>
      <c r="M103">
        <v>0.40999784585878418</v>
      </c>
      <c r="N103">
        <v>-6.3059223758493377E-2</v>
      </c>
    </row>
    <row r="104" spans="1:14">
      <c r="A104" s="17">
        <v>45532</v>
      </c>
      <c r="B104">
        <v>2</v>
      </c>
      <c r="C104">
        <v>1</v>
      </c>
      <c r="D104">
        <v>5592.18</v>
      </c>
      <c r="E104">
        <v>1.3749</v>
      </c>
      <c r="F104">
        <v>175.82914871159574</v>
      </c>
      <c r="G104">
        <v>0.44859570839267709</v>
      </c>
      <c r="H104">
        <v>183.15</v>
      </c>
      <c r="I104">
        <v>0.46600000000000003</v>
      </c>
      <c r="J104">
        <v>4.9045100000000001</v>
      </c>
      <c r="K104">
        <v>205</v>
      </c>
      <c r="L104">
        <v>-207.81999999999971</v>
      </c>
      <c r="M104">
        <v>-0.40010453794982631</v>
      </c>
      <c r="N104">
        <v>-0.84870024634250341</v>
      </c>
    </row>
    <row r="105" spans="1:14">
      <c r="A105" s="17">
        <v>45533</v>
      </c>
      <c r="B105">
        <v>2</v>
      </c>
      <c r="C105">
        <v>1</v>
      </c>
      <c r="D105">
        <v>5591.96</v>
      </c>
      <c r="E105">
        <v>1.3743000000000001</v>
      </c>
      <c r="F105">
        <v>171.69364781377362</v>
      </c>
      <c r="G105">
        <v>0.44803237526625278</v>
      </c>
      <c r="H105">
        <v>191.65</v>
      </c>
      <c r="I105">
        <v>0.47799999999999998</v>
      </c>
      <c r="J105">
        <v>4.9904500000000001</v>
      </c>
      <c r="K105">
        <v>204</v>
      </c>
      <c r="L105">
        <v>-208.03999999999996</v>
      </c>
      <c r="M105">
        <v>0.49414128475547908</v>
      </c>
      <c r="N105">
        <v>4.6108909489226302E-2</v>
      </c>
    </row>
    <row r="106" spans="1:14">
      <c r="A106" s="17">
        <v>45534</v>
      </c>
      <c r="B106">
        <v>2</v>
      </c>
      <c r="C106">
        <v>3</v>
      </c>
      <c r="D106">
        <v>5648.4</v>
      </c>
      <c r="E106">
        <v>1.3606</v>
      </c>
      <c r="F106">
        <v>196.55298394235206</v>
      </c>
      <c r="G106">
        <v>0.48853179737680463</v>
      </c>
      <c r="H106">
        <v>209.05</v>
      </c>
      <c r="I106">
        <v>0.502</v>
      </c>
      <c r="J106">
        <v>4.9696699999999998</v>
      </c>
      <c r="K106">
        <v>203</v>
      </c>
      <c r="L106">
        <v>-151.60000000000036</v>
      </c>
      <c r="M106">
        <v>0.24536397256206902</v>
      </c>
      <c r="N106">
        <v>-0.24316782481473562</v>
      </c>
    </row>
    <row r="107" spans="1:14">
      <c r="A107" s="17">
        <v>45538</v>
      </c>
      <c r="B107">
        <v>2</v>
      </c>
      <c r="C107">
        <v>1</v>
      </c>
      <c r="D107">
        <v>5528.93</v>
      </c>
      <c r="E107">
        <v>1.3905000000000001</v>
      </c>
      <c r="F107">
        <v>151.965838560257</v>
      </c>
      <c r="G107">
        <v>0.40440164905246301</v>
      </c>
      <c r="H107">
        <v>164.65</v>
      </c>
      <c r="I107">
        <v>0.42699999999999999</v>
      </c>
      <c r="J107">
        <v>4.9531099999999997</v>
      </c>
      <c r="K107">
        <v>199</v>
      </c>
      <c r="L107">
        <v>-271.06999999999971</v>
      </c>
      <c r="M107">
        <v>4.690244102550372E-2</v>
      </c>
      <c r="N107">
        <v>-0.35749920802695928</v>
      </c>
    </row>
    <row r="108" spans="1:14">
      <c r="A108" s="17">
        <v>45539</v>
      </c>
      <c r="B108">
        <v>2</v>
      </c>
      <c r="C108">
        <v>1</v>
      </c>
      <c r="D108">
        <v>5520.07</v>
      </c>
      <c r="E108">
        <v>1.3929</v>
      </c>
      <c r="F108">
        <v>151.42512043409261</v>
      </c>
      <c r="G108">
        <v>0.39901715825340373</v>
      </c>
      <c r="H108">
        <v>163.25</v>
      </c>
      <c r="I108">
        <v>0.41399999999999998</v>
      </c>
      <c r="J108">
        <v>4.8909399999999996</v>
      </c>
      <c r="K108">
        <v>198</v>
      </c>
      <c r="L108">
        <v>-279.93000000000029</v>
      </c>
      <c r="M108">
        <v>0.28042181457648291</v>
      </c>
      <c r="N108">
        <v>-0.11859534367692082</v>
      </c>
    </row>
    <row r="109" spans="1:14">
      <c r="A109" s="17">
        <v>45540</v>
      </c>
      <c r="B109">
        <v>2</v>
      </c>
      <c r="C109">
        <v>1</v>
      </c>
      <c r="D109">
        <v>5503.41</v>
      </c>
      <c r="E109">
        <v>1.3960999999999999</v>
      </c>
      <c r="F109">
        <v>140.11486542261446</v>
      </c>
      <c r="G109">
        <v>0.38400156371341004</v>
      </c>
      <c r="H109">
        <v>152.69999999999999</v>
      </c>
      <c r="I109">
        <v>0.40699999999999997</v>
      </c>
      <c r="J109">
        <v>4.8811600000000004</v>
      </c>
      <c r="K109">
        <v>197</v>
      </c>
      <c r="L109">
        <v>-296.59000000000015</v>
      </c>
      <c r="M109">
        <v>0.30483237510317152</v>
      </c>
      <c r="N109">
        <v>-7.9169188610238528E-2</v>
      </c>
    </row>
    <row r="110" spans="1:14">
      <c r="A110" s="17">
        <v>45541</v>
      </c>
      <c r="B110">
        <v>2</v>
      </c>
      <c r="C110">
        <v>1</v>
      </c>
      <c r="D110">
        <v>5408.42</v>
      </c>
      <c r="E110">
        <v>1.4211</v>
      </c>
      <c r="F110">
        <v>110.43514397299145</v>
      </c>
      <c r="G110">
        <v>0.32268683876256021</v>
      </c>
      <c r="H110">
        <v>117.45</v>
      </c>
      <c r="I110">
        <v>0.34</v>
      </c>
      <c r="J110">
        <v>4.8439300000000003</v>
      </c>
      <c r="K110">
        <v>196</v>
      </c>
      <c r="L110">
        <v>-391.57999999999993</v>
      </c>
      <c r="M110">
        <v>0.55232870411092094</v>
      </c>
      <c r="N110">
        <v>0.22964186534836073</v>
      </c>
    </row>
    <row r="111" spans="1:14">
      <c r="A111" s="17">
        <v>45544</v>
      </c>
      <c r="B111">
        <v>2</v>
      </c>
      <c r="C111">
        <v>3</v>
      </c>
      <c r="D111">
        <v>5471.05</v>
      </c>
      <c r="E111">
        <v>1.4044000000000001</v>
      </c>
      <c r="F111">
        <v>125.34107545340362</v>
      </c>
      <c r="G111">
        <v>0.35827175597624644</v>
      </c>
      <c r="H111">
        <v>140.30000000000001</v>
      </c>
      <c r="I111">
        <v>0.38</v>
      </c>
      <c r="J111">
        <v>4.8527800000000001</v>
      </c>
      <c r="K111">
        <v>193</v>
      </c>
      <c r="L111">
        <v>-328.94999999999982</v>
      </c>
      <c r="M111">
        <v>-0.12435184022224166</v>
      </c>
      <c r="N111">
        <v>-0.4826235961984881</v>
      </c>
    </row>
    <row r="112" spans="1:14">
      <c r="A112" s="17">
        <v>45545</v>
      </c>
      <c r="B112">
        <v>2</v>
      </c>
      <c r="C112">
        <v>1</v>
      </c>
      <c r="D112">
        <v>5495.52</v>
      </c>
      <c r="E112">
        <v>1.3980999999999999</v>
      </c>
      <c r="F112">
        <v>133.65114324510841</v>
      </c>
      <c r="G112">
        <v>0.37429465679898866</v>
      </c>
      <c r="H112">
        <v>145.1</v>
      </c>
      <c r="I112">
        <v>0.39400000000000002</v>
      </c>
      <c r="J112">
        <v>4.8342799999999997</v>
      </c>
      <c r="K112">
        <v>192</v>
      </c>
      <c r="L112">
        <v>-304.47999999999956</v>
      </c>
      <c r="M112">
        <v>0.588611551646543</v>
      </c>
      <c r="N112">
        <v>0.21431689484755434</v>
      </c>
    </row>
    <row r="113" spans="1:14">
      <c r="A113" s="17">
        <v>45546</v>
      </c>
      <c r="B113">
        <v>2</v>
      </c>
      <c r="C113">
        <v>1</v>
      </c>
      <c r="D113">
        <v>5554.13</v>
      </c>
      <c r="E113">
        <v>1.3846000000000001</v>
      </c>
      <c r="F113">
        <v>155.39826250414262</v>
      </c>
      <c r="G113">
        <v>0.41501007143928359</v>
      </c>
      <c r="H113">
        <v>167.1</v>
      </c>
      <c r="I113">
        <v>0.434</v>
      </c>
      <c r="J113">
        <v>4.8654599999999997</v>
      </c>
      <c r="K113">
        <v>191</v>
      </c>
      <c r="L113">
        <v>-245.86999999999989</v>
      </c>
      <c r="M113">
        <v>0.88538358007203688</v>
      </c>
      <c r="N113">
        <v>0.47037350863275329</v>
      </c>
    </row>
    <row r="114" spans="1:14">
      <c r="A114" s="17">
        <v>45547</v>
      </c>
      <c r="B114">
        <v>2</v>
      </c>
      <c r="C114">
        <v>1</v>
      </c>
      <c r="D114">
        <v>5595.76</v>
      </c>
      <c r="E114">
        <v>1.3735999999999999</v>
      </c>
      <c r="F114">
        <v>172.5325943457442</v>
      </c>
      <c r="G114">
        <v>0.44396541579091658</v>
      </c>
      <c r="H114">
        <v>185.2</v>
      </c>
      <c r="I114">
        <v>0.46</v>
      </c>
      <c r="J114">
        <v>4.8419800000000004</v>
      </c>
      <c r="K114">
        <v>190</v>
      </c>
      <c r="L114">
        <v>-204.23999999999978</v>
      </c>
      <c r="M114">
        <v>1.6543490419032554</v>
      </c>
      <c r="N114">
        <v>1.2103836261123389</v>
      </c>
    </row>
    <row r="115" spans="1:14">
      <c r="A115" s="17">
        <v>45548</v>
      </c>
      <c r="B115">
        <v>2</v>
      </c>
      <c r="C115">
        <v>1</v>
      </c>
      <c r="D115">
        <v>5626.02</v>
      </c>
      <c r="E115">
        <v>1.3662000000000001</v>
      </c>
      <c r="F115">
        <v>186.42752119754186</v>
      </c>
      <c r="G115">
        <v>0.46544581743177305</v>
      </c>
      <c r="H115">
        <v>200.3</v>
      </c>
      <c r="I115">
        <v>0.48299999999999998</v>
      </c>
      <c r="J115">
        <v>4.8354499999999998</v>
      </c>
      <c r="K115">
        <v>189</v>
      </c>
      <c r="L115">
        <v>-173.97999999999956</v>
      </c>
      <c r="M115">
        <v>-0.28264107258564047</v>
      </c>
      <c r="N115">
        <v>-0.74808689001741357</v>
      </c>
    </row>
    <row r="116" spans="1:14">
      <c r="A116" s="17">
        <v>45551</v>
      </c>
      <c r="B116">
        <v>2</v>
      </c>
      <c r="C116">
        <v>3</v>
      </c>
      <c r="D116">
        <v>5633.09</v>
      </c>
      <c r="E116">
        <v>1.3646</v>
      </c>
      <c r="F116">
        <v>190.18266185961465</v>
      </c>
      <c r="G116">
        <v>0.46859324314263523</v>
      </c>
      <c r="H116">
        <v>204.25</v>
      </c>
      <c r="I116">
        <v>0.48799999999999999</v>
      </c>
      <c r="J116">
        <v>4.7641400000000003</v>
      </c>
      <c r="K116">
        <v>186</v>
      </c>
      <c r="L116">
        <v>-166.90999999999985</v>
      </c>
      <c r="M116">
        <v>-6.1935905798751037E-2</v>
      </c>
      <c r="N116">
        <v>-0.53052914894138625</v>
      </c>
    </row>
    <row r="117" spans="1:14">
      <c r="A117" s="17">
        <v>45552</v>
      </c>
      <c r="B117">
        <v>2</v>
      </c>
      <c r="C117">
        <v>1</v>
      </c>
      <c r="D117">
        <v>5634.58</v>
      </c>
      <c r="E117">
        <v>1.3645</v>
      </c>
      <c r="F117">
        <v>190.83593245165594</v>
      </c>
      <c r="G117">
        <v>0.4693374794668575</v>
      </c>
      <c r="H117">
        <v>208.05</v>
      </c>
      <c r="I117">
        <v>0.49299999999999999</v>
      </c>
      <c r="J117">
        <v>4.7633799999999997</v>
      </c>
      <c r="K117">
        <v>185</v>
      </c>
      <c r="L117">
        <v>-165.42000000000007</v>
      </c>
      <c r="M117">
        <v>0.17970248460434424</v>
      </c>
      <c r="N117">
        <v>-0.28963499486251326</v>
      </c>
    </row>
    <row r="118" spans="1:14">
      <c r="A118" s="17">
        <v>45553</v>
      </c>
      <c r="B118">
        <v>2</v>
      </c>
      <c r="C118">
        <v>1</v>
      </c>
      <c r="D118">
        <v>5618.26</v>
      </c>
      <c r="E118">
        <v>1.3686</v>
      </c>
      <c r="F118">
        <v>180.80752070320978</v>
      </c>
      <c r="G118">
        <v>0.45614606434047078</v>
      </c>
      <c r="H118">
        <v>201.35</v>
      </c>
      <c r="I118">
        <v>0.48199999999999998</v>
      </c>
      <c r="J118">
        <v>4.7387499999999996</v>
      </c>
      <c r="K118">
        <v>184</v>
      </c>
      <c r="L118">
        <v>-181.73999999999978</v>
      </c>
      <c r="M118">
        <v>0.51489051793722496</v>
      </c>
      <c r="N118">
        <v>5.8744453596754176E-2</v>
      </c>
    </row>
    <row r="119" spans="1:14">
      <c r="A119" s="17">
        <v>45554</v>
      </c>
      <c r="B119">
        <v>2</v>
      </c>
      <c r="C119">
        <v>1</v>
      </c>
      <c r="D119">
        <v>5713.64</v>
      </c>
      <c r="E119">
        <v>1.3462000000000001</v>
      </c>
      <c r="F119">
        <v>224.34426258674284</v>
      </c>
      <c r="G119">
        <v>0.52338773063506738</v>
      </c>
      <c r="H119">
        <v>239.45</v>
      </c>
      <c r="I119">
        <v>0.54300000000000004</v>
      </c>
      <c r="J119">
        <v>4.7077999999999998</v>
      </c>
      <c r="K119">
        <v>183</v>
      </c>
      <c r="L119">
        <v>-86.359999999999673</v>
      </c>
      <c r="M119">
        <v>0.28831004563270973</v>
      </c>
      <c r="N119">
        <v>-0.23507768500235765</v>
      </c>
    </row>
    <row r="120" spans="1:14">
      <c r="A120" s="17">
        <v>45555</v>
      </c>
      <c r="B120">
        <v>2</v>
      </c>
      <c r="C120">
        <v>1</v>
      </c>
      <c r="D120">
        <v>5702.55</v>
      </c>
      <c r="E120">
        <v>1.3484</v>
      </c>
      <c r="F120">
        <v>222.80907390123048</v>
      </c>
      <c r="G120">
        <v>0.51474960483858367</v>
      </c>
      <c r="H120">
        <v>230.2</v>
      </c>
      <c r="I120">
        <v>0.53</v>
      </c>
      <c r="J120">
        <v>4.6699400000000004</v>
      </c>
      <c r="K120">
        <v>182</v>
      </c>
      <c r="L120">
        <v>-97.449999999999818</v>
      </c>
      <c r="M120">
        <v>-1.4604781752547669</v>
      </c>
      <c r="N120">
        <v>-1.9752277800933506</v>
      </c>
    </row>
    <row r="121" spans="1:14">
      <c r="A121" s="17">
        <v>45558</v>
      </c>
      <c r="B121">
        <v>2</v>
      </c>
      <c r="C121">
        <v>3</v>
      </c>
      <c r="D121">
        <v>5718.57</v>
      </c>
      <c r="E121">
        <v>1.3396999999999999</v>
      </c>
      <c r="F121">
        <v>227.73209123104198</v>
      </c>
      <c r="G121">
        <v>0.52445421149955995</v>
      </c>
      <c r="H121">
        <v>237.6</v>
      </c>
      <c r="I121">
        <v>0.54</v>
      </c>
      <c r="J121">
        <v>4.64276</v>
      </c>
      <c r="K121">
        <v>179</v>
      </c>
      <c r="L121">
        <v>-81.430000000000291</v>
      </c>
      <c r="M121">
        <v>-0.19516588175224045</v>
      </c>
      <c r="N121">
        <v>-0.71962009325180043</v>
      </c>
    </row>
    <row r="122" spans="1:14">
      <c r="A122" s="17">
        <v>45559</v>
      </c>
      <c r="B122">
        <v>2</v>
      </c>
      <c r="C122">
        <v>1</v>
      </c>
      <c r="D122">
        <v>5732.93</v>
      </c>
      <c r="E122">
        <v>1.3360000000000001</v>
      </c>
      <c r="F122">
        <v>235.03895486050715</v>
      </c>
      <c r="G122">
        <v>0.53384074246257973</v>
      </c>
      <c r="H122">
        <v>247.05</v>
      </c>
      <c r="I122">
        <v>0.54900000000000004</v>
      </c>
      <c r="J122">
        <v>4.6194100000000002</v>
      </c>
      <c r="K122">
        <v>178</v>
      </c>
      <c r="L122">
        <v>-67.069999999999709</v>
      </c>
      <c r="M122">
        <v>8.3922496235039917E-2</v>
      </c>
      <c r="N122">
        <v>-0.44991824622753984</v>
      </c>
    </row>
    <row r="123" spans="1:14">
      <c r="A123" s="17">
        <v>45560</v>
      </c>
      <c r="B123">
        <v>2</v>
      </c>
      <c r="C123">
        <v>1</v>
      </c>
      <c r="D123">
        <v>5722.26</v>
      </c>
      <c r="E123">
        <v>1.3381000000000001</v>
      </c>
      <c r="F123">
        <v>231.06506212131399</v>
      </c>
      <c r="G123">
        <v>0.52592268552966537</v>
      </c>
      <c r="H123">
        <v>244.4</v>
      </c>
      <c r="I123">
        <v>0.54500000000000004</v>
      </c>
      <c r="J123">
        <v>4.6132499999999999</v>
      </c>
      <c r="K123">
        <v>177</v>
      </c>
      <c r="L123">
        <v>-77.739999999999782</v>
      </c>
      <c r="M123">
        <v>6.280331290728058</v>
      </c>
      <c r="N123">
        <v>5.7544086051983925</v>
      </c>
    </row>
    <row r="124" spans="1:14">
      <c r="A124" s="17">
        <v>45561</v>
      </c>
      <c r="B124">
        <v>2</v>
      </c>
      <c r="C124">
        <v>1</v>
      </c>
      <c r="D124">
        <v>5745.37</v>
      </c>
      <c r="E124">
        <v>1.3329</v>
      </c>
      <c r="F124">
        <v>245.85467596224089</v>
      </c>
      <c r="G124">
        <v>0.54172069063411932</v>
      </c>
      <c r="H124">
        <v>257.5</v>
      </c>
      <c r="I124">
        <v>0.55900000000000005</v>
      </c>
      <c r="J124">
        <v>4.6144999999999996</v>
      </c>
      <c r="K124">
        <v>176</v>
      </c>
      <c r="L124">
        <v>-54.630000000000109</v>
      </c>
      <c r="M124">
        <v>0.11381288273920119</v>
      </c>
      <c r="N124">
        <v>-0.42790780789491811</v>
      </c>
    </row>
    <row r="125" spans="1:14">
      <c r="A125" s="17">
        <v>45562</v>
      </c>
      <c r="B125">
        <v>2</v>
      </c>
      <c r="C125">
        <v>1</v>
      </c>
      <c r="D125">
        <v>5738.17</v>
      </c>
      <c r="E125">
        <v>1.335</v>
      </c>
      <c r="F125">
        <v>247.2464434629469</v>
      </c>
      <c r="G125">
        <v>0.53598387568954775</v>
      </c>
      <c r="H125">
        <v>254.3</v>
      </c>
      <c r="I125">
        <v>0.54900000000000004</v>
      </c>
      <c r="J125">
        <v>4.5907200000000001</v>
      </c>
      <c r="K125">
        <v>175</v>
      </c>
      <c r="L125">
        <v>-61.829999999999927</v>
      </c>
      <c r="M125">
        <v>2.4755281379832303</v>
      </c>
      <c r="N125">
        <v>1.9395442622936825</v>
      </c>
    </row>
    <row r="126" spans="1:14">
      <c r="A126" s="17">
        <v>45565</v>
      </c>
      <c r="B126">
        <v>2</v>
      </c>
      <c r="C126">
        <v>3</v>
      </c>
      <c r="D126">
        <v>5762.48</v>
      </c>
      <c r="E126">
        <v>1.3305</v>
      </c>
      <c r="F126">
        <v>256.29123951417614</v>
      </c>
      <c r="G126">
        <v>0.55224989620609422</v>
      </c>
      <c r="H126">
        <v>262.39999999999998</v>
      </c>
      <c r="I126">
        <v>0.56399999999999995</v>
      </c>
      <c r="J126">
        <v>4.6287700000000003</v>
      </c>
      <c r="K126">
        <v>172</v>
      </c>
      <c r="L126">
        <v>-37.520000000000437</v>
      </c>
      <c r="M126">
        <v>0.17959119903280976</v>
      </c>
      <c r="N126">
        <v>-0.37265869717328448</v>
      </c>
    </row>
    <row r="127" spans="1:14">
      <c r="A127" s="17">
        <v>45566</v>
      </c>
      <c r="B127">
        <v>2</v>
      </c>
      <c r="C127">
        <v>1</v>
      </c>
      <c r="D127">
        <v>5708.75</v>
      </c>
      <c r="E127">
        <v>1.3432999999999999</v>
      </c>
      <c r="F127">
        <v>231.55975247964261</v>
      </c>
      <c r="G127">
        <v>0.51500569185639578</v>
      </c>
      <c r="H127">
        <v>241.6</v>
      </c>
      <c r="I127">
        <v>0.53300000000000003</v>
      </c>
      <c r="J127">
        <v>4.6014900000000001</v>
      </c>
      <c r="K127">
        <v>171</v>
      </c>
      <c r="L127">
        <v>-91.25</v>
      </c>
      <c r="M127">
        <v>-0.21303947595162662</v>
      </c>
      <c r="N127">
        <v>-0.72804516780802242</v>
      </c>
    </row>
    <row r="128" spans="1:14">
      <c r="A128" s="17">
        <v>45567</v>
      </c>
      <c r="B128">
        <v>2</v>
      </c>
      <c r="C128">
        <v>1</v>
      </c>
      <c r="D128">
        <v>5709.54</v>
      </c>
      <c r="E128">
        <v>1.3454999999999999</v>
      </c>
      <c r="F128">
        <v>230.05873837904528</v>
      </c>
      <c r="G128">
        <v>0.51489986744101746</v>
      </c>
      <c r="H128">
        <v>245.9</v>
      </c>
      <c r="I128">
        <v>0.53300000000000003</v>
      </c>
      <c r="J128">
        <v>4.5949600000000004</v>
      </c>
      <c r="K128">
        <v>170</v>
      </c>
      <c r="L128">
        <v>-90.460000000000036</v>
      </c>
      <c r="M128">
        <v>0.32708581490961214</v>
      </c>
      <c r="N128">
        <v>-0.18781405253140532</v>
      </c>
    </row>
    <row r="129" spans="1:14">
      <c r="A129" s="17">
        <v>45568</v>
      </c>
      <c r="B129">
        <v>2</v>
      </c>
      <c r="C129">
        <v>1</v>
      </c>
      <c r="D129">
        <v>5699.94</v>
      </c>
      <c r="E129">
        <v>1.3475999999999999</v>
      </c>
      <c r="F129">
        <v>228.65299968478439</v>
      </c>
      <c r="G129">
        <v>0.50880047042115228</v>
      </c>
      <c r="H129">
        <v>235.9</v>
      </c>
      <c r="I129">
        <v>0.52500000000000002</v>
      </c>
      <c r="J129">
        <v>4.6138399999999997</v>
      </c>
      <c r="K129">
        <v>169</v>
      </c>
      <c r="L129">
        <v>-100.0600000000004</v>
      </c>
      <c r="M129">
        <v>0.86184194503887535</v>
      </c>
      <c r="N129">
        <v>0.35304147461772306</v>
      </c>
    </row>
    <row r="130" spans="1:14">
      <c r="A130" s="17">
        <v>45569</v>
      </c>
      <c r="B130">
        <v>2</v>
      </c>
      <c r="C130">
        <v>1</v>
      </c>
      <c r="D130">
        <v>5751.07</v>
      </c>
      <c r="E130">
        <v>1.3361000000000001</v>
      </c>
      <c r="F130">
        <v>254.4977774358681</v>
      </c>
      <c r="G130">
        <v>0.54518802464982696</v>
      </c>
      <c r="H130">
        <v>261.7</v>
      </c>
      <c r="I130">
        <v>0.55900000000000005</v>
      </c>
      <c r="J130">
        <v>4.7532100000000002</v>
      </c>
      <c r="K130">
        <v>168</v>
      </c>
      <c r="L130">
        <v>-48.930000000000291</v>
      </c>
      <c r="M130">
        <v>0.25940799623688882</v>
      </c>
      <c r="N130">
        <v>-0.28578002841293815</v>
      </c>
    </row>
    <row r="131" spans="1:14">
      <c r="A131" s="17">
        <v>45572</v>
      </c>
      <c r="B131">
        <v>2</v>
      </c>
      <c r="C131">
        <v>3</v>
      </c>
      <c r="D131">
        <v>5695.94</v>
      </c>
      <c r="E131">
        <v>1.3483000000000001</v>
      </c>
      <c r="F131">
        <v>228.07376202150272</v>
      </c>
      <c r="G131">
        <v>0.50818994662139927</v>
      </c>
      <c r="H131">
        <v>242</v>
      </c>
      <c r="I131">
        <v>0.52700000000000002</v>
      </c>
      <c r="J131">
        <v>4.8091100000000004</v>
      </c>
      <c r="K131">
        <v>165</v>
      </c>
      <c r="L131">
        <v>-104.0600000000004</v>
      </c>
      <c r="M131">
        <v>-2.9114814832052898</v>
      </c>
      <c r="N131">
        <v>-3.419671429826689</v>
      </c>
    </row>
    <row r="132" spans="1:14">
      <c r="A132" s="17">
        <v>45573</v>
      </c>
      <c r="B132">
        <v>2</v>
      </c>
      <c r="C132">
        <v>1</v>
      </c>
      <c r="D132">
        <v>5751.13</v>
      </c>
      <c r="E132">
        <v>1.3351</v>
      </c>
      <c r="F132">
        <v>255.2655749593464</v>
      </c>
      <c r="G132">
        <v>0.54424733358202859</v>
      </c>
      <c r="H132">
        <v>265.85000000000002</v>
      </c>
      <c r="I132">
        <v>0.55900000000000005</v>
      </c>
      <c r="J132">
        <v>4.7761899999999997</v>
      </c>
      <c r="K132">
        <v>164</v>
      </c>
      <c r="L132">
        <v>-48.869999999999891</v>
      </c>
      <c r="M132">
        <v>1.092977536660642</v>
      </c>
      <c r="N132">
        <v>0.54873020307861342</v>
      </c>
    </row>
    <row r="133" spans="1:14">
      <c r="A133" s="17">
        <v>45574</v>
      </c>
      <c r="B133">
        <v>2</v>
      </c>
      <c r="C133">
        <v>1</v>
      </c>
      <c r="D133">
        <v>5792.04</v>
      </c>
      <c r="E133">
        <v>1.3254999999999999</v>
      </c>
      <c r="F133">
        <v>278.08162865606118</v>
      </c>
      <c r="G133">
        <v>0.57118305103981992</v>
      </c>
      <c r="H133">
        <v>287.45</v>
      </c>
      <c r="I133">
        <v>0.58399999999999996</v>
      </c>
      <c r="J133">
        <v>4.7885200000000001</v>
      </c>
      <c r="K133">
        <v>163</v>
      </c>
      <c r="L133">
        <v>-7.9600000000000364</v>
      </c>
      <c r="M133">
        <v>0.12446032762813107</v>
      </c>
      <c r="N133">
        <v>-0.44672272341168884</v>
      </c>
    </row>
    <row r="134" spans="1:14">
      <c r="A134" s="17">
        <v>45575</v>
      </c>
      <c r="B134">
        <v>2</v>
      </c>
      <c r="C134">
        <v>1</v>
      </c>
      <c r="D134">
        <v>5780.05</v>
      </c>
      <c r="E134">
        <v>1.3278000000000001</v>
      </c>
      <c r="F134">
        <v>270.01740181204332</v>
      </c>
      <c r="G134">
        <v>0.56301632359414866</v>
      </c>
      <c r="H134">
        <v>283.35000000000002</v>
      </c>
      <c r="I134">
        <v>0.58099999999999996</v>
      </c>
      <c r="J134">
        <v>4.7853000000000003</v>
      </c>
      <c r="K134">
        <v>162</v>
      </c>
      <c r="L134">
        <v>-19.949999999999818</v>
      </c>
      <c r="M134">
        <v>1.0566580410767554</v>
      </c>
      <c r="N134">
        <v>0.49364171748260677</v>
      </c>
    </row>
    <row r="135" spans="1:14">
      <c r="A135" s="17">
        <v>45576</v>
      </c>
      <c r="B135">
        <v>2</v>
      </c>
      <c r="C135">
        <v>3</v>
      </c>
      <c r="D135">
        <v>5815.03</v>
      </c>
      <c r="E135">
        <v>1.3204</v>
      </c>
      <c r="F135">
        <v>291.67673387999594</v>
      </c>
      <c r="G135">
        <v>0.58519492637023152</v>
      </c>
      <c r="H135">
        <v>298</v>
      </c>
      <c r="I135">
        <v>0.59899999999999998</v>
      </c>
      <c r="J135">
        <v>4.7812799999999998</v>
      </c>
      <c r="K135">
        <v>161</v>
      </c>
      <c r="L135">
        <v>15.029999999999745</v>
      </c>
      <c r="M135">
        <v>-1.9206994689763353</v>
      </c>
      <c r="N135">
        <v>-2.5058943953465667</v>
      </c>
    </row>
    <row r="136" spans="1:14">
      <c r="A136" s="17">
        <v>45579</v>
      </c>
      <c r="B136">
        <v>2</v>
      </c>
      <c r="C136">
        <v>1</v>
      </c>
      <c r="D136">
        <v>5859.85</v>
      </c>
      <c r="E136">
        <v>1.3103</v>
      </c>
      <c r="F136">
        <v>314.65539222200186</v>
      </c>
      <c r="G136">
        <v>0.61388170376654971</v>
      </c>
      <c r="H136">
        <v>333.4</v>
      </c>
      <c r="I136">
        <v>0.63200000000000001</v>
      </c>
      <c r="J136">
        <v>4.7858499999999999</v>
      </c>
      <c r="K136">
        <v>158</v>
      </c>
      <c r="L136">
        <v>59.850000000000364</v>
      </c>
      <c r="M136">
        <v>0.50742366460327115</v>
      </c>
      <c r="N136">
        <v>-0.10645803916327856</v>
      </c>
    </row>
    <row r="137" spans="1:14">
      <c r="A137" s="17">
        <v>45580</v>
      </c>
      <c r="B137">
        <v>2</v>
      </c>
      <c r="C137">
        <v>1</v>
      </c>
      <c r="D137">
        <v>5815.26</v>
      </c>
      <c r="E137">
        <v>1.3209</v>
      </c>
      <c r="F137">
        <v>287.0464251594567</v>
      </c>
      <c r="G137">
        <v>0.58449984437320213</v>
      </c>
      <c r="H137">
        <v>300.2</v>
      </c>
      <c r="I137">
        <v>0.60299999999999998</v>
      </c>
      <c r="J137">
        <v>4.7696500000000004</v>
      </c>
      <c r="K137">
        <v>157</v>
      </c>
      <c r="L137">
        <v>15.260000000000218</v>
      </c>
      <c r="M137">
        <v>2.0229740876344682</v>
      </c>
      <c r="N137">
        <v>1.4384742432612661</v>
      </c>
    </row>
    <row r="138" spans="1:14">
      <c r="A138" s="17">
        <v>45581</v>
      </c>
      <c r="B138">
        <v>2</v>
      </c>
      <c r="C138">
        <v>1</v>
      </c>
      <c r="D138">
        <v>5842.47</v>
      </c>
      <c r="E138">
        <v>1.3144</v>
      </c>
      <c r="F138">
        <v>302.36210027436891</v>
      </c>
      <c r="G138">
        <v>0.60203801355469122</v>
      </c>
      <c r="H138">
        <v>312.55</v>
      </c>
      <c r="I138">
        <v>0.61899999999999999</v>
      </c>
      <c r="J138">
        <v>4.7691600000000003</v>
      </c>
      <c r="K138">
        <v>156</v>
      </c>
      <c r="L138">
        <v>42.470000000000255</v>
      </c>
      <c r="M138">
        <v>8.8644973239434682E-2</v>
      </c>
      <c r="N138">
        <v>-0.51339304031525657</v>
      </c>
    </row>
    <row r="139" spans="1:14">
      <c r="A139" s="17">
        <v>45582</v>
      </c>
      <c r="B139">
        <v>2</v>
      </c>
      <c r="C139">
        <v>1</v>
      </c>
      <c r="D139">
        <v>5841.47</v>
      </c>
      <c r="E139">
        <v>1.3139000000000001</v>
      </c>
      <c r="F139">
        <v>297.17257043516338</v>
      </c>
      <c r="G139">
        <v>0.60279456374012452</v>
      </c>
      <c r="H139">
        <v>310.60000000000002</v>
      </c>
      <c r="I139">
        <v>0.622</v>
      </c>
      <c r="J139">
        <v>4.79474</v>
      </c>
      <c r="K139">
        <v>155</v>
      </c>
      <c r="L139">
        <v>41.470000000000255</v>
      </c>
      <c r="M139">
        <v>4.5609573460593333</v>
      </c>
      <c r="N139">
        <v>3.9581627823192087</v>
      </c>
    </row>
    <row r="140" spans="1:14">
      <c r="A140" s="17">
        <v>45583</v>
      </c>
      <c r="B140">
        <v>2</v>
      </c>
      <c r="C140">
        <v>3</v>
      </c>
      <c r="D140">
        <v>5864.67</v>
      </c>
      <c r="E140">
        <v>1.3086</v>
      </c>
      <c r="F140">
        <v>307.69019275912433</v>
      </c>
      <c r="G140">
        <v>0.61862102961288556</v>
      </c>
      <c r="H140">
        <v>320.3</v>
      </c>
      <c r="I140">
        <v>0.63600000000000001</v>
      </c>
      <c r="J140">
        <v>4.7816799999999997</v>
      </c>
      <c r="K140">
        <v>154</v>
      </c>
      <c r="L140">
        <v>64.670000000000073</v>
      </c>
      <c r="M140">
        <v>0.10297920840401645</v>
      </c>
      <c r="N140">
        <v>-0.51564182120886914</v>
      </c>
    </row>
    <row r="141" spans="1:14">
      <c r="A141" s="17">
        <v>45586</v>
      </c>
      <c r="B141">
        <v>2</v>
      </c>
      <c r="C141">
        <v>1</v>
      </c>
      <c r="D141">
        <v>5853.98</v>
      </c>
      <c r="E141">
        <v>1.3109999999999999</v>
      </c>
      <c r="F141">
        <v>297.68175612507594</v>
      </c>
      <c r="G141">
        <v>0.61171040158674195</v>
      </c>
      <c r="H141">
        <v>312.75</v>
      </c>
      <c r="I141">
        <v>0.63</v>
      </c>
      <c r="J141">
        <v>4.7991299999999999</v>
      </c>
      <c r="K141">
        <v>151</v>
      </c>
      <c r="L141">
        <v>53.979999999999563</v>
      </c>
      <c r="M141">
        <v>0.39985638420672925</v>
      </c>
      <c r="N141">
        <v>-0.21185401738001269</v>
      </c>
    </row>
    <row r="142" spans="1:14">
      <c r="A142" s="17">
        <v>45587</v>
      </c>
      <c r="B142">
        <v>2</v>
      </c>
      <c r="C142">
        <v>1</v>
      </c>
      <c r="D142">
        <v>5851.2</v>
      </c>
      <c r="E142">
        <v>1.3109</v>
      </c>
      <c r="F142">
        <v>293.41301343798159</v>
      </c>
      <c r="G142">
        <v>0.61018411593067068</v>
      </c>
      <c r="H142">
        <v>303.25</v>
      </c>
      <c r="I142">
        <v>0.627</v>
      </c>
      <c r="J142">
        <v>4.7952000000000004</v>
      </c>
      <c r="K142">
        <v>150</v>
      </c>
      <c r="L142">
        <v>51.199999999999818</v>
      </c>
      <c r="M142">
        <v>0.34802257669322928</v>
      </c>
      <c r="N142">
        <v>-0.2621615392374414</v>
      </c>
    </row>
    <row r="143" spans="1:14">
      <c r="A143" s="17">
        <v>45588</v>
      </c>
      <c r="B143">
        <v>2</v>
      </c>
      <c r="C143">
        <v>1</v>
      </c>
      <c r="D143">
        <v>5797.42</v>
      </c>
      <c r="E143">
        <v>1.3226</v>
      </c>
      <c r="F143">
        <v>262.67796616314581</v>
      </c>
      <c r="G143">
        <v>0.57236263366789386</v>
      </c>
      <c r="H143">
        <v>277.3</v>
      </c>
      <c r="I143">
        <v>0.59299999999999997</v>
      </c>
      <c r="J143">
        <v>4.7968299999999999</v>
      </c>
      <c r="K143">
        <v>149</v>
      </c>
      <c r="L143">
        <v>-2.5799999999999272</v>
      </c>
      <c r="M143">
        <v>-0.73475475108296551</v>
      </c>
      <c r="N143">
        <v>-1.3071173847508595</v>
      </c>
    </row>
    <row r="144" spans="1:14">
      <c r="A144" s="17">
        <v>45589</v>
      </c>
      <c r="B144">
        <v>2</v>
      </c>
      <c r="C144">
        <v>1</v>
      </c>
      <c r="D144">
        <v>5809.86</v>
      </c>
      <c r="E144">
        <v>1.3192999999999999</v>
      </c>
      <c r="F144">
        <v>269.71003077590876</v>
      </c>
      <c r="G144">
        <v>0.58032974652447455</v>
      </c>
      <c r="H144">
        <v>283.60000000000002</v>
      </c>
      <c r="I144">
        <v>0.60199999999999998</v>
      </c>
      <c r="J144">
        <v>4.7797099999999997</v>
      </c>
      <c r="K144">
        <v>148</v>
      </c>
      <c r="L144">
        <v>9.8599999999996726</v>
      </c>
      <c r="M144">
        <v>0.14540215957745917</v>
      </c>
      <c r="N144">
        <v>-0.43492758694701539</v>
      </c>
    </row>
    <row r="145" spans="1:14">
      <c r="A145" s="17">
        <v>45590</v>
      </c>
      <c r="B145">
        <v>2</v>
      </c>
      <c r="C145">
        <v>3</v>
      </c>
      <c r="D145">
        <v>5808.12</v>
      </c>
      <c r="E145">
        <v>1.3187</v>
      </c>
      <c r="F145">
        <v>272.96895318289216</v>
      </c>
      <c r="G145">
        <v>0.57785975848819737</v>
      </c>
      <c r="H145">
        <v>280.3</v>
      </c>
      <c r="I145">
        <v>0.59299999999999997</v>
      </c>
      <c r="J145">
        <v>4.7761800000000001</v>
      </c>
      <c r="K145">
        <v>147</v>
      </c>
      <c r="L145">
        <v>8.1199999999998909</v>
      </c>
      <c r="M145">
        <v>-0.23322987384822663</v>
      </c>
      <c r="N145">
        <v>-0.81108963233642406</v>
      </c>
    </row>
    <row r="146" spans="1:14">
      <c r="A146" s="17">
        <v>45593</v>
      </c>
      <c r="B146">
        <v>2</v>
      </c>
      <c r="C146">
        <v>1</v>
      </c>
      <c r="D146">
        <v>5823.52</v>
      </c>
      <c r="E146">
        <v>1.3150999999999999</v>
      </c>
      <c r="F146">
        <v>275.93615015976911</v>
      </c>
      <c r="G146">
        <v>0.58840518899169281</v>
      </c>
      <c r="H146">
        <v>291.35000000000002</v>
      </c>
      <c r="I146">
        <v>0.60899999999999999</v>
      </c>
      <c r="J146">
        <v>4.7738899999999997</v>
      </c>
      <c r="K146">
        <v>144</v>
      </c>
      <c r="L146">
        <v>23.520000000000437</v>
      </c>
      <c r="M146">
        <v>-0.65208329384100494</v>
      </c>
      <c r="N146">
        <v>-1.2404884828326979</v>
      </c>
    </row>
    <row r="147" spans="1:14">
      <c r="A147" s="17">
        <v>45594</v>
      </c>
      <c r="B147">
        <v>2</v>
      </c>
      <c r="C147">
        <v>1</v>
      </c>
      <c r="D147">
        <v>5832.92</v>
      </c>
      <c r="E147">
        <v>1.3130999999999999</v>
      </c>
      <c r="F147">
        <v>280.62594862702235</v>
      </c>
      <c r="G147">
        <v>0.59452091774284355</v>
      </c>
      <c r="H147">
        <v>298.89999999999998</v>
      </c>
      <c r="I147">
        <v>0.61799999999999999</v>
      </c>
      <c r="J147">
        <v>4.7655200000000004</v>
      </c>
      <c r="K147">
        <v>143</v>
      </c>
      <c r="L147">
        <v>32.920000000000073</v>
      </c>
      <c r="M147">
        <v>0.47598516526414042</v>
      </c>
      <c r="N147">
        <v>-0.11853575247870313</v>
      </c>
    </row>
    <row r="148" spans="1:14">
      <c r="A148" s="17">
        <v>45595</v>
      </c>
      <c r="B148">
        <v>2</v>
      </c>
      <c r="C148">
        <v>1</v>
      </c>
      <c r="D148">
        <v>5813.67</v>
      </c>
      <c r="E148">
        <v>1.3177000000000001</v>
      </c>
      <c r="F148">
        <v>268.29751453615745</v>
      </c>
      <c r="G148">
        <v>0.58132890791236991</v>
      </c>
      <c r="H148">
        <v>279.8</v>
      </c>
      <c r="I148">
        <v>0.60599999999999998</v>
      </c>
      <c r="J148">
        <v>4.7850900000000003</v>
      </c>
      <c r="K148">
        <v>142</v>
      </c>
      <c r="L148">
        <v>13.670000000000073</v>
      </c>
      <c r="M148">
        <v>0.45076762949117877</v>
      </c>
      <c r="N148">
        <v>-0.13056127842119114</v>
      </c>
    </row>
    <row r="149" spans="1:14">
      <c r="A149" s="17">
        <v>45596</v>
      </c>
      <c r="B149">
        <v>2</v>
      </c>
      <c r="C149">
        <v>1</v>
      </c>
      <c r="D149">
        <v>5705.45</v>
      </c>
      <c r="E149">
        <v>1.3411</v>
      </c>
      <c r="F149">
        <v>212.5620936482901</v>
      </c>
      <c r="G149">
        <v>0.50383553821365323</v>
      </c>
      <c r="H149">
        <v>221.75</v>
      </c>
      <c r="I149">
        <v>0.52900000000000003</v>
      </c>
      <c r="J149">
        <v>4.7691999999999997</v>
      </c>
      <c r="K149">
        <v>141</v>
      </c>
      <c r="L149">
        <v>-94.550000000000182</v>
      </c>
      <c r="M149">
        <v>3.4407612309786511</v>
      </c>
      <c r="N149">
        <v>2.9369256927649978</v>
      </c>
    </row>
    <row r="150" spans="1:14">
      <c r="A150" s="17">
        <v>45597</v>
      </c>
      <c r="B150">
        <v>2</v>
      </c>
      <c r="C150">
        <v>3</v>
      </c>
      <c r="D150">
        <v>5728.8</v>
      </c>
      <c r="E150">
        <v>1.3364</v>
      </c>
      <c r="F150">
        <v>221.87176526556368</v>
      </c>
      <c r="G150">
        <v>0.51977009875438041</v>
      </c>
      <c r="H150">
        <v>229.8</v>
      </c>
      <c r="I150">
        <v>0.53500000000000003</v>
      </c>
      <c r="J150">
        <v>4.75678</v>
      </c>
      <c r="K150">
        <v>140</v>
      </c>
      <c r="L150">
        <v>-71.199999999999818</v>
      </c>
      <c r="M150">
        <v>0.14965207215399548</v>
      </c>
      <c r="N150">
        <v>-0.37011802660038495</v>
      </c>
    </row>
    <row r="151" spans="1:14">
      <c r="A151" s="17">
        <v>45600</v>
      </c>
      <c r="B151">
        <v>2</v>
      </c>
      <c r="C151">
        <v>1</v>
      </c>
      <c r="D151">
        <v>5712.69</v>
      </c>
      <c r="E151">
        <v>1.3391</v>
      </c>
      <c r="F151">
        <v>204.3737377220441</v>
      </c>
      <c r="G151">
        <v>0.50573183090413198</v>
      </c>
      <c r="H151">
        <v>218.05</v>
      </c>
      <c r="I151">
        <v>0.52300000000000002</v>
      </c>
      <c r="J151">
        <v>4.7418500000000003</v>
      </c>
      <c r="K151">
        <v>137</v>
      </c>
      <c r="L151">
        <v>-87.3100000000004</v>
      </c>
      <c r="M151">
        <v>0.73732028624445312</v>
      </c>
      <c r="N151">
        <v>0.23158845534032113</v>
      </c>
    </row>
    <row r="152" spans="1:14">
      <c r="A152" s="17">
        <v>45601</v>
      </c>
      <c r="B152">
        <v>2</v>
      </c>
      <c r="C152">
        <v>1</v>
      </c>
      <c r="D152">
        <v>5782.76</v>
      </c>
      <c r="E152">
        <v>1.3243</v>
      </c>
      <c r="F152">
        <v>238.20211242183314</v>
      </c>
      <c r="G152">
        <v>0.55795050793399248</v>
      </c>
      <c r="H152">
        <v>254.1</v>
      </c>
      <c r="I152">
        <v>0.57699999999999996</v>
      </c>
      <c r="J152">
        <v>4.7514500000000002</v>
      </c>
      <c r="K152">
        <v>136</v>
      </c>
      <c r="L152">
        <v>-17.239999999999782</v>
      </c>
      <c r="M152">
        <v>0.72672135386433323</v>
      </c>
      <c r="N152">
        <v>0.16877084593034075</v>
      </c>
    </row>
    <row r="153" spans="1:14">
      <c r="A153" s="17">
        <v>45602</v>
      </c>
      <c r="B153">
        <v>2</v>
      </c>
      <c r="C153">
        <v>1</v>
      </c>
      <c r="D153">
        <v>5929.04</v>
      </c>
      <c r="E153">
        <v>1.2922</v>
      </c>
      <c r="F153">
        <v>326.08573029999798</v>
      </c>
      <c r="G153">
        <v>0.66287041847218564</v>
      </c>
      <c r="H153">
        <v>344.8</v>
      </c>
      <c r="I153">
        <v>0.68200000000000005</v>
      </c>
      <c r="J153">
        <v>4.7555100000000001</v>
      </c>
      <c r="K153">
        <v>135</v>
      </c>
      <c r="L153">
        <v>129.03999999999996</v>
      </c>
      <c r="M153">
        <v>1.1655277020768828</v>
      </c>
      <c r="N153">
        <v>0.50265728360469719</v>
      </c>
    </row>
    <row r="154" spans="1:14">
      <c r="A154" s="17">
        <v>45603</v>
      </c>
      <c r="B154">
        <v>2</v>
      </c>
      <c r="C154">
        <v>1</v>
      </c>
      <c r="D154">
        <v>5973.1</v>
      </c>
      <c r="E154">
        <v>1.2938000000000001</v>
      </c>
      <c r="F154">
        <v>354.08422064994011</v>
      </c>
      <c r="G154">
        <v>0.6924128878029896</v>
      </c>
      <c r="H154">
        <v>371.55</v>
      </c>
      <c r="I154">
        <v>0.71</v>
      </c>
      <c r="J154">
        <v>4.7456100000000001</v>
      </c>
      <c r="K154">
        <v>134</v>
      </c>
      <c r="L154">
        <v>173.10000000000036</v>
      </c>
      <c r="M154">
        <v>11.056844404383906</v>
      </c>
      <c r="N154">
        <v>10.364431516580916</v>
      </c>
    </row>
    <row r="155" spans="1:14">
      <c r="A155" s="17">
        <v>45604</v>
      </c>
      <c r="B155">
        <v>2</v>
      </c>
      <c r="C155">
        <v>3</v>
      </c>
      <c r="D155">
        <v>5995.54</v>
      </c>
      <c r="E155">
        <v>1.2887999999999999</v>
      </c>
      <c r="F155">
        <v>372.34130900989885</v>
      </c>
      <c r="G155">
        <v>0.70462621185130947</v>
      </c>
      <c r="H155">
        <v>385.1</v>
      </c>
      <c r="I155">
        <v>0.72299999999999998</v>
      </c>
      <c r="J155">
        <v>4.7659500000000001</v>
      </c>
      <c r="K155">
        <v>133</v>
      </c>
      <c r="L155">
        <v>195.53999999999996</v>
      </c>
      <c r="M155">
        <v>-4.3534254591878312E-2</v>
      </c>
      <c r="N155">
        <v>-0.74816046644318779</v>
      </c>
    </row>
    <row r="156" spans="1:14">
      <c r="A156" s="17">
        <v>45607</v>
      </c>
      <c r="B156">
        <v>2</v>
      </c>
      <c r="C156">
        <v>1</v>
      </c>
      <c r="D156">
        <v>6001.35</v>
      </c>
      <c r="E156">
        <v>1.2884</v>
      </c>
      <c r="F156">
        <v>372.57201305503668</v>
      </c>
      <c r="G156">
        <v>0.70961894285830418</v>
      </c>
      <c r="H156">
        <v>387.6</v>
      </c>
      <c r="I156">
        <v>0.72899999999999998</v>
      </c>
      <c r="J156">
        <v>4.7637099999999997</v>
      </c>
      <c r="K156">
        <v>130</v>
      </c>
      <c r="L156">
        <v>201.35000000000036</v>
      </c>
      <c r="M156">
        <v>0.31993400520586346</v>
      </c>
      <c r="N156">
        <v>-0.38968493765244072</v>
      </c>
    </row>
    <row r="157" spans="1:14">
      <c r="A157" s="17">
        <v>45608</v>
      </c>
      <c r="B157">
        <v>2</v>
      </c>
      <c r="C157">
        <v>1</v>
      </c>
      <c r="D157">
        <v>5983.99</v>
      </c>
      <c r="E157">
        <v>1.2925</v>
      </c>
      <c r="F157">
        <v>358.31028479404358</v>
      </c>
      <c r="G157">
        <v>0.69977775801132447</v>
      </c>
      <c r="H157">
        <v>375.3</v>
      </c>
      <c r="I157">
        <v>0.72199999999999998</v>
      </c>
      <c r="J157">
        <v>4.7735000000000003</v>
      </c>
      <c r="K157">
        <v>129</v>
      </c>
      <c r="L157">
        <v>183.98999999999978</v>
      </c>
      <c r="M157">
        <v>-0.14164791513983943</v>
      </c>
      <c r="N157">
        <v>-0.8414256731511639</v>
      </c>
    </row>
    <row r="158" spans="1:14">
      <c r="A158" s="17">
        <v>45609</v>
      </c>
      <c r="B158">
        <v>2</v>
      </c>
      <c r="C158">
        <v>1</v>
      </c>
      <c r="D158">
        <v>5985.38</v>
      </c>
      <c r="E158">
        <v>1.2904</v>
      </c>
      <c r="F158">
        <v>356.64214336817531</v>
      </c>
      <c r="G158">
        <v>0.70133018836504379</v>
      </c>
      <c r="H158">
        <v>378.1</v>
      </c>
      <c r="I158">
        <v>0.72599999999999998</v>
      </c>
      <c r="J158">
        <v>4.7338300000000002</v>
      </c>
      <c r="K158">
        <v>128</v>
      </c>
      <c r="L158">
        <v>185.38000000000011</v>
      </c>
      <c r="M158">
        <v>0.61707656617819773</v>
      </c>
      <c r="N158">
        <v>-8.4253622186846067E-2</v>
      </c>
    </row>
    <row r="159" spans="1:14">
      <c r="A159" s="17">
        <v>45610</v>
      </c>
      <c r="B159">
        <v>2</v>
      </c>
      <c r="C159">
        <v>1</v>
      </c>
      <c r="D159">
        <v>5949.17</v>
      </c>
      <c r="E159">
        <v>1.2985</v>
      </c>
      <c r="F159">
        <v>327.55083604160336</v>
      </c>
      <c r="G159">
        <v>0.68048831789009279</v>
      </c>
      <c r="H159">
        <v>342.8</v>
      </c>
      <c r="I159">
        <v>0.70299999999999996</v>
      </c>
      <c r="J159">
        <v>4.7748699999999999</v>
      </c>
      <c r="K159">
        <v>127</v>
      </c>
      <c r="L159">
        <v>149.17000000000007</v>
      </c>
      <c r="M159">
        <v>0.47838068273838785</v>
      </c>
      <c r="N159">
        <v>-0.20210763515170493</v>
      </c>
    </row>
    <row r="160" spans="1:14">
      <c r="A160" s="17">
        <v>45611</v>
      </c>
      <c r="B160">
        <v>2</v>
      </c>
      <c r="C160">
        <v>3</v>
      </c>
      <c r="D160">
        <v>5870.62</v>
      </c>
      <c r="E160">
        <v>1.3163</v>
      </c>
      <c r="F160">
        <v>278.2876510422816</v>
      </c>
      <c r="G160">
        <v>0.62211276234384127</v>
      </c>
      <c r="H160">
        <v>295.25</v>
      </c>
      <c r="I160">
        <v>0.64900000000000002</v>
      </c>
      <c r="J160">
        <v>4.7703899999999999</v>
      </c>
      <c r="K160">
        <v>126</v>
      </c>
      <c r="L160">
        <v>70.619999999999891</v>
      </c>
      <c r="M160">
        <v>-0.1818459369790677</v>
      </c>
      <c r="N160">
        <v>-0.80395869932290898</v>
      </c>
    </row>
    <row r="161" spans="1:14">
      <c r="A161" s="17">
        <v>45614</v>
      </c>
      <c r="B161">
        <v>2</v>
      </c>
      <c r="C161">
        <v>1</v>
      </c>
      <c r="D161">
        <v>5893.62</v>
      </c>
      <c r="E161">
        <v>1.3109</v>
      </c>
      <c r="F161">
        <v>287.06501987101683</v>
      </c>
      <c r="G161">
        <v>0.64040904487907069</v>
      </c>
      <c r="H161">
        <v>302.60000000000002</v>
      </c>
      <c r="I161">
        <v>0.66500000000000004</v>
      </c>
      <c r="J161">
        <v>4.7681199999999997</v>
      </c>
      <c r="K161">
        <v>123</v>
      </c>
      <c r="L161">
        <v>93.619999999999891</v>
      </c>
      <c r="M161">
        <v>7.66099206341271</v>
      </c>
      <c r="N161">
        <v>7.0205830185336389</v>
      </c>
    </row>
    <row r="162" spans="1:14">
      <c r="A162" s="17">
        <v>45615</v>
      </c>
      <c r="B162">
        <v>2</v>
      </c>
      <c r="C162">
        <v>1</v>
      </c>
      <c r="D162">
        <v>5916.98</v>
      </c>
      <c r="E162">
        <v>1.3053999999999999</v>
      </c>
      <c r="F162">
        <v>306.38889310822742</v>
      </c>
      <c r="G162">
        <v>0.65439808307736058</v>
      </c>
      <c r="H162">
        <v>319.05</v>
      </c>
      <c r="I162">
        <v>0.67600000000000005</v>
      </c>
      <c r="J162">
        <v>4.7679</v>
      </c>
      <c r="K162">
        <v>122</v>
      </c>
      <c r="L162">
        <v>116.97999999999956</v>
      </c>
      <c r="M162">
        <v>-0.14289537335319008</v>
      </c>
      <c r="N162">
        <v>-0.79729345643055072</v>
      </c>
    </row>
    <row r="163" spans="1:14">
      <c r="A163" s="17">
        <v>45616</v>
      </c>
      <c r="B163">
        <v>2</v>
      </c>
      <c r="C163">
        <v>1</v>
      </c>
      <c r="D163">
        <v>5917.11</v>
      </c>
      <c r="E163">
        <v>1.3050999999999999</v>
      </c>
      <c r="F163">
        <v>310.04192577326876</v>
      </c>
      <c r="G163">
        <v>0.65189457206536239</v>
      </c>
      <c r="H163">
        <v>322.05</v>
      </c>
      <c r="I163">
        <v>0.67300000000000004</v>
      </c>
      <c r="J163">
        <v>4.7730899999999998</v>
      </c>
      <c r="K163">
        <v>121</v>
      </c>
      <c r="L163">
        <v>117.10999999999967</v>
      </c>
      <c r="M163">
        <v>1.9483632276152232</v>
      </c>
      <c r="N163">
        <v>1.2964686555498608</v>
      </c>
    </row>
    <row r="164" spans="1:14">
      <c r="A164" s="17">
        <v>45617</v>
      </c>
      <c r="B164">
        <v>2</v>
      </c>
      <c r="C164">
        <v>1</v>
      </c>
      <c r="D164">
        <v>5948.71</v>
      </c>
      <c r="E164">
        <v>1.2982</v>
      </c>
      <c r="F164">
        <v>331.11343760432874</v>
      </c>
      <c r="G164">
        <v>0.67305831373793301</v>
      </c>
      <c r="H164">
        <v>342.25</v>
      </c>
      <c r="I164">
        <v>0.69399999999999995</v>
      </c>
      <c r="J164">
        <v>4.7730300000000003</v>
      </c>
      <c r="K164">
        <v>120</v>
      </c>
      <c r="L164">
        <v>148.71000000000004</v>
      </c>
      <c r="M164">
        <v>-21.916078721745894</v>
      </c>
      <c r="N164">
        <v>-22.589137035483827</v>
      </c>
    </row>
    <row r="165" spans="1:14">
      <c r="A165" s="17">
        <v>45618</v>
      </c>
      <c r="B165">
        <v>2</v>
      </c>
      <c r="C165">
        <v>3</v>
      </c>
      <c r="D165">
        <v>5969.34</v>
      </c>
      <c r="E165">
        <v>1.2948999999999999</v>
      </c>
      <c r="F165">
        <v>340.41593075008495</v>
      </c>
      <c r="G165">
        <v>0.69013388088139882</v>
      </c>
      <c r="H165">
        <v>354.6</v>
      </c>
      <c r="I165">
        <v>0.70899999999999996</v>
      </c>
      <c r="J165">
        <v>4.7799699999999996</v>
      </c>
      <c r="K165">
        <v>119</v>
      </c>
      <c r="L165">
        <v>169.34000000000015</v>
      </c>
      <c r="M165">
        <v>-0.24803908636440614</v>
      </c>
      <c r="N165">
        <v>-0.93817296724580501</v>
      </c>
    </row>
    <row r="166" spans="1:14">
      <c r="A166" s="17">
        <v>45621</v>
      </c>
      <c r="B166">
        <v>2</v>
      </c>
      <c r="C166">
        <v>1</v>
      </c>
      <c r="D166">
        <v>5987.37</v>
      </c>
      <c r="E166">
        <v>1.2907</v>
      </c>
      <c r="F166">
        <v>345.60606122873014</v>
      </c>
      <c r="G166">
        <v>0.70637451964118791</v>
      </c>
      <c r="H166">
        <v>365.85</v>
      </c>
      <c r="I166">
        <v>0.72599999999999998</v>
      </c>
      <c r="J166">
        <v>4.7609500000000002</v>
      </c>
      <c r="K166">
        <v>116</v>
      </c>
      <c r="L166">
        <v>187.36999999999989</v>
      </c>
      <c r="M166">
        <v>1.5994917631712791</v>
      </c>
      <c r="N166">
        <v>0.89311724353009114</v>
      </c>
    </row>
    <row r="167" spans="1:14">
      <c r="A167" s="17">
        <v>45622</v>
      </c>
      <c r="B167">
        <v>2</v>
      </c>
      <c r="C167">
        <v>1</v>
      </c>
      <c r="D167">
        <v>6021.63</v>
      </c>
      <c r="E167">
        <v>1.2827</v>
      </c>
      <c r="F167">
        <v>370.20368147155932</v>
      </c>
      <c r="G167">
        <v>0.72794095749143861</v>
      </c>
      <c r="H167">
        <v>386.65</v>
      </c>
      <c r="I167">
        <v>0.748</v>
      </c>
      <c r="J167">
        <v>4.7359099999999996</v>
      </c>
      <c r="K167">
        <v>115</v>
      </c>
      <c r="L167">
        <v>221.63000000000011</v>
      </c>
      <c r="M167">
        <v>0.51099314869720891</v>
      </c>
      <c r="N167">
        <v>-0.2169478087942297</v>
      </c>
    </row>
    <row r="168" spans="1:14">
      <c r="A168" s="17">
        <v>45623</v>
      </c>
      <c r="B168">
        <v>2</v>
      </c>
      <c r="C168">
        <v>2</v>
      </c>
      <c r="D168">
        <v>5998.74</v>
      </c>
      <c r="E168">
        <v>1.2879</v>
      </c>
      <c r="F168">
        <v>349.86784559407715</v>
      </c>
      <c r="G168">
        <v>0.71552520491848581</v>
      </c>
      <c r="H168">
        <v>364.2</v>
      </c>
      <c r="I168">
        <v>0.73699999999999999</v>
      </c>
      <c r="J168">
        <v>4.7243700000000004</v>
      </c>
      <c r="K168">
        <v>114</v>
      </c>
      <c r="L168">
        <v>198.73999999999978</v>
      </c>
      <c r="M168">
        <v>-3.1376108402020622</v>
      </c>
      <c r="N168">
        <v>-3.8531360451205479</v>
      </c>
    </row>
    <row r="169" spans="1:14">
      <c r="A169" s="17">
        <v>45625</v>
      </c>
      <c r="B169">
        <v>2</v>
      </c>
      <c r="C169">
        <v>3</v>
      </c>
      <c r="D169">
        <v>6032.38</v>
      </c>
      <c r="E169">
        <v>1.2808999999999999</v>
      </c>
      <c r="F169">
        <v>372.91752633430451</v>
      </c>
      <c r="G169">
        <v>0.74004031868451781</v>
      </c>
      <c r="H169">
        <v>391.75</v>
      </c>
      <c r="I169">
        <v>0.76300000000000001</v>
      </c>
      <c r="J169">
        <v>4.7997500000000004</v>
      </c>
      <c r="K169">
        <v>112</v>
      </c>
      <c r="L169">
        <v>232.38000000000011</v>
      </c>
      <c r="M169">
        <v>-0.16165531439015246</v>
      </c>
      <c r="N169">
        <v>-0.90169563307467027</v>
      </c>
    </row>
    <row r="170" spans="1:14">
      <c r="A170" s="17">
        <v>45628</v>
      </c>
      <c r="B170">
        <v>2</v>
      </c>
      <c r="C170">
        <v>1</v>
      </c>
      <c r="D170">
        <v>6047.15</v>
      </c>
      <c r="E170">
        <v>1.2774000000000001</v>
      </c>
      <c r="F170">
        <v>381.11222443572569</v>
      </c>
      <c r="G170">
        <v>0.75019553246139137</v>
      </c>
      <c r="H170">
        <v>399.6</v>
      </c>
      <c r="I170">
        <v>0.77100000000000002</v>
      </c>
      <c r="J170">
        <v>4.7840400000000001</v>
      </c>
      <c r="K170">
        <v>109</v>
      </c>
      <c r="L170">
        <v>247.14999999999964</v>
      </c>
      <c r="M170">
        <v>-0.13039285869569636</v>
      </c>
      <c r="N170">
        <v>-0.88058839115708776</v>
      </c>
    </row>
    <row r="171" spans="1:14">
      <c r="A171" s="17">
        <v>45629</v>
      </c>
      <c r="B171">
        <v>2</v>
      </c>
      <c r="C171">
        <v>1</v>
      </c>
      <c r="D171">
        <v>6049.88</v>
      </c>
      <c r="E171">
        <v>1.2765</v>
      </c>
      <c r="F171">
        <v>381.03708916014784</v>
      </c>
      <c r="G171">
        <v>0.75367883724099838</v>
      </c>
      <c r="H171">
        <v>402</v>
      </c>
      <c r="I171">
        <v>0.77300000000000002</v>
      </c>
      <c r="J171">
        <v>4.7794400000000001</v>
      </c>
      <c r="K171">
        <v>108</v>
      </c>
      <c r="L171">
        <v>249.88000000000011</v>
      </c>
      <c r="M171" t="s">
        <v>69</v>
      </c>
      <c r="N171" t="s">
        <v>69</v>
      </c>
    </row>
    <row r="172" spans="1:14">
      <c r="A172" s="17">
        <v>45509</v>
      </c>
      <c r="B172">
        <v>3</v>
      </c>
      <c r="C172">
        <v>1</v>
      </c>
      <c r="D172">
        <v>5186.33</v>
      </c>
      <c r="E172">
        <v>1.4816</v>
      </c>
      <c r="F172">
        <v>64.133613610903694</v>
      </c>
      <c r="G172">
        <v>0.19746443190449278</v>
      </c>
      <c r="H172">
        <v>79.3</v>
      </c>
      <c r="I172">
        <v>0.22500000000000001</v>
      </c>
      <c r="J172">
        <v>4.9585299999999997</v>
      </c>
      <c r="K172">
        <v>228</v>
      </c>
      <c r="L172">
        <v>-713.67000000000007</v>
      </c>
      <c r="M172">
        <v>-0.44344673695654568</v>
      </c>
      <c r="N172">
        <v>-0.64091116886103849</v>
      </c>
    </row>
    <row r="173" spans="1:14">
      <c r="A173" s="17">
        <v>45510</v>
      </c>
      <c r="B173">
        <v>3</v>
      </c>
      <c r="C173">
        <v>1</v>
      </c>
      <c r="D173">
        <v>5240.03</v>
      </c>
      <c r="E173">
        <v>1.4664999999999999</v>
      </c>
      <c r="F173">
        <v>60.697707230195988</v>
      </c>
      <c r="G173">
        <v>0.19991859231716089</v>
      </c>
      <c r="H173">
        <v>64.900000000000006</v>
      </c>
      <c r="I173">
        <v>0.21299999999999999</v>
      </c>
      <c r="J173">
        <v>4.9520299999999997</v>
      </c>
      <c r="K173">
        <v>227</v>
      </c>
      <c r="L173">
        <v>-659.97000000000025</v>
      </c>
      <c r="M173">
        <v>0.12056303042453771</v>
      </c>
      <c r="N173">
        <v>-7.9355561892623175E-2</v>
      </c>
    </row>
    <row r="174" spans="1:14">
      <c r="A174" s="17">
        <v>45511</v>
      </c>
      <c r="B174">
        <v>3</v>
      </c>
      <c r="C174">
        <v>1</v>
      </c>
      <c r="D174">
        <v>5199.5</v>
      </c>
      <c r="E174">
        <v>1.4785999999999999</v>
      </c>
      <c r="F174">
        <v>52.881924031220137</v>
      </c>
      <c r="G174">
        <v>0.17984029486106359</v>
      </c>
      <c r="H174">
        <v>57.5</v>
      </c>
      <c r="I174">
        <v>0.19800000000000001</v>
      </c>
      <c r="J174">
        <v>4.8596199999999996</v>
      </c>
      <c r="K174">
        <v>226</v>
      </c>
      <c r="L174">
        <v>-700.5</v>
      </c>
      <c r="M174">
        <v>0.24617192342414365</v>
      </c>
      <c r="N174">
        <v>6.6331628563080058E-2</v>
      </c>
    </row>
    <row r="175" spans="1:14">
      <c r="A175" s="17">
        <v>45512</v>
      </c>
      <c r="B175">
        <v>3</v>
      </c>
      <c r="C175">
        <v>1</v>
      </c>
      <c r="D175">
        <v>5319.31</v>
      </c>
      <c r="E175">
        <v>1.4450000000000001</v>
      </c>
      <c r="F175">
        <v>71.825142265555087</v>
      </c>
      <c r="G175">
        <v>0.2313933425134817</v>
      </c>
      <c r="H175">
        <v>81.7</v>
      </c>
      <c r="I175">
        <v>0.253</v>
      </c>
      <c r="J175">
        <v>4.9504000000000001</v>
      </c>
      <c r="K175">
        <v>225</v>
      </c>
      <c r="L175">
        <v>-580.6899999999996</v>
      </c>
      <c r="M175">
        <v>-1.7269968222923375</v>
      </c>
      <c r="N175">
        <v>-1.9583901648058193</v>
      </c>
    </row>
    <row r="176" spans="1:14">
      <c r="A176" s="17">
        <v>45513</v>
      </c>
      <c r="B176">
        <v>3</v>
      </c>
      <c r="C176">
        <v>3</v>
      </c>
      <c r="D176">
        <v>5344.16</v>
      </c>
      <c r="E176">
        <v>1.4382999999999999</v>
      </c>
      <c r="F176">
        <v>67.790749174035227</v>
      </c>
      <c r="G176">
        <v>0.2304173076789022</v>
      </c>
      <c r="H176">
        <v>75.25</v>
      </c>
      <c r="I176">
        <v>0.247</v>
      </c>
      <c r="J176">
        <v>4.9727600000000001</v>
      </c>
      <c r="K176">
        <v>224</v>
      </c>
      <c r="L176">
        <v>-555.84000000000015</v>
      </c>
      <c r="M176">
        <v>1.9176221576613972E-2</v>
      </c>
      <c r="N176">
        <v>-0.21124108610228823</v>
      </c>
    </row>
    <row r="177" spans="1:14">
      <c r="A177" s="17">
        <v>45516</v>
      </c>
      <c r="B177">
        <v>3</v>
      </c>
      <c r="C177">
        <v>1</v>
      </c>
      <c r="D177">
        <v>5344.39</v>
      </c>
      <c r="E177">
        <v>1.4375</v>
      </c>
      <c r="F177">
        <v>65.911688539965098</v>
      </c>
      <c r="G177">
        <v>0.22708581355907986</v>
      </c>
      <c r="H177">
        <v>74.05</v>
      </c>
      <c r="I177">
        <v>0.247</v>
      </c>
      <c r="J177">
        <v>4.9640300000000002</v>
      </c>
      <c r="K177">
        <v>221</v>
      </c>
      <c r="L177">
        <v>-555.60999999999967</v>
      </c>
      <c r="M177">
        <v>0.29921649133248479</v>
      </c>
      <c r="N177">
        <v>7.2130677773404928E-2</v>
      </c>
    </row>
    <row r="178" spans="1:14">
      <c r="A178" s="17">
        <v>45517</v>
      </c>
      <c r="B178">
        <v>3</v>
      </c>
      <c r="C178">
        <v>1</v>
      </c>
      <c r="D178">
        <v>5434.43</v>
      </c>
      <c r="E178">
        <v>1.4134</v>
      </c>
      <c r="F178">
        <v>85.949700566679439</v>
      </c>
      <c r="G178">
        <v>0.27760479313393982</v>
      </c>
      <c r="H178">
        <v>94.6</v>
      </c>
      <c r="I178">
        <v>0.29599999999999999</v>
      </c>
      <c r="J178">
        <v>4.9351500000000001</v>
      </c>
      <c r="K178">
        <v>220</v>
      </c>
      <c r="L178">
        <v>-465.56999999999971</v>
      </c>
      <c r="M178">
        <v>-6.4246366682999243</v>
      </c>
      <c r="N178">
        <v>-6.7022414614338643</v>
      </c>
    </row>
    <row r="179" spans="1:14">
      <c r="A179" s="17">
        <v>45518</v>
      </c>
      <c r="B179">
        <v>3</v>
      </c>
      <c r="C179">
        <v>1</v>
      </c>
      <c r="D179">
        <v>5455.21</v>
      </c>
      <c r="E179">
        <v>1.4079999999999999</v>
      </c>
      <c r="F179">
        <v>86.345915494808651</v>
      </c>
      <c r="G179">
        <v>0.28409272396107849</v>
      </c>
      <c r="H179">
        <v>96.55</v>
      </c>
      <c r="I179">
        <v>0.307</v>
      </c>
      <c r="J179">
        <v>4.9485799999999998</v>
      </c>
      <c r="K179">
        <v>219</v>
      </c>
      <c r="L179">
        <v>-444.78999999999996</v>
      </c>
      <c r="M179">
        <v>0.46349052738616575</v>
      </c>
      <c r="N179">
        <v>0.17939780342508727</v>
      </c>
    </row>
    <row r="180" spans="1:14">
      <c r="A180" s="17">
        <v>45519</v>
      </c>
      <c r="B180">
        <v>3</v>
      </c>
      <c r="C180">
        <v>1</v>
      </c>
      <c r="D180">
        <v>5543.22</v>
      </c>
      <c r="E180">
        <v>1.3857999999999999</v>
      </c>
      <c r="F180">
        <v>115.95547595107678</v>
      </c>
      <c r="G180">
        <v>0.34704125091380156</v>
      </c>
      <c r="H180">
        <v>127.45</v>
      </c>
      <c r="I180">
        <v>0.36799999999999999</v>
      </c>
      <c r="J180">
        <v>5.0019799999999996</v>
      </c>
      <c r="K180">
        <v>218</v>
      </c>
      <c r="L180">
        <v>-356.77999999999975</v>
      </c>
      <c r="M180">
        <v>-0.62887382892133448</v>
      </c>
      <c r="N180">
        <v>-0.97591507983513603</v>
      </c>
    </row>
    <row r="181" spans="1:14">
      <c r="A181" s="17">
        <v>45520</v>
      </c>
      <c r="B181">
        <v>3</v>
      </c>
      <c r="C181">
        <v>3</v>
      </c>
      <c r="D181">
        <v>5554.25</v>
      </c>
      <c r="E181">
        <v>1.3829</v>
      </c>
      <c r="F181">
        <v>120.66440478095865</v>
      </c>
      <c r="G181">
        <v>0.3552790151662053</v>
      </c>
      <c r="H181">
        <v>133.75</v>
      </c>
      <c r="I181">
        <v>0.378</v>
      </c>
      <c r="J181">
        <v>4.9948600000000001</v>
      </c>
      <c r="K181">
        <v>217</v>
      </c>
      <c r="L181">
        <v>-345.75</v>
      </c>
      <c r="M181">
        <v>-1.7582828742847001</v>
      </c>
      <c r="N181">
        <v>-2.1135618894509056</v>
      </c>
    </row>
    <row r="182" spans="1:14">
      <c r="A182" s="17">
        <v>45523</v>
      </c>
      <c r="B182">
        <v>3</v>
      </c>
      <c r="C182">
        <v>1</v>
      </c>
      <c r="D182">
        <v>5608.25</v>
      </c>
      <c r="E182">
        <v>1.3697999999999999</v>
      </c>
      <c r="F182">
        <v>140.89945566762526</v>
      </c>
      <c r="G182">
        <v>0.39353526030807295</v>
      </c>
      <c r="H182">
        <v>150.25</v>
      </c>
      <c r="I182">
        <v>0.41199999999999998</v>
      </c>
      <c r="J182">
        <v>5.0149900000000001</v>
      </c>
      <c r="K182">
        <v>214</v>
      </c>
      <c r="L182">
        <v>-291.75</v>
      </c>
      <c r="M182">
        <v>-9.3469779320363485E-3</v>
      </c>
      <c r="N182">
        <v>-0.40288223824010932</v>
      </c>
    </row>
    <row r="183" spans="1:14">
      <c r="A183" s="17">
        <v>45524</v>
      </c>
      <c r="B183">
        <v>3</v>
      </c>
      <c r="C183">
        <v>1</v>
      </c>
      <c r="D183">
        <v>5597.12</v>
      </c>
      <c r="E183">
        <v>1.3721000000000001</v>
      </c>
      <c r="F183">
        <v>136.98407882058746</v>
      </c>
      <c r="G183">
        <v>0.38504543130128244</v>
      </c>
      <c r="H183">
        <v>150.55000000000001</v>
      </c>
      <c r="I183">
        <v>0.41</v>
      </c>
      <c r="J183">
        <v>4.9802</v>
      </c>
      <c r="K183">
        <v>213</v>
      </c>
      <c r="L183">
        <v>-302.88000000000011</v>
      </c>
      <c r="M183">
        <v>3.6175757236583461</v>
      </c>
      <c r="N183">
        <v>3.2325302923570636</v>
      </c>
    </row>
    <row r="184" spans="1:14">
      <c r="A184" s="17">
        <v>45525</v>
      </c>
      <c r="B184">
        <v>3</v>
      </c>
      <c r="C184">
        <v>1</v>
      </c>
      <c r="D184">
        <v>5620.85</v>
      </c>
      <c r="E184">
        <v>1.3666</v>
      </c>
      <c r="F184">
        <v>147.44612585383538</v>
      </c>
      <c r="G184">
        <v>0.40193346194998719</v>
      </c>
      <c r="H184">
        <v>160.1</v>
      </c>
      <c r="I184">
        <v>0.42199999999999999</v>
      </c>
      <c r="J184">
        <v>4.9407199999999998</v>
      </c>
      <c r="K184">
        <v>212</v>
      </c>
      <c r="L184">
        <v>-279.14999999999964</v>
      </c>
      <c r="M184">
        <v>0.21118405492536244</v>
      </c>
      <c r="N184">
        <v>-0.19074940702462476</v>
      </c>
    </row>
    <row r="185" spans="1:14">
      <c r="A185" s="17">
        <v>45526</v>
      </c>
      <c r="B185">
        <v>3</v>
      </c>
      <c r="C185">
        <v>1</v>
      </c>
      <c r="D185">
        <v>5570.64</v>
      </c>
      <c r="E185">
        <v>1.3792</v>
      </c>
      <c r="F185">
        <v>129.5732716831676</v>
      </c>
      <c r="G185">
        <v>0.36766793770670986</v>
      </c>
      <c r="H185">
        <v>145.1</v>
      </c>
      <c r="I185">
        <v>0.39400000000000002</v>
      </c>
      <c r="J185">
        <v>4.9737099999999996</v>
      </c>
      <c r="K185">
        <v>211</v>
      </c>
      <c r="L185">
        <v>-329.35999999999967</v>
      </c>
      <c r="M185">
        <v>0.39560788323243889</v>
      </c>
      <c r="N185">
        <v>2.7939945525729037E-2</v>
      </c>
    </row>
    <row r="186" spans="1:14">
      <c r="A186" s="17">
        <v>45527</v>
      </c>
      <c r="B186">
        <v>3</v>
      </c>
      <c r="C186">
        <v>3</v>
      </c>
      <c r="D186">
        <v>5634.61</v>
      </c>
      <c r="E186">
        <v>1.3636999999999999</v>
      </c>
      <c r="F186">
        <v>149.97803612189773</v>
      </c>
      <c r="G186">
        <v>0.40931410606534335</v>
      </c>
      <c r="H186">
        <v>162</v>
      </c>
      <c r="I186">
        <v>0.42699999999999999</v>
      </c>
      <c r="J186">
        <v>4.9300199999999998</v>
      </c>
      <c r="K186">
        <v>210</v>
      </c>
      <c r="L186">
        <v>-265.39000000000033</v>
      </c>
      <c r="M186">
        <v>0.1424575782559161</v>
      </c>
      <c r="N186">
        <v>-0.26685652780942726</v>
      </c>
    </row>
    <row r="187" spans="1:14">
      <c r="A187" s="17">
        <v>45530</v>
      </c>
      <c r="B187">
        <v>3</v>
      </c>
      <c r="C187">
        <v>1</v>
      </c>
      <c r="D187">
        <v>5616.84</v>
      </c>
      <c r="E187">
        <v>1.3683000000000001</v>
      </c>
      <c r="F187">
        <v>139.2993565925608</v>
      </c>
      <c r="G187">
        <v>0.39347953515587658</v>
      </c>
      <c r="H187">
        <v>150.55000000000001</v>
      </c>
      <c r="I187">
        <v>0.41199999999999998</v>
      </c>
      <c r="J187">
        <v>4.93872</v>
      </c>
      <c r="K187">
        <v>207</v>
      </c>
      <c r="L187">
        <v>-283.15999999999985</v>
      </c>
      <c r="M187">
        <v>-0.28948747654664231</v>
      </c>
      <c r="N187">
        <v>-0.68296701170251883</v>
      </c>
    </row>
    <row r="188" spans="1:14">
      <c r="A188" s="17">
        <v>45531</v>
      </c>
      <c r="B188">
        <v>3</v>
      </c>
      <c r="C188">
        <v>1</v>
      </c>
      <c r="D188">
        <v>5625.8</v>
      </c>
      <c r="E188">
        <v>1.3662000000000001</v>
      </c>
      <c r="F188">
        <v>140.60884845691817</v>
      </c>
      <c r="G188">
        <v>0.39803680553709447</v>
      </c>
      <c r="H188">
        <v>154.05000000000001</v>
      </c>
      <c r="I188">
        <v>0.42099999999999999</v>
      </c>
      <c r="J188">
        <v>4.92021</v>
      </c>
      <c r="K188">
        <v>206</v>
      </c>
      <c r="L188">
        <v>-274.19999999999982</v>
      </c>
      <c r="M188">
        <v>0.34028903985147441</v>
      </c>
      <c r="N188">
        <v>-5.7747765685620067E-2</v>
      </c>
    </row>
    <row r="189" spans="1:14">
      <c r="A189" s="17">
        <v>45532</v>
      </c>
      <c r="B189">
        <v>3</v>
      </c>
      <c r="C189">
        <v>1</v>
      </c>
      <c r="D189">
        <v>5592.18</v>
      </c>
      <c r="E189">
        <v>1.3749</v>
      </c>
      <c r="F189">
        <v>129.05748770415948</v>
      </c>
      <c r="G189">
        <v>0.37397639334705962</v>
      </c>
      <c r="H189">
        <v>135.5</v>
      </c>
      <c r="I189">
        <v>0.39200000000000002</v>
      </c>
      <c r="J189">
        <v>4.9045100000000001</v>
      </c>
      <c r="K189">
        <v>205</v>
      </c>
      <c r="L189">
        <v>-307.81999999999971</v>
      </c>
      <c r="M189">
        <v>-0.31537651814868611</v>
      </c>
      <c r="N189">
        <v>-0.68935291149574573</v>
      </c>
    </row>
    <row r="190" spans="1:14">
      <c r="A190" s="17">
        <v>45533</v>
      </c>
      <c r="B190">
        <v>3</v>
      </c>
      <c r="C190">
        <v>1</v>
      </c>
      <c r="D190">
        <v>5591.96</v>
      </c>
      <c r="E190">
        <v>1.3743000000000001</v>
      </c>
      <c r="F190">
        <v>125.2428237069098</v>
      </c>
      <c r="G190">
        <v>0.37185287289001667</v>
      </c>
      <c r="H190">
        <v>142.19999999999999</v>
      </c>
      <c r="I190">
        <v>0.40300000000000002</v>
      </c>
      <c r="J190">
        <v>4.9904500000000001</v>
      </c>
      <c r="K190">
        <v>204</v>
      </c>
      <c r="L190">
        <v>-308.03999999999996</v>
      </c>
      <c r="M190">
        <v>0.40326472663952928</v>
      </c>
      <c r="N190">
        <v>3.1411853749512608E-2</v>
      </c>
    </row>
    <row r="191" spans="1:14">
      <c r="A191" s="17">
        <v>45534</v>
      </c>
      <c r="B191">
        <v>3</v>
      </c>
      <c r="C191">
        <v>3</v>
      </c>
      <c r="D191">
        <v>5648.4</v>
      </c>
      <c r="E191">
        <v>1.3606</v>
      </c>
      <c r="F191">
        <v>145.55639405740658</v>
      </c>
      <c r="G191">
        <v>0.41232453668499736</v>
      </c>
      <c r="H191">
        <v>156.4</v>
      </c>
      <c r="I191">
        <v>0.42699999999999999</v>
      </c>
      <c r="J191">
        <v>4.9696699999999998</v>
      </c>
      <c r="K191">
        <v>203</v>
      </c>
      <c r="L191">
        <v>-251.60000000000036</v>
      </c>
      <c r="M191">
        <v>0.20060162621628619</v>
      </c>
      <c r="N191">
        <v>-0.21172291046871117</v>
      </c>
    </row>
    <row r="192" spans="1:14">
      <c r="A192" s="17">
        <v>45538</v>
      </c>
      <c r="B192">
        <v>3</v>
      </c>
      <c r="C192">
        <v>1</v>
      </c>
      <c r="D192">
        <v>5528.93</v>
      </c>
      <c r="E192">
        <v>1.3905000000000001</v>
      </c>
      <c r="F192">
        <v>109.43922057638747</v>
      </c>
      <c r="G192">
        <v>0.33099967795229002</v>
      </c>
      <c r="H192">
        <v>120.1</v>
      </c>
      <c r="I192">
        <v>0.35399999999999998</v>
      </c>
      <c r="J192">
        <v>4.9531099999999997</v>
      </c>
      <c r="K192">
        <v>199</v>
      </c>
      <c r="L192">
        <v>-371.06999999999971</v>
      </c>
      <c r="M192">
        <v>2.5126307692234034E-2</v>
      </c>
      <c r="N192">
        <v>-0.30587337026005601</v>
      </c>
    </row>
    <row r="193" spans="1:14">
      <c r="A193" s="17">
        <v>45539</v>
      </c>
      <c r="B193">
        <v>3</v>
      </c>
      <c r="C193">
        <v>1</v>
      </c>
      <c r="D193">
        <v>5520.07</v>
      </c>
      <c r="E193">
        <v>1.3929</v>
      </c>
      <c r="F193">
        <v>109.27081664249613</v>
      </c>
      <c r="G193">
        <v>0.32684085285583131</v>
      </c>
      <c r="H193">
        <v>119.35</v>
      </c>
      <c r="I193">
        <v>0.34300000000000003</v>
      </c>
      <c r="J193">
        <v>4.8909399999999996</v>
      </c>
      <c r="K193">
        <v>198</v>
      </c>
      <c r="L193">
        <v>-379.93000000000029</v>
      </c>
      <c r="M193">
        <v>0.229919307685931</v>
      </c>
      <c r="N193">
        <v>-9.6921545169900314E-2</v>
      </c>
    </row>
    <row r="194" spans="1:14">
      <c r="A194" s="17">
        <v>45540</v>
      </c>
      <c r="B194">
        <v>3</v>
      </c>
      <c r="C194">
        <v>1</v>
      </c>
      <c r="D194">
        <v>5503.41</v>
      </c>
      <c r="E194">
        <v>1.3960999999999999</v>
      </c>
      <c r="F194">
        <v>100.06331986509053</v>
      </c>
      <c r="G194">
        <v>0.31122918662667987</v>
      </c>
      <c r="H194">
        <v>110.7</v>
      </c>
      <c r="I194">
        <v>0.33500000000000002</v>
      </c>
      <c r="J194">
        <v>4.8811600000000004</v>
      </c>
      <c r="K194">
        <v>197</v>
      </c>
      <c r="L194">
        <v>-396.59000000000015</v>
      </c>
      <c r="M194">
        <v>0.2395420366058966</v>
      </c>
      <c r="N194">
        <v>-7.1687150020783269E-2</v>
      </c>
    </row>
    <row r="195" spans="1:14">
      <c r="A195" s="17">
        <v>45541</v>
      </c>
      <c r="B195">
        <v>3</v>
      </c>
      <c r="C195">
        <v>1</v>
      </c>
      <c r="D195">
        <v>5408.42</v>
      </c>
      <c r="E195">
        <v>1.4211</v>
      </c>
      <c r="F195">
        <v>77.127028049022101</v>
      </c>
      <c r="G195">
        <v>0.25469786692251761</v>
      </c>
      <c r="H195">
        <v>83</v>
      </c>
      <c r="I195">
        <v>0.27200000000000002</v>
      </c>
      <c r="J195">
        <v>4.8439300000000003</v>
      </c>
      <c r="K195">
        <v>196</v>
      </c>
      <c r="L195">
        <v>-491.57999999999993</v>
      </c>
      <c r="M195">
        <v>0.43026043471222702</v>
      </c>
      <c r="N195">
        <v>0.17556256778970941</v>
      </c>
    </row>
    <row r="196" spans="1:14">
      <c r="A196" s="17">
        <v>45544</v>
      </c>
      <c r="B196">
        <v>3</v>
      </c>
      <c r="C196">
        <v>3</v>
      </c>
      <c r="D196">
        <v>5471.05</v>
      </c>
      <c r="E196">
        <v>1.4044000000000001</v>
      </c>
      <c r="F196">
        <v>88.51227055174968</v>
      </c>
      <c r="G196">
        <v>0.28651583751670717</v>
      </c>
      <c r="H196">
        <v>100.8</v>
      </c>
      <c r="I196">
        <v>0.308</v>
      </c>
      <c r="J196">
        <v>4.8527800000000001</v>
      </c>
      <c r="K196">
        <v>193</v>
      </c>
      <c r="L196">
        <v>-428.94999999999982</v>
      </c>
      <c r="M196">
        <v>-9.8445206842608268E-2</v>
      </c>
      <c r="N196">
        <v>-0.38496104435931544</v>
      </c>
    </row>
    <row r="197" spans="1:14">
      <c r="A197" s="17">
        <v>45545</v>
      </c>
      <c r="B197">
        <v>3</v>
      </c>
      <c r="C197">
        <v>1</v>
      </c>
      <c r="D197">
        <v>5495.52</v>
      </c>
      <c r="E197">
        <v>1.3980999999999999</v>
      </c>
      <c r="F197">
        <v>94.996494369521542</v>
      </c>
      <c r="G197">
        <v>0.30157732244083396</v>
      </c>
      <c r="H197">
        <v>104.6</v>
      </c>
      <c r="I197">
        <v>0.32100000000000001</v>
      </c>
      <c r="J197">
        <v>4.8342799999999997</v>
      </c>
      <c r="K197">
        <v>192</v>
      </c>
      <c r="L197">
        <v>-404.47999999999956</v>
      </c>
      <c r="M197">
        <v>0.47356474837017332</v>
      </c>
      <c r="N197">
        <v>0.17198742592933935</v>
      </c>
    </row>
    <row r="198" spans="1:14">
      <c r="A198" s="17">
        <v>45546</v>
      </c>
      <c r="B198">
        <v>3</v>
      </c>
      <c r="C198">
        <v>1</v>
      </c>
      <c r="D198">
        <v>5554.13</v>
      </c>
      <c r="E198">
        <v>1.3846000000000001</v>
      </c>
      <c r="F198">
        <v>112.27906935077613</v>
      </c>
      <c r="G198">
        <v>0.3404838936035488</v>
      </c>
      <c r="H198">
        <v>122.3</v>
      </c>
      <c r="I198">
        <v>0.36</v>
      </c>
      <c r="J198">
        <v>4.8654599999999997</v>
      </c>
      <c r="K198">
        <v>191</v>
      </c>
      <c r="L198">
        <v>-345.86999999999989</v>
      </c>
      <c r="M198">
        <v>0.73618910939691473</v>
      </c>
      <c r="N198">
        <v>0.39570521579336593</v>
      </c>
    </row>
    <row r="199" spans="1:14">
      <c r="A199" s="17">
        <v>45547</v>
      </c>
      <c r="B199">
        <v>3</v>
      </c>
      <c r="C199">
        <v>1</v>
      </c>
      <c r="D199">
        <v>5595.76</v>
      </c>
      <c r="E199">
        <v>1.3735999999999999</v>
      </c>
      <c r="F199">
        <v>126.52539893982271</v>
      </c>
      <c r="G199">
        <v>0.3692640615711803</v>
      </c>
      <c r="H199">
        <v>137.35</v>
      </c>
      <c r="I199">
        <v>0.38600000000000001</v>
      </c>
      <c r="J199">
        <v>4.8419800000000004</v>
      </c>
      <c r="K199">
        <v>190</v>
      </c>
      <c r="L199">
        <v>-304.23999999999978</v>
      </c>
      <c r="M199">
        <v>1.380450193906025</v>
      </c>
      <c r="N199">
        <v>1.0111861323348448</v>
      </c>
    </row>
    <row r="200" spans="1:14">
      <c r="A200" s="17">
        <v>45548</v>
      </c>
      <c r="B200">
        <v>3</v>
      </c>
      <c r="C200">
        <v>1</v>
      </c>
      <c r="D200">
        <v>5626.02</v>
      </c>
      <c r="E200">
        <v>1.3662000000000001</v>
      </c>
      <c r="F200">
        <v>137.88121859617149</v>
      </c>
      <c r="G200">
        <v>0.39081612088335715</v>
      </c>
      <c r="H200">
        <v>149.94999999999999</v>
      </c>
      <c r="I200">
        <v>0.41</v>
      </c>
      <c r="J200">
        <v>4.8354499999999998</v>
      </c>
      <c r="K200">
        <v>189</v>
      </c>
      <c r="L200">
        <v>-273.97999999999956</v>
      </c>
      <c r="M200">
        <v>-0.23255278124135043</v>
      </c>
      <c r="N200">
        <v>-0.62336890212470752</v>
      </c>
    </row>
    <row r="201" spans="1:14">
      <c r="A201" s="17">
        <v>45551</v>
      </c>
      <c r="B201">
        <v>3</v>
      </c>
      <c r="C201">
        <v>3</v>
      </c>
      <c r="D201">
        <v>5633.09</v>
      </c>
      <c r="E201">
        <v>1.3646</v>
      </c>
      <c r="F201">
        <v>140.89567854479583</v>
      </c>
      <c r="G201">
        <v>0.39442628150636427</v>
      </c>
      <c r="H201">
        <v>153.19999999999999</v>
      </c>
      <c r="I201">
        <v>0.41499999999999998</v>
      </c>
      <c r="J201">
        <v>4.7641400000000003</v>
      </c>
      <c r="K201">
        <v>186</v>
      </c>
      <c r="L201">
        <v>-266.90999999999985</v>
      </c>
      <c r="M201">
        <v>-5.3786444509441714E-2</v>
      </c>
      <c r="N201">
        <v>-0.44821272601580597</v>
      </c>
    </row>
    <row r="202" spans="1:14">
      <c r="A202" s="17">
        <v>45552</v>
      </c>
      <c r="B202">
        <v>3</v>
      </c>
      <c r="C202">
        <v>1</v>
      </c>
      <c r="D202">
        <v>5634.58</v>
      </c>
      <c r="E202">
        <v>1.3645</v>
      </c>
      <c r="F202">
        <v>141.5711525892134</v>
      </c>
      <c r="G202">
        <v>0.39531277695431843</v>
      </c>
      <c r="H202">
        <v>156.5</v>
      </c>
      <c r="I202">
        <v>0.42099999999999999</v>
      </c>
      <c r="J202">
        <v>4.7633799999999997</v>
      </c>
      <c r="K202">
        <v>185</v>
      </c>
      <c r="L202">
        <v>-265.42000000000007</v>
      </c>
      <c r="M202">
        <v>0.1528812182454862</v>
      </c>
      <c r="N202">
        <v>-0.24243155870883223</v>
      </c>
    </row>
    <row r="203" spans="1:14">
      <c r="A203" s="17">
        <v>45553</v>
      </c>
      <c r="B203">
        <v>3</v>
      </c>
      <c r="C203">
        <v>1</v>
      </c>
      <c r="D203">
        <v>5618.26</v>
      </c>
      <c r="E203">
        <v>1.3686</v>
      </c>
      <c r="F203">
        <v>133.17937878504449</v>
      </c>
      <c r="G203">
        <v>0.38147594939094287</v>
      </c>
      <c r="H203">
        <v>150.80000000000001</v>
      </c>
      <c r="I203">
        <v>0.40899999999999997</v>
      </c>
      <c r="J203">
        <v>4.7387499999999996</v>
      </c>
      <c r="K203">
        <v>184</v>
      </c>
      <c r="L203">
        <v>-281.73999999999978</v>
      </c>
      <c r="M203">
        <v>0.43110255963772875</v>
      </c>
      <c r="N203">
        <v>4.9626610246785885E-2</v>
      </c>
    </row>
    <row r="204" spans="1:14">
      <c r="A204" s="17">
        <v>45554</v>
      </c>
      <c r="B204">
        <v>3</v>
      </c>
      <c r="C204">
        <v>1</v>
      </c>
      <c r="D204">
        <v>5713.64</v>
      </c>
      <c r="E204">
        <v>1.3462000000000001</v>
      </c>
      <c r="F204">
        <v>169.07826912325072</v>
      </c>
      <c r="G204">
        <v>0.44931506989533032</v>
      </c>
      <c r="H204">
        <v>182.7</v>
      </c>
      <c r="I204">
        <v>0.47</v>
      </c>
      <c r="J204">
        <v>4.7077999999999998</v>
      </c>
      <c r="K204">
        <v>183</v>
      </c>
      <c r="L204">
        <v>-186.35999999999967</v>
      </c>
      <c r="M204">
        <v>0.26337512276717773</v>
      </c>
      <c r="N204">
        <v>-0.18593994712815259</v>
      </c>
    </row>
    <row r="205" spans="1:14">
      <c r="A205" s="17">
        <v>45555</v>
      </c>
      <c r="B205">
        <v>3</v>
      </c>
      <c r="C205">
        <v>1</v>
      </c>
      <c r="D205">
        <v>5702.55</v>
      </c>
      <c r="E205">
        <v>1.3484</v>
      </c>
      <c r="F205">
        <v>168.00021343542312</v>
      </c>
      <c r="G205">
        <v>0.44179015147550027</v>
      </c>
      <c r="H205">
        <v>174.25</v>
      </c>
      <c r="I205">
        <v>0.45700000000000002</v>
      </c>
      <c r="J205">
        <v>4.6699400000000004</v>
      </c>
      <c r="K205">
        <v>182</v>
      </c>
      <c r="L205">
        <v>-197.44999999999982</v>
      </c>
      <c r="M205">
        <v>-1.1940395892285607</v>
      </c>
      <c r="N205">
        <v>-1.635829740704061</v>
      </c>
    </row>
    <row r="206" spans="1:14">
      <c r="A206" s="17">
        <v>45558</v>
      </c>
      <c r="B206">
        <v>3</v>
      </c>
      <c r="C206">
        <v>3</v>
      </c>
      <c r="D206">
        <v>5718.57</v>
      </c>
      <c r="E206">
        <v>1.3396999999999999</v>
      </c>
      <c r="F206">
        <v>171.73273530467077</v>
      </c>
      <c r="G206">
        <v>0.45106413789421651</v>
      </c>
      <c r="H206">
        <v>180.3</v>
      </c>
      <c r="I206">
        <v>0.46700000000000003</v>
      </c>
      <c r="J206">
        <v>4.64276</v>
      </c>
      <c r="K206">
        <v>179</v>
      </c>
      <c r="L206">
        <v>-181.43000000000029</v>
      </c>
      <c r="M206">
        <v>-0.16315454665002035</v>
      </c>
      <c r="N206">
        <v>-0.61421868454423689</v>
      </c>
    </row>
    <row r="207" spans="1:14">
      <c r="A207" s="17">
        <v>45559</v>
      </c>
      <c r="B207">
        <v>3</v>
      </c>
      <c r="C207">
        <v>1</v>
      </c>
      <c r="D207">
        <v>5732.93</v>
      </c>
      <c r="E207">
        <v>1.3360000000000001</v>
      </c>
      <c r="F207">
        <v>177.7860745903622</v>
      </c>
      <c r="G207">
        <v>0.4609275710602857</v>
      </c>
      <c r="H207">
        <v>188.2</v>
      </c>
      <c r="I207">
        <v>0.47699999999999998</v>
      </c>
      <c r="J207">
        <v>4.6194100000000002</v>
      </c>
      <c r="K207">
        <v>178</v>
      </c>
      <c r="L207">
        <v>-167.06999999999971</v>
      </c>
      <c r="M207">
        <v>7.442183628390299E-2</v>
      </c>
      <c r="N207">
        <v>-0.38650573477638273</v>
      </c>
    </row>
    <row r="208" spans="1:14">
      <c r="A208" s="17">
        <v>45560</v>
      </c>
      <c r="B208">
        <v>3</v>
      </c>
      <c r="C208">
        <v>1</v>
      </c>
      <c r="D208">
        <v>5722.26</v>
      </c>
      <c r="E208">
        <v>1.3381000000000001</v>
      </c>
      <c r="F208">
        <v>174.44474875289825</v>
      </c>
      <c r="G208">
        <v>0.45318158400989905</v>
      </c>
      <c r="H208">
        <v>185.85</v>
      </c>
      <c r="I208">
        <v>0.47299999999999998</v>
      </c>
      <c r="J208">
        <v>4.6132499999999999</v>
      </c>
      <c r="K208">
        <v>177</v>
      </c>
      <c r="L208">
        <v>-177.73999999999978</v>
      </c>
      <c r="M208">
        <v>5.6091508474441536</v>
      </c>
      <c r="N208">
        <v>5.1559692634342547</v>
      </c>
    </row>
    <row r="209" spans="1:14">
      <c r="A209" s="17">
        <v>45561</v>
      </c>
      <c r="B209">
        <v>3</v>
      </c>
      <c r="C209">
        <v>1</v>
      </c>
      <c r="D209">
        <v>5745.37</v>
      </c>
      <c r="E209">
        <v>1.3329</v>
      </c>
      <c r="F209">
        <v>187.5317376094722</v>
      </c>
      <c r="G209">
        <v>0.47071087564129693</v>
      </c>
      <c r="H209">
        <v>197.55</v>
      </c>
      <c r="I209">
        <v>0.48899999999999999</v>
      </c>
      <c r="J209">
        <v>4.6144999999999996</v>
      </c>
      <c r="K209">
        <v>176</v>
      </c>
      <c r="L209">
        <v>-154.63000000000011</v>
      </c>
      <c r="M209">
        <v>7.4689704297601855E-2</v>
      </c>
      <c r="N209">
        <v>-0.39602117134369508</v>
      </c>
    </row>
    <row r="210" spans="1:14">
      <c r="A210" s="17">
        <v>45562</v>
      </c>
      <c r="B210">
        <v>3</v>
      </c>
      <c r="C210">
        <v>1</v>
      </c>
      <c r="D210">
        <v>5738.17</v>
      </c>
      <c r="E210">
        <v>1.335</v>
      </c>
      <c r="F210">
        <v>189.24064765487901</v>
      </c>
      <c r="G210">
        <v>0.46638259748868632</v>
      </c>
      <c r="H210">
        <v>195.45</v>
      </c>
      <c r="I210">
        <v>0.48</v>
      </c>
      <c r="J210">
        <v>4.5907200000000001</v>
      </c>
      <c r="K210">
        <v>175</v>
      </c>
      <c r="L210">
        <v>-161.82999999999993</v>
      </c>
      <c r="M210">
        <v>1.8948486982093993</v>
      </c>
      <c r="N210">
        <v>1.4284661007207129</v>
      </c>
    </row>
    <row r="211" spans="1:14">
      <c r="A211" s="17">
        <v>45565</v>
      </c>
      <c r="B211">
        <v>3</v>
      </c>
      <c r="C211">
        <v>3</v>
      </c>
      <c r="D211">
        <v>5762.48</v>
      </c>
      <c r="E211">
        <v>1.3305</v>
      </c>
      <c r="F211">
        <v>196.08023980837697</v>
      </c>
      <c r="G211">
        <v>0.4822930736642555</v>
      </c>
      <c r="H211">
        <v>201.65</v>
      </c>
      <c r="I211">
        <v>0.49399999999999999</v>
      </c>
      <c r="J211">
        <v>4.6287700000000003</v>
      </c>
      <c r="K211">
        <v>172</v>
      </c>
      <c r="L211">
        <v>-137.52000000000044</v>
      </c>
      <c r="M211">
        <v>0.15412033186229115</v>
      </c>
      <c r="N211">
        <v>-0.32817274180196432</v>
      </c>
    </row>
    <row r="212" spans="1:14">
      <c r="A212" s="17">
        <v>45566</v>
      </c>
      <c r="B212">
        <v>3</v>
      </c>
      <c r="C212">
        <v>1</v>
      </c>
      <c r="D212">
        <v>5708.75</v>
      </c>
      <c r="E212">
        <v>1.3432999999999999</v>
      </c>
      <c r="F212">
        <v>175.1158952054343</v>
      </c>
      <c r="G212">
        <v>0.44423502680998639</v>
      </c>
      <c r="H212">
        <v>183.8</v>
      </c>
      <c r="I212">
        <v>0.46300000000000002</v>
      </c>
      <c r="J212">
        <v>4.6014900000000001</v>
      </c>
      <c r="K212">
        <v>171</v>
      </c>
      <c r="L212">
        <v>-191.25</v>
      </c>
      <c r="M212">
        <v>-0.16597261498556887</v>
      </c>
      <c r="N212">
        <v>-0.61020764179555531</v>
      </c>
    </row>
    <row r="213" spans="1:14">
      <c r="A213" s="17">
        <v>45567</v>
      </c>
      <c r="B213">
        <v>3</v>
      </c>
      <c r="C213">
        <v>1</v>
      </c>
      <c r="D213">
        <v>5709.54</v>
      </c>
      <c r="E213">
        <v>1.3454999999999999</v>
      </c>
      <c r="F213">
        <v>173.76006012184416</v>
      </c>
      <c r="G213">
        <v>0.44369550315829115</v>
      </c>
      <c r="H213">
        <v>187.15</v>
      </c>
      <c r="I213">
        <v>0.46200000000000002</v>
      </c>
      <c r="J213">
        <v>4.5949600000000004</v>
      </c>
      <c r="K213">
        <v>170</v>
      </c>
      <c r="L213">
        <v>-190.46000000000004</v>
      </c>
      <c r="M213">
        <v>0.26984579730043001</v>
      </c>
      <c r="N213">
        <v>-0.17384970585786114</v>
      </c>
    </row>
    <row r="214" spans="1:14">
      <c r="A214" s="17">
        <v>45568</v>
      </c>
      <c r="B214">
        <v>3</v>
      </c>
      <c r="C214">
        <v>1</v>
      </c>
      <c r="D214">
        <v>5699.94</v>
      </c>
      <c r="E214">
        <v>1.3475999999999999</v>
      </c>
      <c r="F214">
        <v>172.69169947409637</v>
      </c>
      <c r="G214">
        <v>0.43824943642114644</v>
      </c>
      <c r="H214">
        <v>178.9</v>
      </c>
      <c r="I214">
        <v>0.45500000000000002</v>
      </c>
      <c r="J214">
        <v>4.6138399999999997</v>
      </c>
      <c r="K214">
        <v>169</v>
      </c>
      <c r="L214">
        <v>-200.0600000000004</v>
      </c>
      <c r="M214">
        <v>0.73657422046927123</v>
      </c>
      <c r="N214">
        <v>0.29832478404812479</v>
      </c>
    </row>
    <row r="215" spans="1:14">
      <c r="A215" s="17">
        <v>45569</v>
      </c>
      <c r="B215">
        <v>3</v>
      </c>
      <c r="C215">
        <v>1</v>
      </c>
      <c r="D215">
        <v>5751.07</v>
      </c>
      <c r="E215">
        <v>1.3361000000000001</v>
      </c>
      <c r="F215">
        <v>194.57467029985901</v>
      </c>
      <c r="G215">
        <v>0.47582363719514464</v>
      </c>
      <c r="H215">
        <v>200.95</v>
      </c>
      <c r="I215">
        <v>0.49</v>
      </c>
      <c r="J215">
        <v>4.7532100000000002</v>
      </c>
      <c r="K215">
        <v>168</v>
      </c>
      <c r="L215">
        <v>-148.93000000000029</v>
      </c>
      <c r="M215">
        <v>0.21924584453523835</v>
      </c>
      <c r="N215">
        <v>-0.25657779265990632</v>
      </c>
    </row>
    <row r="216" spans="1:14">
      <c r="A216" s="17">
        <v>45572</v>
      </c>
      <c r="B216">
        <v>3</v>
      </c>
      <c r="C216">
        <v>3</v>
      </c>
      <c r="D216">
        <v>5695.94</v>
      </c>
      <c r="E216">
        <v>1.3483000000000001</v>
      </c>
      <c r="F216">
        <v>172.1211095513454</v>
      </c>
      <c r="G216">
        <v>0.43756703520998236</v>
      </c>
      <c r="H216">
        <v>184.3</v>
      </c>
      <c r="I216">
        <v>0.45700000000000002</v>
      </c>
      <c r="J216">
        <v>4.8091100000000004</v>
      </c>
      <c r="K216">
        <v>165</v>
      </c>
      <c r="L216">
        <v>-204.0600000000004</v>
      </c>
      <c r="M216">
        <v>-2.4781163148455883</v>
      </c>
      <c r="N216">
        <v>-2.9156833500555708</v>
      </c>
    </row>
    <row r="217" spans="1:14">
      <c r="A217" s="17">
        <v>45573</v>
      </c>
      <c r="B217">
        <v>3</v>
      </c>
      <c r="C217">
        <v>1</v>
      </c>
      <c r="D217">
        <v>5751.13</v>
      </c>
      <c r="E217">
        <v>1.3351</v>
      </c>
      <c r="F217">
        <v>195.33020282445386</v>
      </c>
      <c r="G217">
        <v>0.47522245139699082</v>
      </c>
      <c r="H217">
        <v>204.6</v>
      </c>
      <c r="I217">
        <v>0.49</v>
      </c>
      <c r="J217">
        <v>4.7761899999999997</v>
      </c>
      <c r="K217">
        <v>164</v>
      </c>
      <c r="L217">
        <v>-148.86999999999989</v>
      </c>
      <c r="M217">
        <v>0.95888538517218591</v>
      </c>
      <c r="N217">
        <v>0.48366293377519509</v>
      </c>
    </row>
    <row r="218" spans="1:14">
      <c r="A218" s="17">
        <v>45574</v>
      </c>
      <c r="B218">
        <v>3</v>
      </c>
      <c r="C218">
        <v>1</v>
      </c>
      <c r="D218">
        <v>5792.04</v>
      </c>
      <c r="E218">
        <v>1.3254999999999999</v>
      </c>
      <c r="F218">
        <v>215.47377650929047</v>
      </c>
      <c r="G218">
        <v>0.50414216747438034</v>
      </c>
      <c r="H218">
        <v>223.55</v>
      </c>
      <c r="I218">
        <v>0.51800000000000002</v>
      </c>
      <c r="J218">
        <v>4.7885200000000001</v>
      </c>
      <c r="K218">
        <v>163</v>
      </c>
      <c r="L218">
        <v>-107.96000000000004</v>
      </c>
      <c r="M218">
        <v>0.10321100339893899</v>
      </c>
      <c r="N218">
        <v>-0.40093116407544138</v>
      </c>
    </row>
    <row r="219" spans="1:14">
      <c r="A219" s="17">
        <v>45575</v>
      </c>
      <c r="B219">
        <v>3</v>
      </c>
      <c r="C219">
        <v>1</v>
      </c>
      <c r="D219">
        <v>5780.05</v>
      </c>
      <c r="E219">
        <v>1.3278000000000001</v>
      </c>
      <c r="F219">
        <v>208.58906589934213</v>
      </c>
      <c r="G219">
        <v>0.49512851599241459</v>
      </c>
      <c r="H219">
        <v>220.15</v>
      </c>
      <c r="I219">
        <v>0.51300000000000001</v>
      </c>
      <c r="J219">
        <v>4.7853000000000003</v>
      </c>
      <c r="K219">
        <v>162</v>
      </c>
      <c r="L219">
        <v>-119.94999999999982</v>
      </c>
      <c r="M219">
        <v>0.91601072502899672</v>
      </c>
      <c r="N219">
        <v>0.42088220903658213</v>
      </c>
    </row>
    <row r="220" spans="1:14">
      <c r="A220" s="17">
        <v>45576</v>
      </c>
      <c r="B220">
        <v>3</v>
      </c>
      <c r="C220">
        <v>3</v>
      </c>
      <c r="D220">
        <v>5815.03</v>
      </c>
      <c r="E220">
        <v>1.3204</v>
      </c>
      <c r="F220">
        <v>227.94870228342597</v>
      </c>
      <c r="G220">
        <v>0.51958493311198561</v>
      </c>
      <c r="H220">
        <v>232.85</v>
      </c>
      <c r="I220">
        <v>0.53400000000000003</v>
      </c>
      <c r="J220">
        <v>4.7812799999999998</v>
      </c>
      <c r="K220">
        <v>161</v>
      </c>
      <c r="L220">
        <v>-84.970000000000255</v>
      </c>
      <c r="M220">
        <v>-1.74707691810842</v>
      </c>
      <c r="N220">
        <v>-2.2666618512204058</v>
      </c>
    </row>
    <row r="221" spans="1:14">
      <c r="A221" s="17">
        <v>45579</v>
      </c>
      <c r="B221">
        <v>3</v>
      </c>
      <c r="C221">
        <v>1</v>
      </c>
      <c r="D221">
        <v>5859.85</v>
      </c>
      <c r="E221">
        <v>1.3103</v>
      </c>
      <c r="F221">
        <v>248.20012259436498</v>
      </c>
      <c r="G221">
        <v>0.54991581805430778</v>
      </c>
      <c r="H221">
        <v>265.05</v>
      </c>
      <c r="I221">
        <v>0.56899999999999995</v>
      </c>
      <c r="J221">
        <v>4.7858499999999999</v>
      </c>
      <c r="K221">
        <v>158</v>
      </c>
      <c r="L221">
        <v>-40.149999999999636</v>
      </c>
      <c r="M221">
        <v>0.46080793637917566</v>
      </c>
      <c r="N221">
        <v>-8.9107881675132117E-2</v>
      </c>
    </row>
    <row r="222" spans="1:14">
      <c r="A222" s="17">
        <v>45580</v>
      </c>
      <c r="B222">
        <v>3</v>
      </c>
      <c r="C222">
        <v>1</v>
      </c>
      <c r="D222">
        <v>5815.26</v>
      </c>
      <c r="E222">
        <v>1.3209</v>
      </c>
      <c r="F222">
        <v>223.44150677595371</v>
      </c>
      <c r="G222">
        <v>0.51780036320930156</v>
      </c>
      <c r="H222">
        <v>234.9</v>
      </c>
      <c r="I222">
        <v>0.53700000000000003</v>
      </c>
      <c r="J222">
        <v>4.7696500000000004</v>
      </c>
      <c r="K222">
        <v>157</v>
      </c>
      <c r="L222">
        <v>-84.739999999999782</v>
      </c>
      <c r="M222">
        <v>1.8427901608006256</v>
      </c>
      <c r="N222">
        <v>1.3249897975913241</v>
      </c>
    </row>
    <row r="223" spans="1:14">
      <c r="A223" s="17">
        <v>45581</v>
      </c>
      <c r="B223">
        <v>3</v>
      </c>
      <c r="C223">
        <v>1</v>
      </c>
      <c r="D223">
        <v>5842.47</v>
      </c>
      <c r="E223">
        <v>1.3144</v>
      </c>
      <c r="F223">
        <v>236.61136258965007</v>
      </c>
      <c r="G223">
        <v>0.53669997339076492</v>
      </c>
      <c r="H223">
        <v>246.15</v>
      </c>
      <c r="I223">
        <v>0.55500000000000005</v>
      </c>
      <c r="J223">
        <v>4.7691600000000003</v>
      </c>
      <c r="K223">
        <v>156</v>
      </c>
      <c r="L223">
        <v>-57.529999999999745</v>
      </c>
      <c r="M223">
        <v>0.11364740158901949</v>
      </c>
      <c r="N223">
        <v>-0.42305257180174544</v>
      </c>
    </row>
    <row r="224" spans="1:14">
      <c r="A224" s="17">
        <v>45582</v>
      </c>
      <c r="B224">
        <v>3</v>
      </c>
      <c r="C224">
        <v>1</v>
      </c>
      <c r="D224">
        <v>5841.47</v>
      </c>
      <c r="E224">
        <v>1.3139000000000001</v>
      </c>
      <c r="F224">
        <v>231.88781127563743</v>
      </c>
      <c r="G224">
        <v>0.53610614927054479</v>
      </c>
      <c r="H224">
        <v>243.65</v>
      </c>
      <c r="I224">
        <v>0.55600000000000005</v>
      </c>
      <c r="J224">
        <v>4.79474</v>
      </c>
      <c r="K224">
        <v>155</v>
      </c>
      <c r="L224">
        <v>-58.529999999999745</v>
      </c>
      <c r="M224">
        <v>3.6910840377902869</v>
      </c>
      <c r="N224">
        <v>3.1549778885197419</v>
      </c>
    </row>
    <row r="225" spans="1:14">
      <c r="A225" s="17">
        <v>45583</v>
      </c>
      <c r="B225">
        <v>3</v>
      </c>
      <c r="C225">
        <v>3</v>
      </c>
      <c r="D225">
        <v>5864.67</v>
      </c>
      <c r="E225">
        <v>1.3086</v>
      </c>
      <c r="F225">
        <v>240.97763515624411</v>
      </c>
      <c r="G225">
        <v>0.55244517022070139</v>
      </c>
      <c r="H225">
        <v>251.5</v>
      </c>
      <c r="I225">
        <v>0.57099999999999995</v>
      </c>
      <c r="J225">
        <v>4.7816799999999997</v>
      </c>
      <c r="K225">
        <v>154</v>
      </c>
      <c r="L225">
        <v>-35.329999999999927</v>
      </c>
      <c r="M225">
        <v>8.7293633614000637E-2</v>
      </c>
      <c r="N225">
        <v>-0.46515153660670072</v>
      </c>
    </row>
    <row r="226" spans="1:14">
      <c r="A226" s="17">
        <v>45586</v>
      </c>
      <c r="B226">
        <v>3</v>
      </c>
      <c r="C226">
        <v>1</v>
      </c>
      <c r="D226">
        <v>5853.98</v>
      </c>
      <c r="E226">
        <v>1.3109999999999999</v>
      </c>
      <c r="F226">
        <v>231.25442486632483</v>
      </c>
      <c r="G226">
        <v>0.54397001204489193</v>
      </c>
      <c r="H226">
        <v>245.1</v>
      </c>
      <c r="I226">
        <v>0.56299999999999994</v>
      </c>
      <c r="J226">
        <v>4.7991299999999999</v>
      </c>
      <c r="K226">
        <v>151</v>
      </c>
      <c r="L226">
        <v>-46.020000000000437</v>
      </c>
      <c r="M226">
        <v>0.39775187692143016</v>
      </c>
      <c r="N226">
        <v>-0.14621813512346177</v>
      </c>
    </row>
    <row r="227" spans="1:14">
      <c r="A227" s="17">
        <v>45587</v>
      </c>
      <c r="B227">
        <v>3</v>
      </c>
      <c r="C227">
        <v>1</v>
      </c>
      <c r="D227">
        <v>5851.2</v>
      </c>
      <c r="E227">
        <v>1.3109</v>
      </c>
      <c r="F227">
        <v>227.380565756534</v>
      </c>
      <c r="G227">
        <v>0.541540655783041</v>
      </c>
      <c r="H227">
        <v>235.65</v>
      </c>
      <c r="I227">
        <v>0.56000000000000005</v>
      </c>
      <c r="J227">
        <v>4.7952000000000004</v>
      </c>
      <c r="K227">
        <v>150</v>
      </c>
      <c r="L227">
        <v>-48.800000000000182</v>
      </c>
      <c r="M227">
        <v>0.30309480667695504</v>
      </c>
      <c r="N227">
        <v>-0.23844584910608596</v>
      </c>
    </row>
    <row r="228" spans="1:14">
      <c r="A228" s="17">
        <v>45588</v>
      </c>
      <c r="B228">
        <v>3</v>
      </c>
      <c r="C228">
        <v>1</v>
      </c>
      <c r="D228">
        <v>5797.42</v>
      </c>
      <c r="E228">
        <v>1.3226</v>
      </c>
      <c r="F228">
        <v>200.28613605650162</v>
      </c>
      <c r="G228">
        <v>0.50075944878336909</v>
      </c>
      <c r="H228">
        <v>213.05</v>
      </c>
      <c r="I228">
        <v>0.52200000000000002</v>
      </c>
      <c r="J228">
        <v>4.7968299999999999</v>
      </c>
      <c r="K228">
        <v>149</v>
      </c>
      <c r="L228">
        <v>-102.57999999999993</v>
      </c>
      <c r="M228">
        <v>-0.60646423898911195</v>
      </c>
      <c r="N228">
        <v>-1.107223687772481</v>
      </c>
    </row>
    <row r="229" spans="1:14">
      <c r="A229" s="17">
        <v>45589</v>
      </c>
      <c r="B229">
        <v>3</v>
      </c>
      <c r="C229">
        <v>1</v>
      </c>
      <c r="D229">
        <v>5809.86</v>
      </c>
      <c r="E229">
        <v>1.3192999999999999</v>
      </c>
      <c r="F229">
        <v>206.04855989713496</v>
      </c>
      <c r="G229">
        <v>0.50944703965207072</v>
      </c>
      <c r="H229">
        <v>218.25</v>
      </c>
      <c r="I229">
        <v>0.53200000000000003</v>
      </c>
      <c r="J229">
        <v>4.7797099999999997</v>
      </c>
      <c r="K229">
        <v>148</v>
      </c>
      <c r="L229">
        <v>-90.140000000000327</v>
      </c>
      <c r="M229">
        <v>0.12557459236235041</v>
      </c>
      <c r="N229">
        <v>-0.38387244728972031</v>
      </c>
    </row>
    <row r="230" spans="1:14">
      <c r="A230" s="17">
        <v>45590</v>
      </c>
      <c r="B230">
        <v>3</v>
      </c>
      <c r="C230">
        <v>3</v>
      </c>
      <c r="D230">
        <v>5808.12</v>
      </c>
      <c r="E230">
        <v>1.3187</v>
      </c>
      <c r="F230">
        <v>209.12537892880391</v>
      </c>
      <c r="G230">
        <v>0.5082158931099261</v>
      </c>
      <c r="H230">
        <v>215.4</v>
      </c>
      <c r="I230">
        <v>0.52300000000000002</v>
      </c>
      <c r="J230">
        <v>4.7761800000000001</v>
      </c>
      <c r="K230">
        <v>147</v>
      </c>
      <c r="L230">
        <v>-91.880000000000109</v>
      </c>
      <c r="M230">
        <v>-0.20262504877311965</v>
      </c>
      <c r="N230">
        <v>-0.7108409418830457</v>
      </c>
    </row>
    <row r="231" spans="1:14">
      <c r="A231" s="17">
        <v>45593</v>
      </c>
      <c r="B231">
        <v>3</v>
      </c>
      <c r="C231">
        <v>1</v>
      </c>
      <c r="D231">
        <v>5823.52</v>
      </c>
      <c r="E231">
        <v>1.3150999999999999</v>
      </c>
      <c r="F231">
        <v>211.32939139135669</v>
      </c>
      <c r="G231">
        <v>0.51802640020244572</v>
      </c>
      <c r="H231">
        <v>225</v>
      </c>
      <c r="I231">
        <v>0.54</v>
      </c>
      <c r="J231">
        <v>4.7738899999999997</v>
      </c>
      <c r="K231">
        <v>144</v>
      </c>
      <c r="L231">
        <v>-76.479999999999563</v>
      </c>
      <c r="M231">
        <v>-0.43616167336385464</v>
      </c>
      <c r="N231">
        <v>-0.95418807356630042</v>
      </c>
    </row>
    <row r="232" spans="1:14">
      <c r="A232" s="17">
        <v>45594</v>
      </c>
      <c r="B232">
        <v>3</v>
      </c>
      <c r="C232">
        <v>1</v>
      </c>
      <c r="D232">
        <v>5832.92</v>
      </c>
      <c r="E232">
        <v>1.3130999999999999</v>
      </c>
      <c r="F232">
        <v>215.59106118963609</v>
      </c>
      <c r="G232">
        <v>0.5245548833166519</v>
      </c>
      <c r="H232">
        <v>230.05</v>
      </c>
      <c r="I232">
        <v>0.54900000000000004</v>
      </c>
      <c r="J232">
        <v>4.7655200000000004</v>
      </c>
      <c r="K232">
        <v>143</v>
      </c>
      <c r="L232">
        <v>-67.079999999999927</v>
      </c>
      <c r="M232">
        <v>0.37256430474863456</v>
      </c>
      <c r="N232">
        <v>-0.15199057856801734</v>
      </c>
    </row>
    <row r="233" spans="1:14">
      <c r="A233" s="17">
        <v>45595</v>
      </c>
      <c r="B233">
        <v>3</v>
      </c>
      <c r="C233">
        <v>1</v>
      </c>
      <c r="D233">
        <v>5813.67</v>
      </c>
      <c r="E233">
        <v>1.3177000000000001</v>
      </c>
      <c r="F233">
        <v>206.48697561150766</v>
      </c>
      <c r="G233">
        <v>0.51005058994902241</v>
      </c>
      <c r="H233">
        <v>215.1</v>
      </c>
      <c r="I233">
        <v>0.53600000000000003</v>
      </c>
      <c r="J233">
        <v>4.7850900000000003</v>
      </c>
      <c r="K233">
        <v>142</v>
      </c>
      <c r="L233">
        <v>-86.329999999999927</v>
      </c>
      <c r="M233">
        <v>0.38786982072496762</v>
      </c>
      <c r="N233">
        <v>-0.1221807692240548</v>
      </c>
    </row>
    <row r="234" spans="1:14">
      <c r="A234" s="17">
        <v>45596</v>
      </c>
      <c r="B234">
        <v>3</v>
      </c>
      <c r="C234">
        <v>1</v>
      </c>
      <c r="D234">
        <v>5705.45</v>
      </c>
      <c r="E234">
        <v>1.3411</v>
      </c>
      <c r="F234">
        <v>157.4333088330136</v>
      </c>
      <c r="G234">
        <v>0.42856560272324917</v>
      </c>
      <c r="H234">
        <v>165.15</v>
      </c>
      <c r="I234">
        <v>0.45400000000000001</v>
      </c>
      <c r="J234">
        <v>4.7691999999999997</v>
      </c>
      <c r="K234">
        <v>141</v>
      </c>
      <c r="L234">
        <v>-194.55000000000018</v>
      </c>
      <c r="M234">
        <v>2.7996255978770281</v>
      </c>
      <c r="N234">
        <v>2.3710599951537787</v>
      </c>
    </row>
    <row r="235" spans="1:14">
      <c r="A235" s="17">
        <v>45597</v>
      </c>
      <c r="B235">
        <v>3</v>
      </c>
      <c r="C235">
        <v>3</v>
      </c>
      <c r="D235">
        <v>5728.8</v>
      </c>
      <c r="E235">
        <v>1.3364</v>
      </c>
      <c r="F235">
        <v>165.19698150494105</v>
      </c>
      <c r="G235">
        <v>0.44454335726240324</v>
      </c>
      <c r="H235">
        <v>171.7</v>
      </c>
      <c r="I235">
        <v>0.46</v>
      </c>
      <c r="J235">
        <v>4.75678</v>
      </c>
      <c r="K235">
        <v>140</v>
      </c>
      <c r="L235">
        <v>-171.19999999999982</v>
      </c>
      <c r="M235">
        <v>0.12991073497623423</v>
      </c>
      <c r="N235">
        <v>-0.31463262228616901</v>
      </c>
    </row>
    <row r="236" spans="1:14">
      <c r="A236" s="17">
        <v>45600</v>
      </c>
      <c r="B236">
        <v>3</v>
      </c>
      <c r="C236">
        <v>1</v>
      </c>
      <c r="D236">
        <v>5712.69</v>
      </c>
      <c r="E236">
        <v>1.3391</v>
      </c>
      <c r="F236">
        <v>150.00924645109853</v>
      </c>
      <c r="G236">
        <v>0.42718874688606268</v>
      </c>
      <c r="H236">
        <v>161.5</v>
      </c>
      <c r="I236">
        <v>0.44500000000000001</v>
      </c>
      <c r="J236">
        <v>4.7418500000000003</v>
      </c>
      <c r="K236">
        <v>137</v>
      </c>
      <c r="L236">
        <v>-187.3100000000004</v>
      </c>
      <c r="M236">
        <v>0.6268756386516644</v>
      </c>
      <c r="N236">
        <v>0.19968689176560173</v>
      </c>
    </row>
    <row r="237" spans="1:14">
      <c r="A237" s="17">
        <v>45601</v>
      </c>
      <c r="B237">
        <v>3</v>
      </c>
      <c r="C237">
        <v>1</v>
      </c>
      <c r="D237">
        <v>5782.76</v>
      </c>
      <c r="E237">
        <v>1.3243</v>
      </c>
      <c r="F237">
        <v>178.48724368020521</v>
      </c>
      <c r="G237">
        <v>0.48110742293171871</v>
      </c>
      <c r="H237">
        <v>192.15</v>
      </c>
      <c r="I237">
        <v>0.501</v>
      </c>
      <c r="J237">
        <v>4.7514500000000002</v>
      </c>
      <c r="K237">
        <v>136</v>
      </c>
      <c r="L237">
        <v>-117.23999999999978</v>
      </c>
      <c r="M237">
        <v>0.6405884480865871</v>
      </c>
      <c r="N237">
        <v>0.15948102515486839</v>
      </c>
    </row>
    <row r="238" spans="1:14">
      <c r="A238" s="17">
        <v>45602</v>
      </c>
      <c r="B238">
        <v>3</v>
      </c>
      <c r="C238">
        <v>1</v>
      </c>
      <c r="D238">
        <v>5929.04</v>
      </c>
      <c r="E238">
        <v>1.2922</v>
      </c>
      <c r="F238">
        <v>255.39353646635664</v>
      </c>
      <c r="G238">
        <v>0.59589364576005699</v>
      </c>
      <c r="H238">
        <v>272.10000000000002</v>
      </c>
      <c r="I238">
        <v>0.61599999999999999</v>
      </c>
      <c r="J238">
        <v>4.7555100000000001</v>
      </c>
      <c r="K238">
        <v>135</v>
      </c>
      <c r="L238">
        <v>29.039999999999964</v>
      </c>
      <c r="M238">
        <v>1.0696712181677541</v>
      </c>
      <c r="N238">
        <v>0.47377757240769713</v>
      </c>
    </row>
    <row r="239" spans="1:14">
      <c r="A239" s="17">
        <v>45603</v>
      </c>
      <c r="B239">
        <v>3</v>
      </c>
      <c r="C239">
        <v>1</v>
      </c>
      <c r="D239">
        <v>5973.1</v>
      </c>
      <c r="E239">
        <v>1.2938000000000001</v>
      </c>
      <c r="F239">
        <v>281.2406750256273</v>
      </c>
      <c r="G239">
        <v>0.62858488717204364</v>
      </c>
      <c r="H239">
        <v>296.64999999999998</v>
      </c>
      <c r="I239">
        <v>0.64800000000000002</v>
      </c>
      <c r="J239">
        <v>4.7456100000000001</v>
      </c>
      <c r="K239">
        <v>134</v>
      </c>
      <c r="L239">
        <v>73.100000000000364</v>
      </c>
      <c r="M239">
        <v>10.200040963453779</v>
      </c>
      <c r="N239">
        <v>9.5714560762817342</v>
      </c>
    </row>
    <row r="240" spans="1:14">
      <c r="A240" s="17">
        <v>45604</v>
      </c>
      <c r="B240">
        <v>3</v>
      </c>
      <c r="C240">
        <v>3</v>
      </c>
      <c r="D240">
        <v>5995.54</v>
      </c>
      <c r="E240">
        <v>1.2887999999999999</v>
      </c>
      <c r="F240">
        <v>297.72285883782752</v>
      </c>
      <c r="G240">
        <v>0.64376438032678773</v>
      </c>
      <c r="H240">
        <v>309.14999999999998</v>
      </c>
      <c r="I240">
        <v>0.66400000000000003</v>
      </c>
      <c r="J240">
        <v>4.7659500000000001</v>
      </c>
      <c r="K240">
        <v>133</v>
      </c>
      <c r="L240">
        <v>95.539999999999964</v>
      </c>
      <c r="M240">
        <v>-4.005151422452824E-2</v>
      </c>
      <c r="N240">
        <v>-0.68381589455131597</v>
      </c>
    </row>
    <row r="241" spans="1:14">
      <c r="A241" s="17">
        <v>45607</v>
      </c>
      <c r="B241">
        <v>3</v>
      </c>
      <c r="C241">
        <v>1</v>
      </c>
      <c r="D241">
        <v>6001.35</v>
      </c>
      <c r="E241">
        <v>1.2884</v>
      </c>
      <c r="F241">
        <v>297.81090914258948</v>
      </c>
      <c r="G241">
        <v>0.64828753244140092</v>
      </c>
      <c r="H241">
        <v>311.45</v>
      </c>
      <c r="I241">
        <v>0.67</v>
      </c>
      <c r="J241">
        <v>4.7637099999999997</v>
      </c>
      <c r="K241">
        <v>130</v>
      </c>
      <c r="L241">
        <v>101.35000000000036</v>
      </c>
      <c r="M241">
        <v>0.30302692362994299</v>
      </c>
      <c r="N241">
        <v>-0.34526060881145793</v>
      </c>
    </row>
    <row r="242" spans="1:14">
      <c r="A242" s="17">
        <v>45608</v>
      </c>
      <c r="B242">
        <v>3</v>
      </c>
      <c r="C242">
        <v>1</v>
      </c>
      <c r="D242">
        <v>5983.99</v>
      </c>
      <c r="E242">
        <v>1.2925</v>
      </c>
      <c r="F242">
        <v>284.56350443437759</v>
      </c>
      <c r="G242">
        <v>0.63631707091890488</v>
      </c>
      <c r="H242">
        <v>299.8</v>
      </c>
      <c r="I242">
        <v>0.66100000000000003</v>
      </c>
      <c r="J242">
        <v>4.7735000000000003</v>
      </c>
      <c r="K242">
        <v>129</v>
      </c>
      <c r="L242">
        <v>83.989999999999782</v>
      </c>
      <c r="M242">
        <v>-0.11635364457915393</v>
      </c>
      <c r="N242">
        <v>-0.75267071549805875</v>
      </c>
    </row>
    <row r="243" spans="1:14">
      <c r="A243" s="17">
        <v>45609</v>
      </c>
      <c r="B243">
        <v>3</v>
      </c>
      <c r="C243">
        <v>1</v>
      </c>
      <c r="D243">
        <v>5985.38</v>
      </c>
      <c r="E243">
        <v>1.2904</v>
      </c>
      <c r="F243">
        <v>282.75655503164944</v>
      </c>
      <c r="G243">
        <v>0.63740904538592091</v>
      </c>
      <c r="H243">
        <v>302.10000000000002</v>
      </c>
      <c r="I243">
        <v>0.66400000000000003</v>
      </c>
      <c r="J243">
        <v>4.7338300000000002</v>
      </c>
      <c r="K243">
        <v>128</v>
      </c>
      <c r="L243">
        <v>85.380000000000109</v>
      </c>
      <c r="M243">
        <v>0.57687044430256429</v>
      </c>
      <c r="N243">
        <v>-6.0538601083356625E-2</v>
      </c>
    </row>
    <row r="244" spans="1:14">
      <c r="A244" s="17">
        <v>45610</v>
      </c>
      <c r="B244">
        <v>3</v>
      </c>
      <c r="C244">
        <v>1</v>
      </c>
      <c r="D244">
        <v>5949.17</v>
      </c>
      <c r="E244">
        <v>1.2985</v>
      </c>
      <c r="F244">
        <v>255.27935741857937</v>
      </c>
      <c r="G244">
        <v>0.61213717691436631</v>
      </c>
      <c r="H244">
        <v>269.10000000000002</v>
      </c>
      <c r="I244">
        <v>0.63700000000000001</v>
      </c>
      <c r="J244">
        <v>4.7748699999999999</v>
      </c>
      <c r="K244">
        <v>127</v>
      </c>
      <c r="L244">
        <v>49.170000000000073</v>
      </c>
      <c r="M244">
        <v>0.42908383004820722</v>
      </c>
      <c r="N244">
        <v>-0.18305334686615909</v>
      </c>
    </row>
    <row r="245" spans="1:14">
      <c r="A245" s="17">
        <v>45611</v>
      </c>
      <c r="B245">
        <v>3</v>
      </c>
      <c r="C245">
        <v>3</v>
      </c>
      <c r="D245">
        <v>5870.62</v>
      </c>
      <c r="E245">
        <v>1.3163</v>
      </c>
      <c r="F245">
        <v>211.57875749439381</v>
      </c>
      <c r="G245">
        <v>0.54743271987528463</v>
      </c>
      <c r="H245">
        <v>226.45</v>
      </c>
      <c r="I245">
        <v>0.57599999999999996</v>
      </c>
      <c r="J245">
        <v>4.7703899999999999</v>
      </c>
      <c r="K245">
        <v>126</v>
      </c>
      <c r="L245">
        <v>-29.380000000000109</v>
      </c>
      <c r="M245">
        <v>-0.14720861564972143</v>
      </c>
      <c r="N245">
        <v>-0.69464133552500607</v>
      </c>
    </row>
    <row r="246" spans="1:14">
      <c r="A246" s="17">
        <v>45614</v>
      </c>
      <c r="B246">
        <v>3</v>
      </c>
      <c r="C246">
        <v>1</v>
      </c>
      <c r="D246">
        <v>5893.62</v>
      </c>
      <c r="E246">
        <v>1.3109</v>
      </c>
      <c r="F246">
        <v>218.77741988128946</v>
      </c>
      <c r="G246">
        <v>0.56580210935183206</v>
      </c>
      <c r="H246">
        <v>232.4</v>
      </c>
      <c r="I246">
        <v>0.59199999999999997</v>
      </c>
      <c r="J246">
        <v>4.7681199999999997</v>
      </c>
      <c r="K246">
        <v>123</v>
      </c>
      <c r="L246">
        <v>-6.3800000000001091</v>
      </c>
      <c r="M246">
        <v>7.102135499516347</v>
      </c>
      <c r="N246">
        <v>6.5363333901645149</v>
      </c>
    </row>
    <row r="247" spans="1:14">
      <c r="A247" s="17">
        <v>45615</v>
      </c>
      <c r="B247">
        <v>3</v>
      </c>
      <c r="C247">
        <v>1</v>
      </c>
      <c r="D247">
        <v>5916.98</v>
      </c>
      <c r="E247">
        <v>1.3053999999999999</v>
      </c>
      <c r="F247">
        <v>236.63507392112297</v>
      </c>
      <c r="G247">
        <v>0.58337736603811297</v>
      </c>
      <c r="H247">
        <v>247.65</v>
      </c>
      <c r="I247">
        <v>0.60599999999999998</v>
      </c>
      <c r="J247">
        <v>4.7679</v>
      </c>
      <c r="K247">
        <v>122</v>
      </c>
      <c r="L247">
        <v>16.979999999999563</v>
      </c>
      <c r="M247">
        <v>-0.1238426569060978</v>
      </c>
      <c r="N247">
        <v>-0.70722002294421071</v>
      </c>
    </row>
    <row r="248" spans="1:14">
      <c r="A248" s="17">
        <v>45616</v>
      </c>
      <c r="B248">
        <v>3</v>
      </c>
      <c r="C248">
        <v>1</v>
      </c>
      <c r="D248">
        <v>5917.11</v>
      </c>
      <c r="E248">
        <v>1.3050999999999999</v>
      </c>
      <c r="F248">
        <v>240.04957897495933</v>
      </c>
      <c r="G248">
        <v>0.58217467914511556</v>
      </c>
      <c r="H248">
        <v>250.25</v>
      </c>
      <c r="I248">
        <v>0.60499999999999998</v>
      </c>
      <c r="J248">
        <v>4.7730899999999998</v>
      </c>
      <c r="K248">
        <v>121</v>
      </c>
      <c r="L248">
        <v>17.109999999999673</v>
      </c>
      <c r="M248">
        <v>1.7843920648951312</v>
      </c>
      <c r="N248">
        <v>1.2022173857500156</v>
      </c>
    </row>
    <row r="249" spans="1:14">
      <c r="A249" s="17">
        <v>45617</v>
      </c>
      <c r="B249">
        <v>3</v>
      </c>
      <c r="C249">
        <v>1</v>
      </c>
      <c r="D249">
        <v>5948.71</v>
      </c>
      <c r="E249">
        <v>1.2982</v>
      </c>
      <c r="F249">
        <v>258.77213647198369</v>
      </c>
      <c r="G249">
        <v>0.60635976178021556</v>
      </c>
      <c r="H249">
        <v>268.75</v>
      </c>
      <c r="I249">
        <v>0.628</v>
      </c>
      <c r="J249">
        <v>4.7730300000000003</v>
      </c>
      <c r="K249">
        <v>120</v>
      </c>
      <c r="L249">
        <v>48.710000000000036</v>
      </c>
      <c r="M249">
        <v>-17.657083666507774</v>
      </c>
      <c r="N249">
        <v>-18.263443428287989</v>
      </c>
    </row>
    <row r="250" spans="1:14">
      <c r="A250" s="17">
        <v>45618</v>
      </c>
      <c r="B250">
        <v>3</v>
      </c>
      <c r="C250">
        <v>3</v>
      </c>
      <c r="D250">
        <v>5969.34</v>
      </c>
      <c r="E250">
        <v>1.2948999999999999</v>
      </c>
      <c r="F250">
        <v>266.27607705745504</v>
      </c>
      <c r="G250">
        <v>0.62422698479623229</v>
      </c>
      <c r="H250">
        <v>278.7</v>
      </c>
      <c r="I250">
        <v>0.64400000000000002</v>
      </c>
      <c r="J250">
        <v>4.7799699999999996</v>
      </c>
      <c r="K250">
        <v>119</v>
      </c>
      <c r="L250">
        <v>69.340000000000146</v>
      </c>
      <c r="M250">
        <v>-0.20725043660670456</v>
      </c>
      <c r="N250">
        <v>-0.83147742140293679</v>
      </c>
    </row>
    <row r="251" spans="1:14">
      <c r="A251" s="17">
        <v>45621</v>
      </c>
      <c r="B251">
        <v>3</v>
      </c>
      <c r="C251">
        <v>1</v>
      </c>
      <c r="D251">
        <v>5987.37</v>
      </c>
      <c r="E251">
        <v>1.2907</v>
      </c>
      <c r="F251">
        <v>269.97224253439981</v>
      </c>
      <c r="G251">
        <v>0.64048759979505587</v>
      </c>
      <c r="H251">
        <v>288.10000000000002</v>
      </c>
      <c r="I251">
        <v>0.66200000000000003</v>
      </c>
      <c r="J251">
        <v>4.7609500000000002</v>
      </c>
      <c r="K251">
        <v>116</v>
      </c>
      <c r="L251">
        <v>87.369999999999891</v>
      </c>
      <c r="M251">
        <v>1.5033684600960817</v>
      </c>
      <c r="N251">
        <v>0.86288086030102584</v>
      </c>
    </row>
    <row r="252" spans="1:14">
      <c r="A252" s="17">
        <v>45622</v>
      </c>
      <c r="B252">
        <v>3</v>
      </c>
      <c r="C252">
        <v>1</v>
      </c>
      <c r="D252">
        <v>6021.63</v>
      </c>
      <c r="E252">
        <v>1.2827</v>
      </c>
      <c r="F252">
        <v>292.93093867372909</v>
      </c>
      <c r="G252">
        <v>0.66562241088306884</v>
      </c>
      <c r="H252">
        <v>307.64999999999998</v>
      </c>
      <c r="I252">
        <v>0.68799999999999994</v>
      </c>
      <c r="J252">
        <v>4.7359099999999996</v>
      </c>
      <c r="K252">
        <v>115</v>
      </c>
      <c r="L252">
        <v>121.63000000000011</v>
      </c>
      <c r="M252">
        <v>0.48595562248041857</v>
      </c>
      <c r="N252">
        <v>-0.17966678840265027</v>
      </c>
    </row>
    <row r="253" spans="1:14">
      <c r="A253" s="17">
        <v>45623</v>
      </c>
      <c r="B253">
        <v>3</v>
      </c>
      <c r="C253">
        <v>2</v>
      </c>
      <c r="D253">
        <v>5998.74</v>
      </c>
      <c r="E253">
        <v>1.2879</v>
      </c>
      <c r="F253">
        <v>273.52141644007497</v>
      </c>
      <c r="G253">
        <v>0.64990903211929241</v>
      </c>
      <c r="H253">
        <v>286.3</v>
      </c>
      <c r="I253">
        <v>0.67300000000000004</v>
      </c>
      <c r="J253">
        <v>4.7243700000000004</v>
      </c>
      <c r="K253">
        <v>114</v>
      </c>
      <c r="L253">
        <v>98.739999999999782</v>
      </c>
      <c r="M253">
        <v>-2.8870575244690428</v>
      </c>
      <c r="N253">
        <v>-3.536966556588335</v>
      </c>
    </row>
    <row r="254" spans="1:14">
      <c r="A254" s="17">
        <v>45625</v>
      </c>
      <c r="B254">
        <v>3</v>
      </c>
      <c r="C254">
        <v>3</v>
      </c>
      <c r="D254">
        <v>6032.38</v>
      </c>
      <c r="E254">
        <v>1.2808999999999999</v>
      </c>
      <c r="F254">
        <v>294.55179017175988</v>
      </c>
      <c r="G254">
        <v>0.67778599898299607</v>
      </c>
      <c r="H254">
        <v>311.64999999999998</v>
      </c>
      <c r="I254">
        <v>0.70299999999999996</v>
      </c>
      <c r="J254">
        <v>4.7997500000000004</v>
      </c>
      <c r="K254">
        <v>112</v>
      </c>
      <c r="L254">
        <v>132.38000000000011</v>
      </c>
      <c r="M254">
        <v>-0.14415123576191896</v>
      </c>
      <c r="N254">
        <v>-0.82193723474491498</v>
      </c>
    </row>
    <row r="255" spans="1:14">
      <c r="A255" s="17">
        <v>45628</v>
      </c>
      <c r="B255">
        <v>3</v>
      </c>
      <c r="C255">
        <v>1</v>
      </c>
      <c r="D255">
        <v>6047.15</v>
      </c>
      <c r="E255">
        <v>1.2774000000000001</v>
      </c>
      <c r="F255">
        <v>302.06777896476569</v>
      </c>
      <c r="G255">
        <v>0.68889507748966849</v>
      </c>
      <c r="H255">
        <v>318.64999999999998</v>
      </c>
      <c r="I255">
        <v>0.71199999999999997</v>
      </c>
      <c r="J255">
        <v>4.7840400000000001</v>
      </c>
      <c r="K255">
        <v>109</v>
      </c>
      <c r="L255">
        <v>147.14999999999964</v>
      </c>
      <c r="M255">
        <v>-0.1385424123641793</v>
      </c>
      <c r="N255">
        <v>-0.8274374898538478</v>
      </c>
    </row>
    <row r="256" spans="1:14">
      <c r="A256" s="17">
        <v>45629</v>
      </c>
      <c r="B256">
        <v>3</v>
      </c>
      <c r="C256">
        <v>1</v>
      </c>
      <c r="D256">
        <v>6049.88</v>
      </c>
      <c r="E256">
        <v>1.2765</v>
      </c>
      <c r="F256">
        <v>302.34914373308357</v>
      </c>
      <c r="G256">
        <v>0.69163691956006457</v>
      </c>
      <c r="H256">
        <v>321.2</v>
      </c>
      <c r="I256">
        <v>0.71399999999999997</v>
      </c>
      <c r="J256">
        <v>4.7794400000000001</v>
      </c>
      <c r="K256">
        <v>108</v>
      </c>
      <c r="L256">
        <v>149.88000000000011</v>
      </c>
      <c r="M256" t="s">
        <v>69</v>
      </c>
      <c r="N256" t="s">
        <v>69</v>
      </c>
    </row>
    <row r="257" spans="1:14">
      <c r="A257" s="17">
        <v>45509</v>
      </c>
      <c r="B257">
        <v>4</v>
      </c>
      <c r="C257">
        <v>1</v>
      </c>
      <c r="D257">
        <v>5186.33</v>
      </c>
      <c r="E257">
        <v>1.4816</v>
      </c>
      <c r="F257">
        <v>44.046530942255345</v>
      </c>
      <c r="G257">
        <v>0.15046702789995162</v>
      </c>
      <c r="H257">
        <v>55.5</v>
      </c>
      <c r="I257">
        <v>0.17499999999999999</v>
      </c>
      <c r="J257">
        <v>4.9585299999999997</v>
      </c>
      <c r="K257">
        <v>228</v>
      </c>
      <c r="L257">
        <v>-813.67000000000007</v>
      </c>
      <c r="M257">
        <v>-0.34644276324730156</v>
      </c>
      <c r="N257">
        <v>-0.4969097911472532</v>
      </c>
    </row>
    <row r="258" spans="1:14">
      <c r="A258" s="17">
        <v>45510</v>
      </c>
      <c r="B258">
        <v>4</v>
      </c>
      <c r="C258">
        <v>1</v>
      </c>
      <c r="D258">
        <v>5240.03</v>
      </c>
      <c r="E258">
        <v>1.4664999999999999</v>
      </c>
      <c r="F258">
        <v>41.196447796204552</v>
      </c>
      <c r="G258">
        <v>0.15056939391505977</v>
      </c>
      <c r="H258">
        <v>44.25</v>
      </c>
      <c r="I258">
        <v>0.16200000000000001</v>
      </c>
      <c r="J258">
        <v>4.9520299999999997</v>
      </c>
      <c r="K258">
        <v>227</v>
      </c>
      <c r="L258">
        <v>-759.97000000000025</v>
      </c>
      <c r="M258">
        <v>6.7613050846193373E-2</v>
      </c>
      <c r="N258">
        <v>-8.2956343068866401E-2</v>
      </c>
    </row>
    <row r="259" spans="1:14">
      <c r="A259" s="17">
        <v>45511</v>
      </c>
      <c r="B259">
        <v>4</v>
      </c>
      <c r="C259">
        <v>1</v>
      </c>
      <c r="D259">
        <v>5199.5</v>
      </c>
      <c r="E259">
        <v>1.4785999999999999</v>
      </c>
      <c r="F259">
        <v>36.065520365101975</v>
      </c>
      <c r="G259">
        <v>0.13497741795994972</v>
      </c>
      <c r="H259">
        <v>40.1</v>
      </c>
      <c r="I259">
        <v>0.151</v>
      </c>
      <c r="J259">
        <v>4.8596199999999996</v>
      </c>
      <c r="K259">
        <v>226</v>
      </c>
      <c r="L259">
        <v>-800.5</v>
      </c>
      <c r="M259">
        <v>0.1719134506557036</v>
      </c>
      <c r="N259">
        <v>3.6936032695753879E-2</v>
      </c>
    </row>
    <row r="260" spans="1:14">
      <c r="A260" s="17">
        <v>45512</v>
      </c>
      <c r="B260">
        <v>4</v>
      </c>
      <c r="C260">
        <v>1</v>
      </c>
      <c r="D260">
        <v>5319.31</v>
      </c>
      <c r="E260">
        <v>1.4450000000000001</v>
      </c>
      <c r="F260">
        <v>49.295501741603744</v>
      </c>
      <c r="G260">
        <v>0.17664668456630908</v>
      </c>
      <c r="H260">
        <v>57</v>
      </c>
      <c r="I260">
        <v>0.19600000000000001</v>
      </c>
      <c r="J260">
        <v>4.9504000000000001</v>
      </c>
      <c r="K260">
        <v>225</v>
      </c>
      <c r="L260">
        <v>-680.6899999999996</v>
      </c>
      <c r="M260">
        <v>-1.3923075156465359</v>
      </c>
      <c r="N260">
        <v>-1.5689542002128449</v>
      </c>
    </row>
    <row r="261" spans="1:14">
      <c r="A261" s="17">
        <v>45513</v>
      </c>
      <c r="B261">
        <v>4</v>
      </c>
      <c r="C261">
        <v>3</v>
      </c>
      <c r="D261">
        <v>5344.16</v>
      </c>
      <c r="E261">
        <v>1.4382999999999999</v>
      </c>
      <c r="F261">
        <v>46.016397312577965</v>
      </c>
      <c r="G261">
        <v>0.17398524166585963</v>
      </c>
      <c r="H261">
        <v>51.8</v>
      </c>
      <c r="I261">
        <v>0.189</v>
      </c>
      <c r="J261">
        <v>4.9727600000000001</v>
      </c>
      <c r="K261">
        <v>224</v>
      </c>
      <c r="L261">
        <v>-655.84000000000015</v>
      </c>
      <c r="M261">
        <v>1.6779193879537142E-2</v>
      </c>
      <c r="N261">
        <v>-0.15720604778632249</v>
      </c>
    </row>
    <row r="262" spans="1:14">
      <c r="A262" s="17">
        <v>45516</v>
      </c>
      <c r="B262">
        <v>4</v>
      </c>
      <c r="C262">
        <v>1</v>
      </c>
      <c r="D262">
        <v>5344.39</v>
      </c>
      <c r="E262">
        <v>1.4375</v>
      </c>
      <c r="F262">
        <v>44.381543362148932</v>
      </c>
      <c r="G262">
        <v>0.17041047051149294</v>
      </c>
      <c r="H262">
        <v>50.75</v>
      </c>
      <c r="I262">
        <v>0.189</v>
      </c>
      <c r="J262">
        <v>4.9640300000000002</v>
      </c>
      <c r="K262">
        <v>221</v>
      </c>
      <c r="L262">
        <v>-655.60999999999967</v>
      </c>
      <c r="M262">
        <v>0.22277432201396674</v>
      </c>
      <c r="N262">
        <v>5.2363851502473802E-2</v>
      </c>
    </row>
    <row r="263" spans="1:14">
      <c r="A263" s="17">
        <v>45517</v>
      </c>
      <c r="B263">
        <v>4</v>
      </c>
      <c r="C263">
        <v>1</v>
      </c>
      <c r="D263">
        <v>5434.43</v>
      </c>
      <c r="E263">
        <v>1.4134</v>
      </c>
      <c r="F263">
        <v>59.217151240064823</v>
      </c>
      <c r="G263">
        <v>0.21393231319617878</v>
      </c>
      <c r="H263">
        <v>66.05</v>
      </c>
      <c r="I263">
        <v>0.23100000000000001</v>
      </c>
      <c r="J263">
        <v>4.9351500000000001</v>
      </c>
      <c r="K263">
        <v>220</v>
      </c>
      <c r="L263">
        <v>-565.56999999999971</v>
      </c>
      <c r="M263">
        <v>-3.2946854709230333</v>
      </c>
      <c r="N263">
        <v>-3.5086177841192123</v>
      </c>
    </row>
    <row r="264" spans="1:14">
      <c r="A264" s="17">
        <v>45518</v>
      </c>
      <c r="B264">
        <v>4</v>
      </c>
      <c r="C264">
        <v>1</v>
      </c>
      <c r="D264">
        <v>5455.21</v>
      </c>
      <c r="E264">
        <v>1.4079999999999999</v>
      </c>
      <c r="F264">
        <v>58.957046588163848</v>
      </c>
      <c r="G264">
        <v>0.21781390061617473</v>
      </c>
      <c r="H264">
        <v>67.05</v>
      </c>
      <c r="I264">
        <v>0.23899999999999999</v>
      </c>
      <c r="J264">
        <v>4.9485799999999998</v>
      </c>
      <c r="K264">
        <v>219</v>
      </c>
      <c r="L264">
        <v>-544.79</v>
      </c>
      <c r="M264">
        <v>0.36899245869578251</v>
      </c>
      <c r="N264">
        <v>0.15117855807960778</v>
      </c>
    </row>
    <row r="265" spans="1:14">
      <c r="A265" s="17">
        <v>45519</v>
      </c>
      <c r="B265">
        <v>4</v>
      </c>
      <c r="C265">
        <v>1</v>
      </c>
      <c r="D265">
        <v>5543.22</v>
      </c>
      <c r="E265">
        <v>1.3857999999999999</v>
      </c>
      <c r="F265">
        <v>82.103084376662991</v>
      </c>
      <c r="G265">
        <v>0.27599104453685436</v>
      </c>
      <c r="H265">
        <v>91.65</v>
      </c>
      <c r="I265">
        <v>0.29699999999999999</v>
      </c>
      <c r="J265">
        <v>5.0019799999999996</v>
      </c>
      <c r="K265">
        <v>218</v>
      </c>
      <c r="L265">
        <v>-456.77999999999975</v>
      </c>
      <c r="M265">
        <v>-0.48413302702674132</v>
      </c>
      <c r="N265">
        <v>-0.76012407156359574</v>
      </c>
    </row>
    <row r="266" spans="1:14">
      <c r="A266" s="17">
        <v>45520</v>
      </c>
      <c r="B266">
        <v>4</v>
      </c>
      <c r="C266">
        <v>3</v>
      </c>
      <c r="D266">
        <v>5554.25</v>
      </c>
      <c r="E266">
        <v>1.3829</v>
      </c>
      <c r="F266">
        <v>85.598365879706307</v>
      </c>
      <c r="G266">
        <v>0.28363835328822035</v>
      </c>
      <c r="H266">
        <v>96.5</v>
      </c>
      <c r="I266">
        <v>0.30599999999999999</v>
      </c>
      <c r="J266">
        <v>4.9948600000000001</v>
      </c>
      <c r="K266">
        <v>217</v>
      </c>
      <c r="L266">
        <v>-445.75</v>
      </c>
      <c r="M266">
        <v>-1.3853137797394606</v>
      </c>
      <c r="N266">
        <v>-1.6689521330276809</v>
      </c>
    </row>
    <row r="267" spans="1:14">
      <c r="A267" s="17">
        <v>45523</v>
      </c>
      <c r="B267">
        <v>4</v>
      </c>
      <c r="C267">
        <v>1</v>
      </c>
      <c r="D267">
        <v>5608.25</v>
      </c>
      <c r="E267">
        <v>1.3697999999999999</v>
      </c>
      <c r="F267">
        <v>101.95151462716171</v>
      </c>
      <c r="G267">
        <v>0.32031335172147402</v>
      </c>
      <c r="H267">
        <v>109.5</v>
      </c>
      <c r="I267">
        <v>0.33800000000000002</v>
      </c>
      <c r="J267">
        <v>5.0149900000000001</v>
      </c>
      <c r="K267">
        <v>214</v>
      </c>
      <c r="L267">
        <v>-391.75</v>
      </c>
      <c r="M267">
        <v>-1.402046689805408E-2</v>
      </c>
      <c r="N267">
        <v>-0.3343338186195281</v>
      </c>
    </row>
    <row r="268" spans="1:14">
      <c r="A268" s="17">
        <v>45524</v>
      </c>
      <c r="B268">
        <v>4</v>
      </c>
      <c r="C268">
        <v>1</v>
      </c>
      <c r="D268">
        <v>5597.12</v>
      </c>
      <c r="E268">
        <v>1.3721000000000001</v>
      </c>
      <c r="F268">
        <v>98.528052246046627</v>
      </c>
      <c r="G268">
        <v>0.31208934387806181</v>
      </c>
      <c r="H268">
        <v>109.95</v>
      </c>
      <c r="I268">
        <v>0.33700000000000002</v>
      </c>
      <c r="J268">
        <v>4.9802</v>
      </c>
      <c r="K268">
        <v>213</v>
      </c>
      <c r="L268">
        <v>-402.88000000000011</v>
      </c>
      <c r="M268">
        <v>2.8220878681942132</v>
      </c>
      <c r="N268">
        <v>2.5099985243161513</v>
      </c>
    </row>
    <row r="269" spans="1:14">
      <c r="A269" s="17">
        <v>45525</v>
      </c>
      <c r="B269">
        <v>4</v>
      </c>
      <c r="C269">
        <v>1</v>
      </c>
      <c r="D269">
        <v>5620.85</v>
      </c>
      <c r="E269">
        <v>1.3666</v>
      </c>
      <c r="F269">
        <v>106.84926017092539</v>
      </c>
      <c r="G269">
        <v>0.32864588001719497</v>
      </c>
      <c r="H269">
        <v>117.4</v>
      </c>
      <c r="I269">
        <v>0.34899999999999998</v>
      </c>
      <c r="J269">
        <v>4.9407199999999998</v>
      </c>
      <c r="K269">
        <v>212</v>
      </c>
      <c r="L269">
        <v>-379.14999999999964</v>
      </c>
      <c r="M269">
        <v>0.16613145654128528</v>
      </c>
      <c r="N269">
        <v>-0.16251442347590969</v>
      </c>
    </row>
    <row r="270" spans="1:14">
      <c r="A270" s="17">
        <v>45526</v>
      </c>
      <c r="B270">
        <v>4</v>
      </c>
      <c r="C270">
        <v>1</v>
      </c>
      <c r="D270">
        <v>5570.64</v>
      </c>
      <c r="E270">
        <v>1.3792</v>
      </c>
      <c r="F270">
        <v>92.628142744687011</v>
      </c>
      <c r="G270">
        <v>0.29617463753383633</v>
      </c>
      <c r="H270">
        <v>105.6</v>
      </c>
      <c r="I270">
        <v>0.32200000000000001</v>
      </c>
      <c r="J270">
        <v>4.9737099999999996</v>
      </c>
      <c r="K270">
        <v>211</v>
      </c>
      <c r="L270">
        <v>-429.35999999999967</v>
      </c>
      <c r="M270">
        <v>0.30899550643007057</v>
      </c>
      <c r="N270">
        <v>1.2820868896234239E-2</v>
      </c>
    </row>
    <row r="271" spans="1:14">
      <c r="A271" s="17">
        <v>45527</v>
      </c>
      <c r="B271">
        <v>4</v>
      </c>
      <c r="C271">
        <v>3</v>
      </c>
      <c r="D271">
        <v>5634.61</v>
      </c>
      <c r="E271">
        <v>1.3636999999999999</v>
      </c>
      <c r="F271">
        <v>108.58774266396063</v>
      </c>
      <c r="G271">
        <v>0.3349327396525964</v>
      </c>
      <c r="H271">
        <v>118.8</v>
      </c>
      <c r="I271">
        <v>0.35299999999999998</v>
      </c>
      <c r="J271">
        <v>4.9300199999999998</v>
      </c>
      <c r="K271">
        <v>210</v>
      </c>
      <c r="L271">
        <v>-365.39000000000033</v>
      </c>
      <c r="M271">
        <v>0.11819624396779076</v>
      </c>
      <c r="N271">
        <v>-0.21673649568480563</v>
      </c>
    </row>
    <row r="272" spans="1:14">
      <c r="A272" s="17">
        <v>45530</v>
      </c>
      <c r="B272">
        <v>4</v>
      </c>
      <c r="C272">
        <v>1</v>
      </c>
      <c r="D272">
        <v>5616.84</v>
      </c>
      <c r="E272">
        <v>1.3683000000000001</v>
      </c>
      <c r="F272">
        <v>99.72524698774123</v>
      </c>
      <c r="G272">
        <v>0.31863236460775418</v>
      </c>
      <c r="H272">
        <v>109.3</v>
      </c>
      <c r="I272">
        <v>0.33800000000000002</v>
      </c>
      <c r="J272">
        <v>4.93872</v>
      </c>
      <c r="K272">
        <v>207</v>
      </c>
      <c r="L272">
        <v>-383.15999999999985</v>
      </c>
      <c r="M272">
        <v>-0.19437016282417482</v>
      </c>
      <c r="N272">
        <v>-0.51300252743192898</v>
      </c>
    </row>
    <row r="273" spans="1:14">
      <c r="A273" s="17">
        <v>45531</v>
      </c>
      <c r="B273">
        <v>4</v>
      </c>
      <c r="C273">
        <v>1</v>
      </c>
      <c r="D273">
        <v>5625.8</v>
      </c>
      <c r="E273">
        <v>1.3662000000000001</v>
      </c>
      <c r="F273">
        <v>100.38322981954821</v>
      </c>
      <c r="G273">
        <v>0.322174895614738</v>
      </c>
      <c r="H273">
        <v>111.65</v>
      </c>
      <c r="I273">
        <v>0.34599999999999997</v>
      </c>
      <c r="J273">
        <v>4.92021</v>
      </c>
      <c r="K273">
        <v>206</v>
      </c>
      <c r="L273">
        <v>-374.19999999999982</v>
      </c>
      <c r="M273">
        <v>0.27149745497583949</v>
      </c>
      <c r="N273">
        <v>-5.0677440638898508E-2</v>
      </c>
    </row>
    <row r="274" spans="1:14">
      <c r="A274" s="17">
        <v>45532</v>
      </c>
      <c r="B274">
        <v>4</v>
      </c>
      <c r="C274">
        <v>1</v>
      </c>
      <c r="D274">
        <v>5592.18</v>
      </c>
      <c r="E274">
        <v>1.3749</v>
      </c>
      <c r="F274">
        <v>91.307214832488853</v>
      </c>
      <c r="G274">
        <v>0.29966866248360557</v>
      </c>
      <c r="H274">
        <v>96.85</v>
      </c>
      <c r="I274">
        <v>0.318</v>
      </c>
      <c r="J274">
        <v>4.9045100000000001</v>
      </c>
      <c r="K274">
        <v>205</v>
      </c>
      <c r="L274">
        <v>-407.81999999999971</v>
      </c>
      <c r="M274">
        <v>-0.24006272276989621</v>
      </c>
      <c r="N274">
        <v>-0.53973138525350173</v>
      </c>
    </row>
    <row r="275" spans="1:14">
      <c r="A275" s="17">
        <v>45533</v>
      </c>
      <c r="B275">
        <v>4</v>
      </c>
      <c r="C275">
        <v>1</v>
      </c>
      <c r="D275">
        <v>5591.96</v>
      </c>
      <c r="E275">
        <v>1.3743000000000001</v>
      </c>
      <c r="F275">
        <v>88.084464587251659</v>
      </c>
      <c r="G275">
        <v>0.2963812914179712</v>
      </c>
      <c r="H275">
        <v>101.95</v>
      </c>
      <c r="I275">
        <v>0.32700000000000001</v>
      </c>
      <c r="J275">
        <v>4.9904500000000001</v>
      </c>
      <c r="K275">
        <v>204</v>
      </c>
      <c r="L275">
        <v>-408.03999999999996</v>
      </c>
      <c r="M275">
        <v>0.31096822230301702</v>
      </c>
      <c r="N275">
        <v>1.4586930885045812E-2</v>
      </c>
    </row>
    <row r="276" spans="1:14">
      <c r="A276" s="17">
        <v>45534</v>
      </c>
      <c r="B276">
        <v>4</v>
      </c>
      <c r="C276">
        <v>3</v>
      </c>
      <c r="D276">
        <v>5648.4</v>
      </c>
      <c r="E276">
        <v>1.3606</v>
      </c>
      <c r="F276">
        <v>103.92442606549275</v>
      </c>
      <c r="G276">
        <v>0.33453771812619454</v>
      </c>
      <c r="H276">
        <v>112.9</v>
      </c>
      <c r="I276">
        <v>0.35</v>
      </c>
      <c r="J276">
        <v>4.9696699999999998</v>
      </c>
      <c r="K276">
        <v>203</v>
      </c>
      <c r="L276">
        <v>-351.60000000000036</v>
      </c>
      <c r="M276">
        <v>0.15722083377006449</v>
      </c>
      <c r="N276">
        <v>-0.17731688435613005</v>
      </c>
    </row>
    <row r="277" spans="1:14">
      <c r="A277" s="17">
        <v>45538</v>
      </c>
      <c r="B277">
        <v>4</v>
      </c>
      <c r="C277">
        <v>1</v>
      </c>
      <c r="D277">
        <v>5528.93</v>
      </c>
      <c r="E277">
        <v>1.3905000000000001</v>
      </c>
      <c r="F277">
        <v>75.76391543425666</v>
      </c>
      <c r="G277">
        <v>0.25972468039286867</v>
      </c>
      <c r="H277">
        <v>84.45</v>
      </c>
      <c r="I277">
        <v>0.28199999999999997</v>
      </c>
      <c r="J277">
        <v>4.9531099999999997</v>
      </c>
      <c r="K277">
        <v>199</v>
      </c>
      <c r="L277">
        <v>-471.06999999999971</v>
      </c>
      <c r="M277">
        <v>1.8425958974304862E-2</v>
      </c>
      <c r="N277">
        <v>-0.24129872141856382</v>
      </c>
    </row>
    <row r="278" spans="1:14">
      <c r="A278" s="17">
        <v>45539</v>
      </c>
      <c r="B278">
        <v>4</v>
      </c>
      <c r="C278">
        <v>1</v>
      </c>
      <c r="D278">
        <v>5520.07</v>
      </c>
      <c r="E278">
        <v>1.3929</v>
      </c>
      <c r="F278">
        <v>75.75389641355514</v>
      </c>
      <c r="G278">
        <v>0.25671423608524452</v>
      </c>
      <c r="H278">
        <v>83.9</v>
      </c>
      <c r="I278">
        <v>0.27200000000000002</v>
      </c>
      <c r="J278">
        <v>4.8909399999999996</v>
      </c>
      <c r="K278">
        <v>198</v>
      </c>
      <c r="L278">
        <v>-479.93000000000029</v>
      </c>
      <c r="M278">
        <v>0.17808778745615489</v>
      </c>
      <c r="N278">
        <v>-7.8626448629089629E-2</v>
      </c>
    </row>
    <row r="279" spans="1:14">
      <c r="A279" s="17">
        <v>45540</v>
      </c>
      <c r="B279">
        <v>4</v>
      </c>
      <c r="C279">
        <v>1</v>
      </c>
      <c r="D279">
        <v>5503.41</v>
      </c>
      <c r="E279">
        <v>1.3960999999999999</v>
      </c>
      <c r="F279">
        <v>68.511681424674862</v>
      </c>
      <c r="G279">
        <v>0.24143038043411227</v>
      </c>
      <c r="H279">
        <v>77.2</v>
      </c>
      <c r="I279">
        <v>0.26400000000000001</v>
      </c>
      <c r="J279">
        <v>4.8811600000000004</v>
      </c>
      <c r="K279">
        <v>197</v>
      </c>
      <c r="L279">
        <v>-496.59000000000015</v>
      </c>
      <c r="M279">
        <v>0.17900794793292635</v>
      </c>
      <c r="N279">
        <v>-6.2422432501185926E-2</v>
      </c>
    </row>
    <row r="280" spans="1:14">
      <c r="A280" s="17">
        <v>45541</v>
      </c>
      <c r="B280">
        <v>4</v>
      </c>
      <c r="C280">
        <v>1</v>
      </c>
      <c r="D280">
        <v>5408.42</v>
      </c>
      <c r="E280">
        <v>1.4211</v>
      </c>
      <c r="F280">
        <v>51.910079862313751</v>
      </c>
      <c r="G280">
        <v>0.19275950373167769</v>
      </c>
      <c r="H280">
        <v>56.5</v>
      </c>
      <c r="I280">
        <v>0.20799999999999999</v>
      </c>
      <c r="J280">
        <v>4.8439300000000003</v>
      </c>
      <c r="K280">
        <v>196</v>
      </c>
      <c r="L280">
        <v>-591.57999999999993</v>
      </c>
      <c r="M280">
        <v>0.31906953585401121</v>
      </c>
      <c r="N280">
        <v>0.12631003212233352</v>
      </c>
    </row>
    <row r="281" spans="1:14">
      <c r="A281" s="17">
        <v>45544</v>
      </c>
      <c r="B281">
        <v>4</v>
      </c>
      <c r="C281">
        <v>3</v>
      </c>
      <c r="D281">
        <v>5471.05</v>
      </c>
      <c r="E281">
        <v>1.4044000000000001</v>
      </c>
      <c r="F281">
        <v>59.943630503115855</v>
      </c>
      <c r="G281">
        <v>0.21920936685945111</v>
      </c>
      <c r="H281">
        <v>69.7</v>
      </c>
      <c r="I281">
        <v>0.24</v>
      </c>
      <c r="J281">
        <v>4.8527800000000001</v>
      </c>
      <c r="K281">
        <v>193</v>
      </c>
      <c r="L281">
        <v>-528.94999999999982</v>
      </c>
      <c r="M281">
        <v>-7.5129236800937721E-2</v>
      </c>
      <c r="N281">
        <v>-0.29433860366038883</v>
      </c>
    </row>
    <row r="282" spans="1:14">
      <c r="A282" s="17">
        <v>45545</v>
      </c>
      <c r="B282">
        <v>4</v>
      </c>
      <c r="C282">
        <v>1</v>
      </c>
      <c r="D282">
        <v>5495.52</v>
      </c>
      <c r="E282">
        <v>1.3980999999999999</v>
      </c>
      <c r="F282">
        <v>64.842500652585613</v>
      </c>
      <c r="G282">
        <v>0.23268235989903729</v>
      </c>
      <c r="H282">
        <v>72.599999999999994</v>
      </c>
      <c r="I282">
        <v>0.251</v>
      </c>
      <c r="J282">
        <v>4.8342799999999997</v>
      </c>
      <c r="K282">
        <v>192</v>
      </c>
      <c r="L282">
        <v>-504.47999999999956</v>
      </c>
      <c r="M282">
        <v>0.36520671272615074</v>
      </c>
      <c r="N282">
        <v>0.13252435282711345</v>
      </c>
    </row>
    <row r="283" spans="1:14">
      <c r="A283" s="17">
        <v>45546</v>
      </c>
      <c r="B283">
        <v>4</v>
      </c>
      <c r="C283">
        <v>1</v>
      </c>
      <c r="D283">
        <v>5554.13</v>
      </c>
      <c r="E283">
        <v>1.3846000000000001</v>
      </c>
      <c r="F283">
        <v>78.207653680657586</v>
      </c>
      <c r="G283">
        <v>0.26817980506992722</v>
      </c>
      <c r="H283">
        <v>86.25</v>
      </c>
      <c r="I283">
        <v>0.28799999999999998</v>
      </c>
      <c r="J283">
        <v>4.8654599999999997</v>
      </c>
      <c r="K283">
        <v>191</v>
      </c>
      <c r="L283">
        <v>-445.86999999999989</v>
      </c>
      <c r="M283">
        <v>0.58454882772711858</v>
      </c>
      <c r="N283">
        <v>0.31636902265719136</v>
      </c>
    </row>
    <row r="284" spans="1:14">
      <c r="A284" s="17">
        <v>45547</v>
      </c>
      <c r="B284">
        <v>4</v>
      </c>
      <c r="C284">
        <v>1</v>
      </c>
      <c r="D284">
        <v>5595.76</v>
      </c>
      <c r="E284">
        <v>1.3735999999999999</v>
      </c>
      <c r="F284">
        <v>89.255434937439531</v>
      </c>
      <c r="G284">
        <v>0.29502114421903053</v>
      </c>
      <c r="H284">
        <v>98.2</v>
      </c>
      <c r="I284">
        <v>0.312</v>
      </c>
      <c r="J284">
        <v>4.8419800000000004</v>
      </c>
      <c r="K284">
        <v>190</v>
      </c>
      <c r="L284">
        <v>-404.23999999999978</v>
      </c>
      <c r="M284">
        <v>1.1229852767886319</v>
      </c>
      <c r="N284">
        <v>0.82796413256960144</v>
      </c>
    </row>
    <row r="285" spans="1:14">
      <c r="A285" s="17">
        <v>45548</v>
      </c>
      <c r="B285">
        <v>4</v>
      </c>
      <c r="C285">
        <v>1</v>
      </c>
      <c r="D285">
        <v>5626.02</v>
      </c>
      <c r="E285">
        <v>1.3662000000000001</v>
      </c>
      <c r="F285">
        <v>98.329534406993616</v>
      </c>
      <c r="G285">
        <v>0.31568598444846163</v>
      </c>
      <c r="H285">
        <v>108.45</v>
      </c>
      <c r="I285">
        <v>0.33500000000000002</v>
      </c>
      <c r="J285">
        <v>4.8354499999999998</v>
      </c>
      <c r="K285">
        <v>189</v>
      </c>
      <c r="L285">
        <v>-373.97999999999956</v>
      </c>
      <c r="M285">
        <v>-0.18604222499307993</v>
      </c>
      <c r="N285">
        <v>-0.50172820944154162</v>
      </c>
    </row>
    <row r="286" spans="1:14">
      <c r="A286" s="17">
        <v>45551</v>
      </c>
      <c r="B286">
        <v>4</v>
      </c>
      <c r="C286">
        <v>3</v>
      </c>
      <c r="D286">
        <v>5633.09</v>
      </c>
      <c r="E286">
        <v>1.3646</v>
      </c>
      <c r="F286">
        <v>100.69094422707758</v>
      </c>
      <c r="G286">
        <v>0.31946543483709211</v>
      </c>
      <c r="H286">
        <v>111.05</v>
      </c>
      <c r="I286">
        <v>0.34100000000000003</v>
      </c>
      <c r="J286">
        <v>4.7641400000000003</v>
      </c>
      <c r="K286">
        <v>186</v>
      </c>
      <c r="L286">
        <v>-366.90999999999985</v>
      </c>
      <c r="M286">
        <v>-4.4822037091201271E-2</v>
      </c>
      <c r="N286">
        <v>-0.36428747192829336</v>
      </c>
    </row>
    <row r="287" spans="1:14">
      <c r="A287" s="17">
        <v>45552</v>
      </c>
      <c r="B287">
        <v>4</v>
      </c>
      <c r="C287">
        <v>1</v>
      </c>
      <c r="D287">
        <v>5634.58</v>
      </c>
      <c r="E287">
        <v>1.3645</v>
      </c>
      <c r="F287">
        <v>101.26343350154684</v>
      </c>
      <c r="G287">
        <v>0.32041922914415799</v>
      </c>
      <c r="H287">
        <v>113.8</v>
      </c>
      <c r="I287">
        <v>0.34599999999999997</v>
      </c>
      <c r="J287">
        <v>4.7633799999999997</v>
      </c>
      <c r="K287">
        <v>185</v>
      </c>
      <c r="L287">
        <v>-365.42000000000007</v>
      </c>
      <c r="M287">
        <v>0.12203676193280055</v>
      </c>
      <c r="N287">
        <v>-0.19838246721135744</v>
      </c>
    </row>
    <row r="288" spans="1:14">
      <c r="A288" s="17">
        <v>45553</v>
      </c>
      <c r="B288">
        <v>4</v>
      </c>
      <c r="C288">
        <v>1</v>
      </c>
      <c r="D288">
        <v>5618.26</v>
      </c>
      <c r="E288">
        <v>1.3686</v>
      </c>
      <c r="F288">
        <v>94.18355995242041</v>
      </c>
      <c r="G288">
        <v>0.30632028734700034</v>
      </c>
      <c r="H288">
        <v>109.25</v>
      </c>
      <c r="I288">
        <v>0.33300000000000002</v>
      </c>
      <c r="J288">
        <v>4.7387499999999996</v>
      </c>
      <c r="K288">
        <v>184</v>
      </c>
      <c r="L288">
        <v>-381.73999999999978</v>
      </c>
      <c r="M288">
        <v>0.347314601338233</v>
      </c>
      <c r="N288">
        <v>4.0994313991232656E-2</v>
      </c>
    </row>
    <row r="289" spans="1:14">
      <c r="A289" s="17">
        <v>45554</v>
      </c>
      <c r="B289">
        <v>4</v>
      </c>
      <c r="C289">
        <v>1</v>
      </c>
      <c r="D289">
        <v>5713.64</v>
      </c>
      <c r="E289">
        <v>1.3462000000000001</v>
      </c>
      <c r="F289">
        <v>123.23867548452859</v>
      </c>
      <c r="G289">
        <v>0.37186631965942946</v>
      </c>
      <c r="H289">
        <v>134.94999999999999</v>
      </c>
      <c r="I289">
        <v>0.39400000000000002</v>
      </c>
      <c r="J289">
        <v>4.7077999999999998</v>
      </c>
      <c r="K289">
        <v>183</v>
      </c>
      <c r="L289">
        <v>-286.35999999999967</v>
      </c>
      <c r="M289">
        <v>0.23220646918526316</v>
      </c>
      <c r="N289">
        <v>-0.13965985047416629</v>
      </c>
    </row>
    <row r="290" spans="1:14">
      <c r="A290" s="17">
        <v>45555</v>
      </c>
      <c r="B290">
        <v>4</v>
      </c>
      <c r="C290">
        <v>1</v>
      </c>
      <c r="D290">
        <v>5702.55</v>
      </c>
      <c r="E290">
        <v>1.3484</v>
      </c>
      <c r="F290">
        <v>122.41670042754413</v>
      </c>
      <c r="G290">
        <v>0.36559852193177667</v>
      </c>
      <c r="H290">
        <v>127.5</v>
      </c>
      <c r="I290">
        <v>0.38</v>
      </c>
      <c r="J290">
        <v>4.6699400000000004</v>
      </c>
      <c r="K290">
        <v>182</v>
      </c>
      <c r="L290">
        <v>-297.44999999999982</v>
      </c>
      <c r="M290">
        <v>-0.91773290742360392</v>
      </c>
      <c r="N290">
        <v>-1.2833314293553806</v>
      </c>
    </row>
    <row r="291" spans="1:14">
      <c r="A291" s="17">
        <v>45558</v>
      </c>
      <c r="B291">
        <v>4</v>
      </c>
      <c r="C291">
        <v>3</v>
      </c>
      <c r="D291">
        <v>5718.57</v>
      </c>
      <c r="E291">
        <v>1.3396999999999999</v>
      </c>
      <c r="F291">
        <v>124.97383785493207</v>
      </c>
      <c r="G291">
        <v>0.37377499869704817</v>
      </c>
      <c r="H291">
        <v>132.15</v>
      </c>
      <c r="I291">
        <v>0.39</v>
      </c>
      <c r="J291">
        <v>4.64276</v>
      </c>
      <c r="K291">
        <v>179</v>
      </c>
      <c r="L291">
        <v>-281.43000000000029</v>
      </c>
      <c r="M291">
        <v>-0.12804534040887686</v>
      </c>
      <c r="N291">
        <v>-0.50182033910592505</v>
      </c>
    </row>
    <row r="292" spans="1:14">
      <c r="A292" s="17">
        <v>45559</v>
      </c>
      <c r="B292">
        <v>4</v>
      </c>
      <c r="C292">
        <v>1</v>
      </c>
      <c r="D292">
        <v>5732.93</v>
      </c>
      <c r="E292">
        <v>1.3360000000000001</v>
      </c>
      <c r="F292">
        <v>129.65181384427751</v>
      </c>
      <c r="G292">
        <v>0.38343541170776263</v>
      </c>
      <c r="H292">
        <v>138.35</v>
      </c>
      <c r="I292">
        <v>0.39900000000000002</v>
      </c>
      <c r="J292">
        <v>4.6194100000000002</v>
      </c>
      <c r="K292">
        <v>178</v>
      </c>
      <c r="L292">
        <v>-267.06999999999971</v>
      </c>
      <c r="M292">
        <v>6.8088062983145625E-2</v>
      </c>
      <c r="N292">
        <v>-0.315347348724617</v>
      </c>
    </row>
    <row r="293" spans="1:14">
      <c r="A293" s="17">
        <v>45560</v>
      </c>
      <c r="B293">
        <v>4</v>
      </c>
      <c r="C293">
        <v>1</v>
      </c>
      <c r="D293">
        <v>5722.26</v>
      </c>
      <c r="E293">
        <v>1.3381000000000001</v>
      </c>
      <c r="F293">
        <v>126.88336862707001</v>
      </c>
      <c r="G293">
        <v>0.3761142414494128</v>
      </c>
      <c r="H293">
        <v>136.19999999999999</v>
      </c>
      <c r="I293">
        <v>0.39600000000000002</v>
      </c>
      <c r="J293">
        <v>4.6132499999999999</v>
      </c>
      <c r="K293">
        <v>177</v>
      </c>
      <c r="L293">
        <v>-277.73999999999978</v>
      </c>
      <c r="M293">
        <v>4.7462045632219718</v>
      </c>
      <c r="N293">
        <v>4.3700903217725591</v>
      </c>
    </row>
    <row r="294" spans="1:14">
      <c r="A294" s="17">
        <v>45561</v>
      </c>
      <c r="B294">
        <v>4</v>
      </c>
      <c r="C294">
        <v>1</v>
      </c>
      <c r="D294">
        <v>5745.37</v>
      </c>
      <c r="E294">
        <v>1.3329</v>
      </c>
      <c r="F294">
        <v>137.82289514831382</v>
      </c>
      <c r="G294">
        <v>0.39458075594695508</v>
      </c>
      <c r="H294">
        <v>146.1</v>
      </c>
      <c r="I294">
        <v>0.41199999999999998</v>
      </c>
      <c r="J294">
        <v>4.6144999999999996</v>
      </c>
      <c r="K294">
        <v>176</v>
      </c>
      <c r="L294">
        <v>-254.63000000000011</v>
      </c>
      <c r="M294">
        <v>4.0901504734400775E-2</v>
      </c>
      <c r="N294">
        <v>-0.35367925121255428</v>
      </c>
    </row>
    <row r="295" spans="1:14">
      <c r="A295" s="17">
        <v>45562</v>
      </c>
      <c r="B295">
        <v>4</v>
      </c>
      <c r="C295">
        <v>1</v>
      </c>
      <c r="D295">
        <v>5738.17</v>
      </c>
      <c r="E295">
        <v>1.335</v>
      </c>
      <c r="F295">
        <v>139.73119134127364</v>
      </c>
      <c r="G295">
        <v>0.39195375941137633</v>
      </c>
      <c r="H295">
        <v>144.94999999999999</v>
      </c>
      <c r="I295">
        <v>0.40500000000000003</v>
      </c>
      <c r="J295">
        <v>4.5907200000000001</v>
      </c>
      <c r="K295">
        <v>175</v>
      </c>
      <c r="L295">
        <v>-261.82999999999993</v>
      </c>
      <c r="M295">
        <v>1.3752934099906893</v>
      </c>
      <c r="N295">
        <v>0.98333965057931294</v>
      </c>
    </row>
    <row r="296" spans="1:14">
      <c r="A296" s="17">
        <v>45565</v>
      </c>
      <c r="B296">
        <v>4</v>
      </c>
      <c r="C296">
        <v>3</v>
      </c>
      <c r="D296">
        <v>5762.48</v>
      </c>
      <c r="E296">
        <v>1.3305</v>
      </c>
      <c r="F296">
        <v>144.60752825210238</v>
      </c>
      <c r="G296">
        <v>0.40646380514548325</v>
      </c>
      <c r="H296">
        <v>149.44999999999999</v>
      </c>
      <c r="I296">
        <v>0.41899999999999998</v>
      </c>
      <c r="J296">
        <v>4.6287700000000003</v>
      </c>
      <c r="K296">
        <v>172</v>
      </c>
      <c r="L296">
        <v>-237.52000000000044</v>
      </c>
      <c r="M296">
        <v>0.1286494646917723</v>
      </c>
      <c r="N296">
        <v>-0.27781434045371095</v>
      </c>
    </row>
    <row r="297" spans="1:14">
      <c r="A297" s="17">
        <v>45566</v>
      </c>
      <c r="B297">
        <v>4</v>
      </c>
      <c r="C297">
        <v>1</v>
      </c>
      <c r="D297">
        <v>5708.75</v>
      </c>
      <c r="E297">
        <v>1.3432999999999999</v>
      </c>
      <c r="F297">
        <v>127.33727521670244</v>
      </c>
      <c r="G297">
        <v>0.36908571479907271</v>
      </c>
      <c r="H297">
        <v>134.55000000000001</v>
      </c>
      <c r="I297">
        <v>0.38800000000000001</v>
      </c>
      <c r="J297">
        <v>4.6014900000000001</v>
      </c>
      <c r="K297">
        <v>171</v>
      </c>
      <c r="L297">
        <v>-291.25</v>
      </c>
      <c r="M297">
        <v>-0.12138295722825149</v>
      </c>
      <c r="N297">
        <v>-0.49046867202732419</v>
      </c>
    </row>
    <row r="298" spans="1:14">
      <c r="A298" s="17">
        <v>45567</v>
      </c>
      <c r="B298">
        <v>4</v>
      </c>
      <c r="C298">
        <v>1</v>
      </c>
      <c r="D298">
        <v>5709.54</v>
      </c>
      <c r="E298">
        <v>1.3454999999999999</v>
      </c>
      <c r="F298">
        <v>125.947659842647</v>
      </c>
      <c r="G298">
        <v>0.36798303236128987</v>
      </c>
      <c r="H298">
        <v>137</v>
      </c>
      <c r="I298">
        <v>0.38600000000000001</v>
      </c>
      <c r="J298">
        <v>4.5949600000000004</v>
      </c>
      <c r="K298">
        <v>170</v>
      </c>
      <c r="L298">
        <v>-290.46000000000004</v>
      </c>
      <c r="M298">
        <v>0.21424120876579633</v>
      </c>
      <c r="N298">
        <v>-0.15374182359549354</v>
      </c>
    </row>
    <row r="299" spans="1:14">
      <c r="A299" s="17">
        <v>45568</v>
      </c>
      <c r="B299">
        <v>4</v>
      </c>
      <c r="C299">
        <v>1</v>
      </c>
      <c r="D299">
        <v>5699.94</v>
      </c>
      <c r="E299">
        <v>1.3475999999999999</v>
      </c>
      <c r="F299">
        <v>125.20089984372271</v>
      </c>
      <c r="G299">
        <v>0.3633809460318046</v>
      </c>
      <c r="H299">
        <v>130.44999999999999</v>
      </c>
      <c r="I299">
        <v>0.38</v>
      </c>
      <c r="J299">
        <v>4.6138399999999997</v>
      </c>
      <c r="K299">
        <v>169</v>
      </c>
      <c r="L299">
        <v>-300.0600000000004</v>
      </c>
      <c r="M299">
        <v>0.6079660232444789</v>
      </c>
      <c r="N299">
        <v>0.24458507721267431</v>
      </c>
    </row>
    <row r="300" spans="1:14">
      <c r="A300" s="17">
        <v>45569</v>
      </c>
      <c r="B300">
        <v>4</v>
      </c>
      <c r="C300">
        <v>1</v>
      </c>
      <c r="D300">
        <v>5751.07</v>
      </c>
      <c r="E300">
        <v>1.3361000000000001</v>
      </c>
      <c r="F300">
        <v>143.24464999409247</v>
      </c>
      <c r="G300">
        <v>0.40066729831006176</v>
      </c>
      <c r="H300">
        <v>148.65</v>
      </c>
      <c r="I300">
        <v>0.41399999999999998</v>
      </c>
      <c r="J300">
        <v>4.7532100000000002</v>
      </c>
      <c r="K300">
        <v>168</v>
      </c>
      <c r="L300">
        <v>-248.93000000000029</v>
      </c>
      <c r="M300">
        <v>0.17974208876312364</v>
      </c>
      <c r="N300">
        <v>-0.22092520954693812</v>
      </c>
    </row>
    <row r="301" spans="1:14">
      <c r="A301" s="17">
        <v>45572</v>
      </c>
      <c r="B301">
        <v>4</v>
      </c>
      <c r="C301">
        <v>3</v>
      </c>
      <c r="D301">
        <v>5695.94</v>
      </c>
      <c r="E301">
        <v>1.3483000000000001</v>
      </c>
      <c r="F301">
        <v>124.9042916430119</v>
      </c>
      <c r="G301">
        <v>0.36280966233921541</v>
      </c>
      <c r="H301">
        <v>135</v>
      </c>
      <c r="I301">
        <v>0.38200000000000001</v>
      </c>
      <c r="J301">
        <v>4.8091100000000004</v>
      </c>
      <c r="K301">
        <v>165</v>
      </c>
      <c r="L301">
        <v>-304.0600000000004</v>
      </c>
      <c r="M301">
        <v>-2.032543676954635</v>
      </c>
      <c r="N301">
        <v>-2.3953533392938504</v>
      </c>
    </row>
    <row r="302" spans="1:14">
      <c r="A302" s="17">
        <v>45573</v>
      </c>
      <c r="B302">
        <v>4</v>
      </c>
      <c r="C302">
        <v>1</v>
      </c>
      <c r="D302">
        <v>5751.13</v>
      </c>
      <c r="E302">
        <v>1.3351</v>
      </c>
      <c r="F302">
        <v>143.84746404366024</v>
      </c>
      <c r="G302">
        <v>0.40037809074810832</v>
      </c>
      <c r="H302">
        <v>151.65</v>
      </c>
      <c r="I302">
        <v>0.41499999999999998</v>
      </c>
      <c r="J302">
        <v>4.7761899999999997</v>
      </c>
      <c r="K302">
        <v>164</v>
      </c>
      <c r="L302">
        <v>-248.86999999999989</v>
      </c>
      <c r="M302">
        <v>0.81214303071311633</v>
      </c>
      <c r="N302">
        <v>0.41176493996500801</v>
      </c>
    </row>
    <row r="303" spans="1:14">
      <c r="A303" s="17">
        <v>45574</v>
      </c>
      <c r="B303">
        <v>4</v>
      </c>
      <c r="C303">
        <v>1</v>
      </c>
      <c r="D303">
        <v>5792.04</v>
      </c>
      <c r="E303">
        <v>1.3254999999999999</v>
      </c>
      <c r="F303">
        <v>160.87239439657969</v>
      </c>
      <c r="G303">
        <v>0.43030500739075539</v>
      </c>
      <c r="H303">
        <v>167.7</v>
      </c>
      <c r="I303">
        <v>0.44400000000000001</v>
      </c>
      <c r="J303">
        <v>4.7885200000000001</v>
      </c>
      <c r="K303">
        <v>163</v>
      </c>
      <c r="L303">
        <v>-207.96000000000004</v>
      </c>
      <c r="M303">
        <v>8.044387029623104E-2</v>
      </c>
      <c r="N303">
        <v>-0.34986113709452438</v>
      </c>
    </row>
    <row r="304" spans="1:14">
      <c r="A304" s="17">
        <v>45575</v>
      </c>
      <c r="B304">
        <v>4</v>
      </c>
      <c r="C304">
        <v>1</v>
      </c>
      <c r="D304">
        <v>5780.05</v>
      </c>
      <c r="E304">
        <v>1.3278000000000001</v>
      </c>
      <c r="F304">
        <v>155.2958543009122</v>
      </c>
      <c r="G304">
        <v>0.42092219780155399</v>
      </c>
      <c r="H304">
        <v>165.05</v>
      </c>
      <c r="I304">
        <v>0.439</v>
      </c>
      <c r="J304">
        <v>4.7853000000000003</v>
      </c>
      <c r="K304">
        <v>162</v>
      </c>
      <c r="L304">
        <v>-219.94999999999982</v>
      </c>
      <c r="M304">
        <v>0.80421414047821271</v>
      </c>
      <c r="N304">
        <v>0.38329194267665873</v>
      </c>
    </row>
    <row r="305" spans="1:14">
      <c r="A305" s="17">
        <v>45576</v>
      </c>
      <c r="B305">
        <v>4</v>
      </c>
      <c r="C305">
        <v>3</v>
      </c>
      <c r="D305">
        <v>5815.03</v>
      </c>
      <c r="E305">
        <v>1.3204</v>
      </c>
      <c r="F305">
        <v>171.96070725234176</v>
      </c>
      <c r="G305">
        <v>0.44697313852606918</v>
      </c>
      <c r="H305">
        <v>176.2</v>
      </c>
      <c r="I305">
        <v>0.46100000000000002</v>
      </c>
      <c r="J305">
        <v>4.7812799999999998</v>
      </c>
      <c r="K305">
        <v>161</v>
      </c>
      <c r="L305">
        <v>-184.97000000000025</v>
      </c>
      <c r="M305">
        <v>-1.5083459106650332</v>
      </c>
      <c r="N305">
        <v>-1.9553190491911023</v>
      </c>
    </row>
    <row r="306" spans="1:14">
      <c r="A306" s="17">
        <v>45579</v>
      </c>
      <c r="B306">
        <v>4</v>
      </c>
      <c r="C306">
        <v>1</v>
      </c>
      <c r="D306">
        <v>5859.85</v>
      </c>
      <c r="E306">
        <v>1.3103</v>
      </c>
      <c r="F306">
        <v>189.43000382168839</v>
      </c>
      <c r="G306">
        <v>0.47810748828358202</v>
      </c>
      <c r="H306">
        <v>204</v>
      </c>
      <c r="I306">
        <v>0.498</v>
      </c>
      <c r="J306">
        <v>4.7858499999999999</v>
      </c>
      <c r="K306">
        <v>158</v>
      </c>
      <c r="L306">
        <v>-140.14999999999964</v>
      </c>
      <c r="M306">
        <v>0.39890836283570413</v>
      </c>
      <c r="N306">
        <v>-7.9199125447877883E-2</v>
      </c>
    </row>
    <row r="307" spans="1:14">
      <c r="A307" s="17">
        <v>45580</v>
      </c>
      <c r="B307">
        <v>4</v>
      </c>
      <c r="C307">
        <v>1</v>
      </c>
      <c r="D307">
        <v>5815.26</v>
      </c>
      <c r="E307">
        <v>1.3209</v>
      </c>
      <c r="F307">
        <v>168.12200826089293</v>
      </c>
      <c r="G307">
        <v>0.4441493387439549</v>
      </c>
      <c r="H307">
        <v>177.9</v>
      </c>
      <c r="I307">
        <v>0.46300000000000002</v>
      </c>
      <c r="J307">
        <v>4.7696500000000004</v>
      </c>
      <c r="K307">
        <v>157</v>
      </c>
      <c r="L307">
        <v>-184.73999999999978</v>
      </c>
      <c r="M307">
        <v>1.5069928426102877</v>
      </c>
      <c r="N307">
        <v>1.0628435038663326</v>
      </c>
    </row>
    <row r="308" spans="1:14">
      <c r="A308" s="17">
        <v>45581</v>
      </c>
      <c r="B308">
        <v>4</v>
      </c>
      <c r="C308">
        <v>1</v>
      </c>
      <c r="D308">
        <v>5842.47</v>
      </c>
      <c r="E308">
        <v>1.3144</v>
      </c>
      <c r="F308">
        <v>179.04089351352241</v>
      </c>
      <c r="G308">
        <v>0.46358983299633749</v>
      </c>
      <c r="H308">
        <v>187.1</v>
      </c>
      <c r="I308">
        <v>0.48199999999999998</v>
      </c>
      <c r="J308">
        <v>4.7691600000000003</v>
      </c>
      <c r="K308">
        <v>156</v>
      </c>
      <c r="L308">
        <v>-157.52999999999975</v>
      </c>
      <c r="M308">
        <v>0.12501214174792144</v>
      </c>
      <c r="N308">
        <v>-0.33857769124841608</v>
      </c>
    </row>
    <row r="309" spans="1:14">
      <c r="A309" s="17">
        <v>45582</v>
      </c>
      <c r="B309">
        <v>4</v>
      </c>
      <c r="C309">
        <v>1</v>
      </c>
      <c r="D309">
        <v>5841.47</v>
      </c>
      <c r="E309">
        <v>1.3139000000000001</v>
      </c>
      <c r="F309">
        <v>174.29614839856777</v>
      </c>
      <c r="G309">
        <v>0.46146387256126148</v>
      </c>
      <c r="H309">
        <v>184.35</v>
      </c>
      <c r="I309">
        <v>0.48199999999999998</v>
      </c>
      <c r="J309">
        <v>4.79474</v>
      </c>
      <c r="K309">
        <v>155</v>
      </c>
      <c r="L309">
        <v>-158.52999999999975</v>
      </c>
      <c r="M309">
        <v>3.1268418918860443</v>
      </c>
      <c r="N309">
        <v>2.6653780193247827</v>
      </c>
    </row>
    <row r="310" spans="1:14">
      <c r="A310" s="17">
        <v>45583</v>
      </c>
      <c r="B310">
        <v>4</v>
      </c>
      <c r="C310">
        <v>3</v>
      </c>
      <c r="D310">
        <v>5864.67</v>
      </c>
      <c r="E310">
        <v>1.3086</v>
      </c>
      <c r="F310">
        <v>181.66166089154967</v>
      </c>
      <c r="G310">
        <v>0.47769581293382146</v>
      </c>
      <c r="H310">
        <v>191</v>
      </c>
      <c r="I310">
        <v>0.497</v>
      </c>
      <c r="J310">
        <v>4.7816799999999997</v>
      </c>
      <c r="K310">
        <v>154</v>
      </c>
      <c r="L310">
        <v>-135.32999999999993</v>
      </c>
      <c r="M310">
        <v>9.0703541177047542E-2</v>
      </c>
      <c r="N310">
        <v>-0.38699227175677392</v>
      </c>
    </row>
    <row r="311" spans="1:14">
      <c r="A311" s="17">
        <v>45586</v>
      </c>
      <c r="B311">
        <v>4</v>
      </c>
      <c r="C311">
        <v>1</v>
      </c>
      <c r="D311">
        <v>5853.98</v>
      </c>
      <c r="E311">
        <v>1.3109999999999999</v>
      </c>
      <c r="F311">
        <v>172.90882876344631</v>
      </c>
      <c r="G311">
        <v>0.46749788129870473</v>
      </c>
      <c r="H311">
        <v>184.35</v>
      </c>
      <c r="I311">
        <v>0.48699999999999999</v>
      </c>
      <c r="J311">
        <v>4.7991299999999999</v>
      </c>
      <c r="K311">
        <v>151</v>
      </c>
      <c r="L311">
        <v>-146.02000000000044</v>
      </c>
      <c r="M311">
        <v>0.34303468750366795</v>
      </c>
      <c r="N311">
        <v>-0.12446319379503679</v>
      </c>
    </row>
    <row r="312" spans="1:14">
      <c r="A312" s="17">
        <v>45587</v>
      </c>
      <c r="B312">
        <v>4</v>
      </c>
      <c r="C312">
        <v>1</v>
      </c>
      <c r="D312">
        <v>5851.2</v>
      </c>
      <c r="E312">
        <v>1.3109</v>
      </c>
      <c r="F312">
        <v>169.29305990015155</v>
      </c>
      <c r="G312">
        <v>0.46414109195438336</v>
      </c>
      <c r="H312">
        <v>176.2</v>
      </c>
      <c r="I312">
        <v>0.48299999999999998</v>
      </c>
      <c r="J312">
        <v>4.7952000000000004</v>
      </c>
      <c r="K312">
        <v>150</v>
      </c>
      <c r="L312">
        <v>-148.80000000000018</v>
      </c>
      <c r="M312">
        <v>0.25682590919750808</v>
      </c>
      <c r="N312">
        <v>-0.20731518275687527</v>
      </c>
    </row>
    <row r="313" spans="1:14">
      <c r="A313" s="17">
        <v>45588</v>
      </c>
      <c r="B313">
        <v>4</v>
      </c>
      <c r="C313">
        <v>1</v>
      </c>
      <c r="D313">
        <v>5797.42</v>
      </c>
      <c r="E313">
        <v>1.3226</v>
      </c>
      <c r="F313">
        <v>146.47776622949914</v>
      </c>
      <c r="G313">
        <v>0.42177133193641159</v>
      </c>
      <c r="H313">
        <v>157.05000000000001</v>
      </c>
      <c r="I313">
        <v>0.443</v>
      </c>
      <c r="J313">
        <v>4.7968299999999999</v>
      </c>
      <c r="K313">
        <v>149</v>
      </c>
      <c r="L313">
        <v>-202.57999999999993</v>
      </c>
      <c r="M313">
        <v>-0.46067956615519051</v>
      </c>
      <c r="N313">
        <v>-0.88245089809160215</v>
      </c>
    </row>
    <row r="314" spans="1:14">
      <c r="A314" s="17">
        <v>45589</v>
      </c>
      <c r="B314">
        <v>4</v>
      </c>
      <c r="C314">
        <v>1</v>
      </c>
      <c r="D314">
        <v>5809.86</v>
      </c>
      <c r="E314">
        <v>1.3192999999999999</v>
      </c>
      <c r="F314">
        <v>150.85225366309214</v>
      </c>
      <c r="G314">
        <v>0.43054076375025746</v>
      </c>
      <c r="H314">
        <v>161</v>
      </c>
      <c r="I314">
        <v>0.45300000000000001</v>
      </c>
      <c r="J314">
        <v>4.7797099999999997</v>
      </c>
      <c r="K314">
        <v>148</v>
      </c>
      <c r="L314">
        <v>-190.14000000000033</v>
      </c>
      <c r="M314">
        <v>9.9137836075540012E-2</v>
      </c>
      <c r="N314">
        <v>-0.33140292767471746</v>
      </c>
    </row>
    <row r="315" spans="1:14">
      <c r="A315" s="17">
        <v>45590</v>
      </c>
      <c r="B315">
        <v>4</v>
      </c>
      <c r="C315">
        <v>3</v>
      </c>
      <c r="D315">
        <v>5808.12</v>
      </c>
      <c r="E315">
        <v>1.3187</v>
      </c>
      <c r="F315">
        <v>153.59775948916968</v>
      </c>
      <c r="G315">
        <v>0.43062254747001566</v>
      </c>
      <c r="H315">
        <v>158.75</v>
      </c>
      <c r="I315">
        <v>0.44600000000000001</v>
      </c>
      <c r="J315">
        <v>4.7761800000000001</v>
      </c>
      <c r="K315">
        <v>147</v>
      </c>
      <c r="L315">
        <v>-191.88000000000011</v>
      </c>
      <c r="M315">
        <v>-0.16779886851523956</v>
      </c>
      <c r="N315">
        <v>-0.59842141598525522</v>
      </c>
    </row>
    <row r="316" spans="1:14">
      <c r="A316" s="17">
        <v>45593</v>
      </c>
      <c r="B316">
        <v>4</v>
      </c>
      <c r="C316">
        <v>1</v>
      </c>
      <c r="D316">
        <v>5823.52</v>
      </c>
      <c r="E316">
        <v>1.3150999999999999</v>
      </c>
      <c r="F316">
        <v>155.01722621702265</v>
      </c>
      <c r="G316">
        <v>0.4391719059829931</v>
      </c>
      <c r="H316">
        <v>166.7</v>
      </c>
      <c r="I316">
        <v>0.46200000000000002</v>
      </c>
      <c r="J316">
        <v>4.7738899999999997</v>
      </c>
      <c r="K316">
        <v>144</v>
      </c>
      <c r="L316">
        <v>-176.47999999999956</v>
      </c>
      <c r="M316">
        <v>-0.37138518722070807</v>
      </c>
      <c r="N316">
        <v>-0.81055709320370117</v>
      </c>
    </row>
    <row r="317" spans="1:14">
      <c r="A317" s="17">
        <v>45594</v>
      </c>
      <c r="B317">
        <v>4</v>
      </c>
      <c r="C317">
        <v>1</v>
      </c>
      <c r="D317">
        <v>5832.92</v>
      </c>
      <c r="E317">
        <v>1.3130999999999999</v>
      </c>
      <c r="F317">
        <v>159.11855705062544</v>
      </c>
      <c r="G317">
        <v>0.44616600127906092</v>
      </c>
      <c r="H317">
        <v>171</v>
      </c>
      <c r="I317">
        <v>0.47099999999999997</v>
      </c>
      <c r="J317">
        <v>4.7655200000000004</v>
      </c>
      <c r="K317">
        <v>143</v>
      </c>
      <c r="L317">
        <v>-167.07999999999993</v>
      </c>
      <c r="M317">
        <v>0.30777051261843674</v>
      </c>
      <c r="N317">
        <v>-0.13839548866062418</v>
      </c>
    </row>
    <row r="318" spans="1:14">
      <c r="A318" s="17">
        <v>45595</v>
      </c>
      <c r="B318">
        <v>4</v>
      </c>
      <c r="C318">
        <v>1</v>
      </c>
      <c r="D318">
        <v>5813.67</v>
      </c>
      <c r="E318">
        <v>1.3177000000000001</v>
      </c>
      <c r="F318">
        <v>151.14699811777291</v>
      </c>
      <c r="G318">
        <v>0.43110278508765171</v>
      </c>
      <c r="H318">
        <v>158.65</v>
      </c>
      <c r="I318">
        <v>0.45800000000000002</v>
      </c>
      <c r="J318">
        <v>4.7850900000000003</v>
      </c>
      <c r="K318">
        <v>142</v>
      </c>
      <c r="L318">
        <v>-186.32999999999993</v>
      </c>
      <c r="M318">
        <v>0.31798336654028886</v>
      </c>
      <c r="N318">
        <v>-0.11311941854736285</v>
      </c>
    </row>
    <row r="319" spans="1:14">
      <c r="A319" s="17">
        <v>45596</v>
      </c>
      <c r="B319">
        <v>4</v>
      </c>
      <c r="C319">
        <v>1</v>
      </c>
      <c r="D319">
        <v>5705.45</v>
      </c>
      <c r="E319">
        <v>1.3411</v>
      </c>
      <c r="F319">
        <v>111.52477796238895</v>
      </c>
      <c r="G319">
        <v>0.34924458750960674</v>
      </c>
      <c r="H319">
        <v>117.7</v>
      </c>
      <c r="I319">
        <v>0.374</v>
      </c>
      <c r="J319">
        <v>4.7691999999999997</v>
      </c>
      <c r="K319">
        <v>141</v>
      </c>
      <c r="L319">
        <v>-294.55000000000018</v>
      </c>
      <c r="M319">
        <v>2.2439747158556389</v>
      </c>
      <c r="N319">
        <v>1.894730128346032</v>
      </c>
    </row>
    <row r="320" spans="1:14">
      <c r="A320" s="17">
        <v>45597</v>
      </c>
      <c r="B320">
        <v>4</v>
      </c>
      <c r="C320">
        <v>3</v>
      </c>
      <c r="D320">
        <v>5728.8</v>
      </c>
      <c r="E320">
        <v>1.3364</v>
      </c>
      <c r="F320">
        <v>117.638234433349</v>
      </c>
      <c r="G320">
        <v>0.36446208640372207</v>
      </c>
      <c r="H320">
        <v>122.95</v>
      </c>
      <c r="I320">
        <v>0.379</v>
      </c>
      <c r="J320">
        <v>4.75678</v>
      </c>
      <c r="K320">
        <v>140</v>
      </c>
      <c r="L320">
        <v>-271.19999999999982</v>
      </c>
      <c r="M320">
        <v>0.10634849382858413</v>
      </c>
      <c r="N320">
        <v>-0.25811359257513794</v>
      </c>
    </row>
    <row r="321" spans="1:14">
      <c r="A321" s="17">
        <v>45600</v>
      </c>
      <c r="B321">
        <v>4</v>
      </c>
      <c r="C321">
        <v>1</v>
      </c>
      <c r="D321">
        <v>5712.69</v>
      </c>
      <c r="E321">
        <v>1.3391</v>
      </c>
      <c r="F321">
        <v>105.51111310064562</v>
      </c>
      <c r="G321">
        <v>0.34529255225006988</v>
      </c>
      <c r="H321">
        <v>114.6</v>
      </c>
      <c r="I321">
        <v>0.36199999999999999</v>
      </c>
      <c r="J321">
        <v>4.7418500000000003</v>
      </c>
      <c r="K321">
        <v>137</v>
      </c>
      <c r="L321">
        <v>-287.3100000000004</v>
      </c>
      <c r="M321">
        <v>0.50109145667098776</v>
      </c>
      <c r="N321">
        <v>0.15579890442091787</v>
      </c>
    </row>
    <row r="322" spans="1:14">
      <c r="A322" s="17">
        <v>45601</v>
      </c>
      <c r="B322">
        <v>4</v>
      </c>
      <c r="C322">
        <v>1</v>
      </c>
      <c r="D322">
        <v>5782.76</v>
      </c>
      <c r="E322">
        <v>1.3243</v>
      </c>
      <c r="F322">
        <v>127.91017790433989</v>
      </c>
      <c r="G322">
        <v>0.39778094648875312</v>
      </c>
      <c r="H322">
        <v>139.1</v>
      </c>
      <c r="I322">
        <v>0.41699999999999998</v>
      </c>
      <c r="J322">
        <v>4.7514500000000002</v>
      </c>
      <c r="K322">
        <v>136</v>
      </c>
      <c r="L322">
        <v>-217.23999999999978</v>
      </c>
      <c r="M322">
        <v>0.54243699731659722</v>
      </c>
      <c r="N322">
        <v>0.14465605082784411</v>
      </c>
    </row>
    <row r="323" spans="1:14">
      <c r="A323" s="17">
        <v>45602</v>
      </c>
      <c r="B323">
        <v>4</v>
      </c>
      <c r="C323">
        <v>1</v>
      </c>
      <c r="D323">
        <v>5929.04</v>
      </c>
      <c r="E323">
        <v>1.2922</v>
      </c>
      <c r="F323">
        <v>192.51692449123402</v>
      </c>
      <c r="G323">
        <v>0.5181148986805737</v>
      </c>
      <c r="H323">
        <v>206.8</v>
      </c>
      <c r="I323">
        <v>0.53900000000000003</v>
      </c>
      <c r="J323">
        <v>4.7555100000000001</v>
      </c>
      <c r="K323">
        <v>135</v>
      </c>
      <c r="L323">
        <v>-70.960000000000036</v>
      </c>
      <c r="M323">
        <v>0.94767205682886735</v>
      </c>
      <c r="N323">
        <v>0.42955715814829365</v>
      </c>
    </row>
    <row r="324" spans="1:14">
      <c r="A324" s="17">
        <v>45603</v>
      </c>
      <c r="B324">
        <v>4</v>
      </c>
      <c r="C324">
        <v>1</v>
      </c>
      <c r="D324">
        <v>5973.1</v>
      </c>
      <c r="E324">
        <v>1.2938000000000001</v>
      </c>
      <c r="F324">
        <v>215.29527922313491</v>
      </c>
      <c r="G324">
        <v>0.55376305335275866</v>
      </c>
      <c r="H324">
        <v>228.55</v>
      </c>
      <c r="I324">
        <v>0.57399999999999995</v>
      </c>
      <c r="J324">
        <v>4.7456100000000001</v>
      </c>
      <c r="K324">
        <v>134</v>
      </c>
      <c r="L324">
        <v>-26.899999999999636</v>
      </c>
      <c r="M324">
        <v>9.1800368671084005</v>
      </c>
      <c r="N324">
        <v>8.6262738137556418</v>
      </c>
    </row>
    <row r="325" spans="1:14">
      <c r="A325" s="17">
        <v>45604</v>
      </c>
      <c r="B325">
        <v>4</v>
      </c>
      <c r="C325">
        <v>3</v>
      </c>
      <c r="D325">
        <v>5995.54</v>
      </c>
      <c r="E325">
        <v>1.2887999999999999</v>
      </c>
      <c r="F325">
        <v>229.83998372934684</v>
      </c>
      <c r="G325">
        <v>0.57160389644932774</v>
      </c>
      <c r="H325">
        <v>239.8</v>
      </c>
      <c r="I325">
        <v>0.59299999999999997</v>
      </c>
      <c r="J325">
        <v>4.7659500000000001</v>
      </c>
      <c r="K325">
        <v>133</v>
      </c>
      <c r="L325">
        <v>-4.4600000000000364</v>
      </c>
      <c r="M325">
        <v>-3.3086033489827117E-2</v>
      </c>
      <c r="N325">
        <v>-0.60468992993915482</v>
      </c>
    </row>
    <row r="326" spans="1:14">
      <c r="A326" s="17">
        <v>45607</v>
      </c>
      <c r="B326">
        <v>4</v>
      </c>
      <c r="C326">
        <v>1</v>
      </c>
      <c r="D326">
        <v>6001.35</v>
      </c>
      <c r="E326">
        <v>1.2884</v>
      </c>
      <c r="F326">
        <v>229.64098859291698</v>
      </c>
      <c r="G326">
        <v>0.5755319683604867</v>
      </c>
      <c r="H326">
        <v>241.7</v>
      </c>
      <c r="I326">
        <v>0.59799999999999998</v>
      </c>
      <c r="J326">
        <v>4.7637099999999997</v>
      </c>
      <c r="K326">
        <v>130</v>
      </c>
      <c r="L326">
        <v>1.3500000000003638</v>
      </c>
      <c r="M326">
        <v>0.28742038679063275</v>
      </c>
      <c r="N326">
        <v>-0.28811158156985395</v>
      </c>
    </row>
    <row r="327" spans="1:14">
      <c r="A327" s="17">
        <v>45608</v>
      </c>
      <c r="B327">
        <v>4</v>
      </c>
      <c r="C327">
        <v>1</v>
      </c>
      <c r="D327">
        <v>5983.99</v>
      </c>
      <c r="E327">
        <v>1.2925</v>
      </c>
      <c r="F327">
        <v>217.47699666806966</v>
      </c>
      <c r="G327">
        <v>0.56141187590422503</v>
      </c>
      <c r="H327">
        <v>230.65</v>
      </c>
      <c r="I327">
        <v>0.58799999999999997</v>
      </c>
      <c r="J327">
        <v>4.7735000000000003</v>
      </c>
      <c r="K327">
        <v>129</v>
      </c>
      <c r="L327">
        <v>-16.010000000000218</v>
      </c>
      <c r="M327">
        <v>-8.3471092850262468E-2</v>
      </c>
      <c r="N327">
        <v>-0.64488296875448747</v>
      </c>
    </row>
    <row r="328" spans="1:14">
      <c r="A328" s="17">
        <v>45609</v>
      </c>
      <c r="B328">
        <v>4</v>
      </c>
      <c r="C328">
        <v>1</v>
      </c>
      <c r="D328">
        <v>5985.38</v>
      </c>
      <c r="E328">
        <v>1.2904</v>
      </c>
      <c r="F328">
        <v>215.48249892399417</v>
      </c>
      <c r="G328">
        <v>0.56182402443617829</v>
      </c>
      <c r="H328">
        <v>232.3</v>
      </c>
      <c r="I328">
        <v>0.59099999999999997</v>
      </c>
      <c r="J328">
        <v>4.7338300000000002</v>
      </c>
      <c r="K328">
        <v>128</v>
      </c>
      <c r="L328">
        <v>-14.619999999999891</v>
      </c>
      <c r="M328">
        <v>0.51219103085045881</v>
      </c>
      <c r="N328">
        <v>-4.9632993585719487E-2</v>
      </c>
    </row>
    <row r="329" spans="1:14">
      <c r="A329" s="17">
        <v>45610</v>
      </c>
      <c r="B329">
        <v>4</v>
      </c>
      <c r="C329">
        <v>1</v>
      </c>
      <c r="D329">
        <v>5949.17</v>
      </c>
      <c r="E329">
        <v>1.2985</v>
      </c>
      <c r="F329">
        <v>190.73718129323379</v>
      </c>
      <c r="G329">
        <v>0.53153193413827005</v>
      </c>
      <c r="H329">
        <v>203</v>
      </c>
      <c r="I329">
        <v>0.55700000000000005</v>
      </c>
      <c r="J329">
        <v>4.7748699999999999</v>
      </c>
      <c r="K329">
        <v>127</v>
      </c>
      <c r="L329">
        <v>-50.829999999999927</v>
      </c>
      <c r="M329">
        <v>0.37022942428544003</v>
      </c>
      <c r="N329">
        <v>-0.16130250985283001</v>
      </c>
    </row>
    <row r="330" spans="1:14">
      <c r="A330" s="17">
        <v>45611</v>
      </c>
      <c r="B330">
        <v>4</v>
      </c>
      <c r="C330">
        <v>3</v>
      </c>
      <c r="D330">
        <v>5870.62</v>
      </c>
      <c r="E330">
        <v>1.3163</v>
      </c>
      <c r="F330">
        <v>153.82327114276768</v>
      </c>
      <c r="G330">
        <v>0.462495508607908</v>
      </c>
      <c r="H330">
        <v>166.2</v>
      </c>
      <c r="I330">
        <v>0.49099999999999999</v>
      </c>
      <c r="J330">
        <v>4.7703899999999999</v>
      </c>
      <c r="K330">
        <v>126</v>
      </c>
      <c r="L330">
        <v>-129.38000000000011</v>
      </c>
      <c r="M330">
        <v>-0.11504538870104261</v>
      </c>
      <c r="N330">
        <v>-0.57754089730895064</v>
      </c>
    </row>
    <row r="331" spans="1:14">
      <c r="A331" s="17">
        <v>45614</v>
      </c>
      <c r="B331">
        <v>4</v>
      </c>
      <c r="C331">
        <v>1</v>
      </c>
      <c r="D331">
        <v>5893.62</v>
      </c>
      <c r="E331">
        <v>1.3109</v>
      </c>
      <c r="F331">
        <v>159.11025658028211</v>
      </c>
      <c r="G331">
        <v>0.47987308747204271</v>
      </c>
      <c r="H331">
        <v>170.85</v>
      </c>
      <c r="I331">
        <v>0.50700000000000001</v>
      </c>
      <c r="J331">
        <v>4.7681199999999997</v>
      </c>
      <c r="K331">
        <v>123</v>
      </c>
      <c r="L331">
        <v>-106.38000000000011</v>
      </c>
      <c r="M331">
        <v>6.1939935831847537</v>
      </c>
      <c r="N331">
        <v>5.7141204957127112</v>
      </c>
    </row>
    <row r="332" spans="1:14">
      <c r="A332" s="17">
        <v>45615</v>
      </c>
      <c r="B332">
        <v>4</v>
      </c>
      <c r="C332">
        <v>1</v>
      </c>
      <c r="D332">
        <v>5916.98</v>
      </c>
      <c r="E332">
        <v>1.3053999999999999</v>
      </c>
      <c r="F332">
        <v>174.60964663337245</v>
      </c>
      <c r="G332">
        <v>0.50099384395480617</v>
      </c>
      <c r="H332">
        <v>184.15</v>
      </c>
      <c r="I332">
        <v>0.52500000000000002</v>
      </c>
      <c r="J332">
        <v>4.7679</v>
      </c>
      <c r="K332">
        <v>122</v>
      </c>
      <c r="L332">
        <v>-83.020000000000437</v>
      </c>
      <c r="M332">
        <v>-7.8592455344254825E-2</v>
      </c>
      <c r="N332">
        <v>-0.57958629929906103</v>
      </c>
    </row>
    <row r="333" spans="1:14">
      <c r="A333" s="17">
        <v>45616</v>
      </c>
      <c r="B333">
        <v>4</v>
      </c>
      <c r="C333">
        <v>1</v>
      </c>
      <c r="D333">
        <v>5917.11</v>
      </c>
      <c r="E333">
        <v>1.3050999999999999</v>
      </c>
      <c r="F333">
        <v>178.02599615498048</v>
      </c>
      <c r="G333">
        <v>0.5012706774751734</v>
      </c>
      <c r="H333">
        <v>185.8</v>
      </c>
      <c r="I333">
        <v>0.52400000000000002</v>
      </c>
      <c r="J333">
        <v>4.7730899999999998</v>
      </c>
      <c r="K333">
        <v>121</v>
      </c>
      <c r="L333">
        <v>-82.890000000000327</v>
      </c>
      <c r="M333">
        <v>1.562548727097357</v>
      </c>
      <c r="N333">
        <v>1.0612780496221836</v>
      </c>
    </row>
    <row r="334" spans="1:14">
      <c r="A334" s="17">
        <v>45617</v>
      </c>
      <c r="B334">
        <v>4</v>
      </c>
      <c r="C334">
        <v>1</v>
      </c>
      <c r="D334">
        <v>5948.71</v>
      </c>
      <c r="E334">
        <v>1.2982</v>
      </c>
      <c r="F334">
        <v>193.88881690850212</v>
      </c>
      <c r="G334">
        <v>0.52780177812311679</v>
      </c>
      <c r="H334">
        <v>202</v>
      </c>
      <c r="I334">
        <v>0.55100000000000005</v>
      </c>
      <c r="J334">
        <v>4.7730300000000003</v>
      </c>
      <c r="K334">
        <v>120</v>
      </c>
      <c r="L334">
        <v>-51.289999999999964</v>
      </c>
      <c r="M334">
        <v>-14.019192056825293</v>
      </c>
      <c r="N334">
        <v>-14.54699383494841</v>
      </c>
    </row>
    <row r="335" spans="1:14">
      <c r="A335" s="17">
        <v>45618</v>
      </c>
      <c r="B335">
        <v>4</v>
      </c>
      <c r="C335">
        <v>3</v>
      </c>
      <c r="D335">
        <v>5969.34</v>
      </c>
      <c r="E335">
        <v>1.2948999999999999</v>
      </c>
      <c r="F335">
        <v>199.27338431811086</v>
      </c>
      <c r="G335">
        <v>0.54543386599606636</v>
      </c>
      <c r="H335">
        <v>209.9</v>
      </c>
      <c r="I335">
        <v>0.56599999999999995</v>
      </c>
      <c r="J335">
        <v>4.7799699999999996</v>
      </c>
      <c r="K335">
        <v>119</v>
      </c>
      <c r="L335">
        <v>-30.659999999999854</v>
      </c>
      <c r="M335">
        <v>-0.16205220309141188</v>
      </c>
      <c r="N335">
        <v>-0.70748606908747824</v>
      </c>
    </row>
    <row r="336" spans="1:14">
      <c r="A336" s="17">
        <v>45621</v>
      </c>
      <c r="B336">
        <v>4</v>
      </c>
      <c r="C336">
        <v>1</v>
      </c>
      <c r="D336">
        <v>5987.37</v>
      </c>
      <c r="E336">
        <v>1.2907</v>
      </c>
      <c r="F336">
        <v>201.55341429037708</v>
      </c>
      <c r="G336">
        <v>0.5605648228225274</v>
      </c>
      <c r="H336">
        <v>217.25</v>
      </c>
      <c r="I336">
        <v>0.58399999999999996</v>
      </c>
      <c r="J336">
        <v>4.7609500000000002</v>
      </c>
      <c r="K336">
        <v>116</v>
      </c>
      <c r="L336">
        <v>-12.630000000000109</v>
      </c>
      <c r="M336">
        <v>1.3265015824377222</v>
      </c>
      <c r="N336">
        <v>0.76593675961519481</v>
      </c>
    </row>
    <row r="337" spans="1:14">
      <c r="A337" s="17">
        <v>45622</v>
      </c>
      <c r="B337">
        <v>4</v>
      </c>
      <c r="C337">
        <v>1</v>
      </c>
      <c r="D337">
        <v>6021.63</v>
      </c>
      <c r="E337">
        <v>1.2827</v>
      </c>
      <c r="F337">
        <v>220.95978780266432</v>
      </c>
      <c r="G337">
        <v>0.5900413024914033</v>
      </c>
      <c r="H337">
        <v>234.5</v>
      </c>
      <c r="I337">
        <v>0.61499999999999999</v>
      </c>
      <c r="J337">
        <v>4.7359099999999996</v>
      </c>
      <c r="K337">
        <v>115</v>
      </c>
      <c r="L337">
        <v>21.630000000000109</v>
      </c>
      <c r="M337">
        <v>0.4313282925528778</v>
      </c>
      <c r="N337">
        <v>-0.1587130099385255</v>
      </c>
    </row>
    <row r="338" spans="1:14">
      <c r="A338" s="17">
        <v>45623</v>
      </c>
      <c r="B338">
        <v>4</v>
      </c>
      <c r="C338">
        <v>2</v>
      </c>
      <c r="D338">
        <v>5998.74</v>
      </c>
      <c r="E338">
        <v>1.2879</v>
      </c>
      <c r="F338">
        <v>204.14626044098623</v>
      </c>
      <c r="G338">
        <v>0.5698759275438734</v>
      </c>
      <c r="H338">
        <v>215.55</v>
      </c>
      <c r="I338">
        <v>0.59399999999999997</v>
      </c>
      <c r="J338">
        <v>4.7243700000000004</v>
      </c>
      <c r="K338">
        <v>114</v>
      </c>
      <c r="L338">
        <v>-1.2600000000002183</v>
      </c>
      <c r="M338">
        <v>-2.4941443702513633</v>
      </c>
      <c r="N338">
        <v>-3.0640202977952367</v>
      </c>
    </row>
    <row r="339" spans="1:14">
      <c r="A339" s="17">
        <v>45625</v>
      </c>
      <c r="B339">
        <v>4</v>
      </c>
      <c r="C339">
        <v>3</v>
      </c>
      <c r="D339">
        <v>6032.38</v>
      </c>
      <c r="E339">
        <v>1.2808999999999999</v>
      </c>
      <c r="F339">
        <v>222.47530771018774</v>
      </c>
      <c r="G339">
        <v>0.60101358871396471</v>
      </c>
      <c r="H339">
        <v>237.45</v>
      </c>
      <c r="I339">
        <v>0.629</v>
      </c>
      <c r="J339">
        <v>4.7997500000000004</v>
      </c>
      <c r="K339">
        <v>112</v>
      </c>
      <c r="L339">
        <v>32.380000000000109</v>
      </c>
      <c r="M339">
        <v>-0.13076576386974123</v>
      </c>
      <c r="N339">
        <v>-0.73177935258370597</v>
      </c>
    </row>
    <row r="340" spans="1:14">
      <c r="A340" s="17">
        <v>45628</v>
      </c>
      <c r="B340">
        <v>4</v>
      </c>
      <c r="C340">
        <v>1</v>
      </c>
      <c r="D340">
        <v>6047.15</v>
      </c>
      <c r="E340">
        <v>1.2774000000000001</v>
      </c>
      <c r="F340">
        <v>228.91684236412539</v>
      </c>
      <c r="G340">
        <v>0.6131603357789821</v>
      </c>
      <c r="H340">
        <v>243.8</v>
      </c>
      <c r="I340">
        <v>0.63900000000000001</v>
      </c>
      <c r="J340">
        <v>4.7840400000000001</v>
      </c>
      <c r="K340">
        <v>109</v>
      </c>
      <c r="L340">
        <v>47.149999999999636</v>
      </c>
      <c r="M340">
        <v>-0.10322767980075936</v>
      </c>
      <c r="N340">
        <v>-0.71638801557974152</v>
      </c>
    </row>
    <row r="341" spans="1:14">
      <c r="A341" s="17">
        <v>45629</v>
      </c>
      <c r="B341">
        <v>4</v>
      </c>
      <c r="C341">
        <v>1</v>
      </c>
      <c r="D341">
        <v>6049.88</v>
      </c>
      <c r="E341">
        <v>1.2765</v>
      </c>
      <c r="F341">
        <v>229.05484250154586</v>
      </c>
      <c r="G341">
        <v>0.61566090501207316</v>
      </c>
      <c r="H341">
        <v>245.7</v>
      </c>
      <c r="I341">
        <v>0.64</v>
      </c>
      <c r="J341">
        <v>4.7794400000000001</v>
      </c>
      <c r="K341">
        <v>108</v>
      </c>
      <c r="L341">
        <v>49.880000000000109</v>
      </c>
      <c r="M341" t="s">
        <v>69</v>
      </c>
      <c r="N341" t="s">
        <v>69</v>
      </c>
    </row>
    <row r="342" spans="1:14">
      <c r="A342" s="17">
        <v>45509</v>
      </c>
      <c r="B342">
        <v>5</v>
      </c>
      <c r="C342">
        <v>1</v>
      </c>
      <c r="D342">
        <v>5186.33</v>
      </c>
      <c r="E342">
        <v>1.4816</v>
      </c>
      <c r="F342">
        <v>29.540325301116582</v>
      </c>
      <c r="G342">
        <v>0.11116090916961109</v>
      </c>
      <c r="H342">
        <v>38.450000000000003</v>
      </c>
      <c r="I342">
        <v>0.13200000000000001</v>
      </c>
      <c r="J342">
        <v>4.9585299999999997</v>
      </c>
      <c r="K342">
        <v>228</v>
      </c>
      <c r="L342">
        <v>-913.67000000000007</v>
      </c>
      <c r="M342">
        <v>-0.2632965000679493</v>
      </c>
      <c r="N342">
        <v>-0.37445740923756038</v>
      </c>
    </row>
    <row r="343" spans="1:14">
      <c r="A343" s="17">
        <v>45510</v>
      </c>
      <c r="B343">
        <v>5</v>
      </c>
      <c r="C343">
        <v>1</v>
      </c>
      <c r="D343">
        <v>5240.03</v>
      </c>
      <c r="E343">
        <v>1.4664999999999999</v>
      </c>
      <c r="F343">
        <v>27.202946605684588</v>
      </c>
      <c r="G343">
        <v>0.10959859864145356</v>
      </c>
      <c r="H343">
        <v>29.9</v>
      </c>
      <c r="I343">
        <v>0.12</v>
      </c>
      <c r="J343">
        <v>4.9520299999999997</v>
      </c>
      <c r="K343">
        <v>227</v>
      </c>
      <c r="L343">
        <v>-859.97000000000025</v>
      </c>
      <c r="M343">
        <v>4.317459873311142E-2</v>
      </c>
      <c r="N343">
        <v>-6.6423999908342135E-2</v>
      </c>
    </row>
    <row r="344" spans="1:14">
      <c r="A344" s="17">
        <v>45511</v>
      </c>
      <c r="B344">
        <v>5</v>
      </c>
      <c r="C344">
        <v>1</v>
      </c>
      <c r="D344">
        <v>5199.5</v>
      </c>
      <c r="E344">
        <v>1.4785999999999999</v>
      </c>
      <c r="F344">
        <v>23.881970913218026</v>
      </c>
      <c r="G344">
        <v>9.7937426771539049E-2</v>
      </c>
      <c r="H344">
        <v>27.25</v>
      </c>
      <c r="I344">
        <v>0.112</v>
      </c>
      <c r="J344">
        <v>4.8596199999999996</v>
      </c>
      <c r="K344">
        <v>226</v>
      </c>
      <c r="L344">
        <v>-900.5</v>
      </c>
      <c r="M344">
        <v>0.11749114527061397</v>
      </c>
      <c r="N344">
        <v>1.9553718499074918E-2</v>
      </c>
    </row>
    <row r="345" spans="1:14">
      <c r="A345" s="17">
        <v>45512</v>
      </c>
      <c r="B345">
        <v>5</v>
      </c>
      <c r="C345">
        <v>1</v>
      </c>
      <c r="D345">
        <v>5319.31</v>
      </c>
      <c r="E345">
        <v>1.4450000000000001</v>
      </c>
      <c r="F345">
        <v>33.000138752789439</v>
      </c>
      <c r="G345">
        <v>0.13048098443133305</v>
      </c>
      <c r="H345">
        <v>38.799999999999997</v>
      </c>
      <c r="I345">
        <v>0.14799999999999999</v>
      </c>
      <c r="J345">
        <v>4.9504000000000001</v>
      </c>
      <c r="K345">
        <v>225</v>
      </c>
      <c r="L345">
        <v>-780.6899999999996</v>
      </c>
      <c r="M345">
        <v>-1.0710057812665654</v>
      </c>
      <c r="N345">
        <v>-1.2014867656978985</v>
      </c>
    </row>
    <row r="346" spans="1:14">
      <c r="A346" s="17">
        <v>45513</v>
      </c>
      <c r="B346">
        <v>5</v>
      </c>
      <c r="C346">
        <v>3</v>
      </c>
      <c r="D346">
        <v>5344.16</v>
      </c>
      <c r="E346">
        <v>1.4382999999999999</v>
      </c>
      <c r="F346">
        <v>30.417700305237645</v>
      </c>
      <c r="G346">
        <v>0.12689683060362264</v>
      </c>
      <c r="H346">
        <v>34.799999999999997</v>
      </c>
      <c r="I346">
        <v>0.14000000000000001</v>
      </c>
      <c r="J346">
        <v>4.9727600000000001</v>
      </c>
      <c r="K346">
        <v>224</v>
      </c>
      <c r="L346">
        <v>-755.84000000000015</v>
      </c>
      <c r="M346">
        <v>1.5181175414819292E-2</v>
      </c>
      <c r="N346">
        <v>-0.11171565518880334</v>
      </c>
    </row>
    <row r="347" spans="1:14">
      <c r="A347" s="17">
        <v>45516</v>
      </c>
      <c r="B347">
        <v>5</v>
      </c>
      <c r="C347">
        <v>1</v>
      </c>
      <c r="D347">
        <v>5344.39</v>
      </c>
      <c r="E347">
        <v>1.4375</v>
      </c>
      <c r="F347">
        <v>29.124705181492232</v>
      </c>
      <c r="G347">
        <v>0.12349946571511966</v>
      </c>
      <c r="H347">
        <v>33.85</v>
      </c>
      <c r="I347">
        <v>0.13900000000000001</v>
      </c>
      <c r="J347">
        <v>4.9640300000000002</v>
      </c>
      <c r="K347">
        <v>221</v>
      </c>
      <c r="L347">
        <v>-755.60999999999967</v>
      </c>
      <c r="M347">
        <v>0.15943652457862323</v>
      </c>
      <c r="N347">
        <v>3.5937058863503568E-2</v>
      </c>
    </row>
    <row r="348" spans="1:14">
      <c r="A348" s="17">
        <v>45517</v>
      </c>
      <c r="B348">
        <v>5</v>
      </c>
      <c r="C348">
        <v>1</v>
      </c>
      <c r="D348">
        <v>5434.43</v>
      </c>
      <c r="E348">
        <v>1.4134</v>
      </c>
      <c r="F348">
        <v>39.46428910504585</v>
      </c>
      <c r="G348">
        <v>0.15852460650083913</v>
      </c>
      <c r="H348">
        <v>44.8</v>
      </c>
      <c r="I348">
        <v>0.17399999999999999</v>
      </c>
      <c r="J348">
        <v>4.9351500000000001</v>
      </c>
      <c r="K348">
        <v>220</v>
      </c>
      <c r="L348">
        <v>-665.56999999999971</v>
      </c>
      <c r="M348">
        <v>-0.6589370941846161</v>
      </c>
      <c r="N348">
        <v>-0.81746170068545521</v>
      </c>
    </row>
    <row r="349" spans="1:14">
      <c r="A349" s="17">
        <v>45518</v>
      </c>
      <c r="B349">
        <v>5</v>
      </c>
      <c r="C349">
        <v>1</v>
      </c>
      <c r="D349">
        <v>5455.21</v>
      </c>
      <c r="E349">
        <v>1.4079999999999999</v>
      </c>
      <c r="F349">
        <v>39.000566512889918</v>
      </c>
      <c r="G349">
        <v>0.16050000014555027</v>
      </c>
      <c r="H349">
        <v>45</v>
      </c>
      <c r="I349">
        <v>0.18</v>
      </c>
      <c r="J349">
        <v>4.9485799999999998</v>
      </c>
      <c r="K349">
        <v>219</v>
      </c>
      <c r="L349">
        <v>-644.79</v>
      </c>
      <c r="M349">
        <v>0.28199423672685803</v>
      </c>
      <c r="N349">
        <v>0.12149423658130776</v>
      </c>
    </row>
    <row r="350" spans="1:14">
      <c r="A350" s="17">
        <v>45519</v>
      </c>
      <c r="B350">
        <v>5</v>
      </c>
      <c r="C350">
        <v>1</v>
      </c>
      <c r="D350">
        <v>5543.22</v>
      </c>
      <c r="E350">
        <v>1.3857999999999999</v>
      </c>
      <c r="F350">
        <v>56.303053988538295</v>
      </c>
      <c r="G350">
        <v>0.21125243471224198</v>
      </c>
      <c r="H350">
        <v>63.8</v>
      </c>
      <c r="I350">
        <v>0.23</v>
      </c>
      <c r="J350">
        <v>5.0019799999999996</v>
      </c>
      <c r="K350">
        <v>218</v>
      </c>
      <c r="L350">
        <v>-556.77999999999975</v>
      </c>
      <c r="M350">
        <v>-0.36434753580363105</v>
      </c>
      <c r="N350">
        <v>-0.57559997051587297</v>
      </c>
    </row>
    <row r="351" spans="1:14">
      <c r="A351" s="17">
        <v>45520</v>
      </c>
      <c r="B351">
        <v>5</v>
      </c>
      <c r="C351">
        <v>3</v>
      </c>
      <c r="D351">
        <v>5554.25</v>
      </c>
      <c r="E351">
        <v>1.3829</v>
      </c>
      <c r="F351">
        <v>58.651785463441456</v>
      </c>
      <c r="G351">
        <v>0.2176192221062713</v>
      </c>
      <c r="H351">
        <v>67.45</v>
      </c>
      <c r="I351">
        <v>0.23899999999999999</v>
      </c>
      <c r="J351">
        <v>4.9948600000000001</v>
      </c>
      <c r="K351">
        <v>217</v>
      </c>
      <c r="L351">
        <v>-545.75</v>
      </c>
      <c r="M351">
        <v>-1.033657204882521</v>
      </c>
      <c r="N351">
        <v>-1.2512764269887924</v>
      </c>
    </row>
    <row r="352" spans="1:14">
      <c r="A352" s="17">
        <v>45523</v>
      </c>
      <c r="B352">
        <v>5</v>
      </c>
      <c r="C352">
        <v>1</v>
      </c>
      <c r="D352">
        <v>5608.25</v>
      </c>
      <c r="E352">
        <v>1.3697999999999999</v>
      </c>
      <c r="F352">
        <v>71.132982329538891</v>
      </c>
      <c r="G352">
        <v>0.25070416871901574</v>
      </c>
      <c r="H352">
        <v>77.150000000000006</v>
      </c>
      <c r="I352">
        <v>0.26600000000000001</v>
      </c>
      <c r="J352">
        <v>5.0149900000000001</v>
      </c>
      <c r="K352">
        <v>214</v>
      </c>
      <c r="L352">
        <v>-491.75</v>
      </c>
      <c r="M352">
        <v>-1.5578296553393323E-2</v>
      </c>
      <c r="N352">
        <v>-0.26628246527240906</v>
      </c>
    </row>
    <row r="353" spans="1:14">
      <c r="A353" s="17">
        <v>45524</v>
      </c>
      <c r="B353">
        <v>5</v>
      </c>
      <c r="C353">
        <v>1</v>
      </c>
      <c r="D353">
        <v>5597.12</v>
      </c>
      <c r="E353">
        <v>1.3721000000000001</v>
      </c>
      <c r="F353">
        <v>68.40112863590457</v>
      </c>
      <c r="G353">
        <v>0.24318225715497108</v>
      </c>
      <c r="H353">
        <v>77.650000000000006</v>
      </c>
      <c r="I353">
        <v>0.26700000000000002</v>
      </c>
      <c r="J353">
        <v>4.9802</v>
      </c>
      <c r="K353">
        <v>213</v>
      </c>
      <c r="L353">
        <v>-502.88000000000011</v>
      </c>
      <c r="M353">
        <v>2.1970616960438152</v>
      </c>
      <c r="N353">
        <v>1.9538794388888441</v>
      </c>
    </row>
    <row r="354" spans="1:14">
      <c r="A354" s="17">
        <v>45525</v>
      </c>
      <c r="B354">
        <v>5</v>
      </c>
      <c r="C354">
        <v>1</v>
      </c>
      <c r="D354">
        <v>5620.85</v>
      </c>
      <c r="E354">
        <v>1.3666</v>
      </c>
      <c r="F354">
        <v>74.716417465178438</v>
      </c>
      <c r="G354">
        <v>0.25840408915233087</v>
      </c>
      <c r="H354">
        <v>83.45</v>
      </c>
      <c r="I354">
        <v>0.27800000000000002</v>
      </c>
      <c r="J354">
        <v>4.9407199999999998</v>
      </c>
      <c r="K354">
        <v>212</v>
      </c>
      <c r="L354">
        <v>-479.14999999999964</v>
      </c>
      <c r="M354">
        <v>0.12882227350447115</v>
      </c>
      <c r="N354">
        <v>-0.12958181564785973</v>
      </c>
    </row>
    <row r="355" spans="1:14">
      <c r="A355" s="17">
        <v>45526</v>
      </c>
      <c r="B355">
        <v>5</v>
      </c>
      <c r="C355">
        <v>1</v>
      </c>
      <c r="D355">
        <v>5570.64</v>
      </c>
      <c r="E355">
        <v>1.3792</v>
      </c>
      <c r="F355">
        <v>64.096814049773457</v>
      </c>
      <c r="G355">
        <v>0.22960367961402747</v>
      </c>
      <c r="H355">
        <v>74.3</v>
      </c>
      <c r="I355">
        <v>0.254</v>
      </c>
      <c r="J355">
        <v>4.9737099999999996</v>
      </c>
      <c r="K355">
        <v>211</v>
      </c>
      <c r="L355">
        <v>-529.35999999999967</v>
      </c>
      <c r="M355">
        <v>0.23993969249304717</v>
      </c>
      <c r="N355">
        <v>1.0336012879019696E-2</v>
      </c>
    </row>
    <row r="356" spans="1:14">
      <c r="A356" s="17">
        <v>45527</v>
      </c>
      <c r="B356">
        <v>5</v>
      </c>
      <c r="C356">
        <v>3</v>
      </c>
      <c r="D356">
        <v>5634.61</v>
      </c>
      <c r="E356">
        <v>1.3636999999999999</v>
      </c>
      <c r="F356">
        <v>76.052506249598309</v>
      </c>
      <c r="G356">
        <v>0.26370353354790416</v>
      </c>
      <c r="H356">
        <v>84.55</v>
      </c>
      <c r="I356">
        <v>0.28100000000000003</v>
      </c>
      <c r="J356">
        <v>4.9300199999999998</v>
      </c>
      <c r="K356">
        <v>210</v>
      </c>
      <c r="L356">
        <v>-465.39000000000033</v>
      </c>
      <c r="M356">
        <v>9.517908066879982E-2</v>
      </c>
      <c r="N356">
        <v>-0.16852445287910434</v>
      </c>
    </row>
    <row r="357" spans="1:14">
      <c r="A357" s="17">
        <v>45530</v>
      </c>
      <c r="B357">
        <v>5</v>
      </c>
      <c r="C357">
        <v>1</v>
      </c>
      <c r="D357">
        <v>5616.84</v>
      </c>
      <c r="E357">
        <v>1.3683000000000001</v>
      </c>
      <c r="F357">
        <v>69.057391835092403</v>
      </c>
      <c r="G357">
        <v>0.24801037542744181</v>
      </c>
      <c r="H357">
        <v>76.900000000000006</v>
      </c>
      <c r="I357">
        <v>0.26700000000000002</v>
      </c>
      <c r="J357">
        <v>4.93872</v>
      </c>
      <c r="K357">
        <v>207</v>
      </c>
      <c r="L357">
        <v>-483.15999999999985</v>
      </c>
      <c r="M357">
        <v>-0.12820159675636994</v>
      </c>
      <c r="N357">
        <v>-0.37621197218381175</v>
      </c>
    </row>
    <row r="358" spans="1:14">
      <c r="A358" s="17">
        <v>45531</v>
      </c>
      <c r="B358">
        <v>5</v>
      </c>
      <c r="C358">
        <v>1</v>
      </c>
      <c r="D358">
        <v>5625.8</v>
      </c>
      <c r="E358">
        <v>1.3662000000000001</v>
      </c>
      <c r="F358">
        <v>69.225615651841736</v>
      </c>
      <c r="G358">
        <v>0.25033339297518215</v>
      </c>
      <c r="H358">
        <v>78.45</v>
      </c>
      <c r="I358">
        <v>0.27300000000000002</v>
      </c>
      <c r="J358">
        <v>4.92021</v>
      </c>
      <c r="K358">
        <v>206</v>
      </c>
      <c r="L358">
        <v>-474.19999999999982</v>
      </c>
      <c r="M358">
        <v>0.21279530254863094</v>
      </c>
      <c r="N358">
        <v>-3.7538090426551207E-2</v>
      </c>
    </row>
    <row r="359" spans="1:14">
      <c r="A359" s="17">
        <v>45532</v>
      </c>
      <c r="B359">
        <v>5</v>
      </c>
      <c r="C359">
        <v>1</v>
      </c>
      <c r="D359">
        <v>5592.18</v>
      </c>
      <c r="E359">
        <v>1.3749</v>
      </c>
      <c r="F359">
        <v>62.500406963194564</v>
      </c>
      <c r="G359">
        <v>0.23061880639417201</v>
      </c>
      <c r="H359">
        <v>66.849999999999994</v>
      </c>
      <c r="I359">
        <v>0.248</v>
      </c>
      <c r="J359">
        <v>4.9045100000000001</v>
      </c>
      <c r="K359">
        <v>205</v>
      </c>
      <c r="L359">
        <v>-507.81999999999971</v>
      </c>
      <c r="M359">
        <v>-0.17651670791904103</v>
      </c>
      <c r="N359">
        <v>-0.40713551431321304</v>
      </c>
    </row>
    <row r="360" spans="1:14">
      <c r="A360" s="17">
        <v>45533</v>
      </c>
      <c r="B360">
        <v>5</v>
      </c>
      <c r="C360">
        <v>1</v>
      </c>
      <c r="D360">
        <v>5591.96</v>
      </c>
      <c r="E360">
        <v>1.3743000000000001</v>
      </c>
      <c r="F360">
        <v>59.65529378329029</v>
      </c>
      <c r="G360">
        <v>0.2262320021559017</v>
      </c>
      <c r="H360">
        <v>70.599999999999994</v>
      </c>
      <c r="I360">
        <v>0.255</v>
      </c>
      <c r="J360">
        <v>4.9904500000000001</v>
      </c>
      <c r="K360">
        <v>204</v>
      </c>
      <c r="L360">
        <v>-508.03999999999996</v>
      </c>
      <c r="M360">
        <v>0.22861134151043741</v>
      </c>
      <c r="N360">
        <v>2.3793393545357144E-3</v>
      </c>
    </row>
    <row r="361" spans="1:14">
      <c r="A361" s="17">
        <v>45534</v>
      </c>
      <c r="B361">
        <v>5</v>
      </c>
      <c r="C361">
        <v>3</v>
      </c>
      <c r="D361">
        <v>5648.4</v>
      </c>
      <c r="E361">
        <v>1.3606</v>
      </c>
      <c r="F361">
        <v>71.361055712635562</v>
      </c>
      <c r="G361">
        <v>0.2599225332637945</v>
      </c>
      <c r="H361">
        <v>78.650000000000006</v>
      </c>
      <c r="I361">
        <v>0.27500000000000002</v>
      </c>
      <c r="J361">
        <v>4.9696699999999998</v>
      </c>
      <c r="K361">
        <v>203</v>
      </c>
      <c r="L361">
        <v>-451.60000000000036</v>
      </c>
      <c r="M361">
        <v>0.11798470302252646</v>
      </c>
      <c r="N361">
        <v>-0.14193783024126805</v>
      </c>
    </row>
    <row r="362" spans="1:14">
      <c r="A362" s="17">
        <v>45538</v>
      </c>
      <c r="B362">
        <v>5</v>
      </c>
      <c r="C362">
        <v>1</v>
      </c>
      <c r="D362">
        <v>5528.93</v>
      </c>
      <c r="E362">
        <v>1.3905000000000001</v>
      </c>
      <c r="F362">
        <v>50.661633311748346</v>
      </c>
      <c r="G362">
        <v>0.19535157637626516</v>
      </c>
      <c r="H362">
        <v>57.3</v>
      </c>
      <c r="I362">
        <v>0.216</v>
      </c>
      <c r="J362">
        <v>4.9531099999999997</v>
      </c>
      <c r="K362">
        <v>199</v>
      </c>
      <c r="L362">
        <v>-571.06999999999971</v>
      </c>
      <c r="M362">
        <v>1.1725610256375692E-2</v>
      </c>
      <c r="N362">
        <v>-0.18362596611988946</v>
      </c>
    </row>
    <row r="363" spans="1:14">
      <c r="A363" s="17">
        <v>45539</v>
      </c>
      <c r="B363">
        <v>5</v>
      </c>
      <c r="C363">
        <v>1</v>
      </c>
      <c r="D363">
        <v>5520.07</v>
      </c>
      <c r="E363">
        <v>1.3929</v>
      </c>
      <c r="F363">
        <v>50.492773246661841</v>
      </c>
      <c r="G363">
        <v>0.19288836817814314</v>
      </c>
      <c r="H363">
        <v>56.95</v>
      </c>
      <c r="I363">
        <v>0.20699999999999999</v>
      </c>
      <c r="J363">
        <v>4.8909399999999996</v>
      </c>
      <c r="K363">
        <v>198</v>
      </c>
      <c r="L363">
        <v>-579.93000000000029</v>
      </c>
      <c r="M363">
        <v>0.13423034726172875</v>
      </c>
      <c r="N363">
        <v>-5.8658020916414394E-2</v>
      </c>
    </row>
    <row r="364" spans="1:14">
      <c r="A364" s="17">
        <v>45540</v>
      </c>
      <c r="B364">
        <v>5</v>
      </c>
      <c r="C364">
        <v>1</v>
      </c>
      <c r="D364">
        <v>5503.41</v>
      </c>
      <c r="E364">
        <v>1.3960999999999999</v>
      </c>
      <c r="F364">
        <v>45.159942064934285</v>
      </c>
      <c r="G364">
        <v>0.17913311310973168</v>
      </c>
      <c r="H364">
        <v>51.9</v>
      </c>
      <c r="I364">
        <v>0.19900000000000001</v>
      </c>
      <c r="J364">
        <v>4.8811600000000004</v>
      </c>
      <c r="K364">
        <v>197</v>
      </c>
      <c r="L364">
        <v>-596.59000000000015</v>
      </c>
      <c r="M364">
        <v>0.12712158621323749</v>
      </c>
      <c r="N364">
        <v>-5.2011526896494187E-2</v>
      </c>
    </row>
    <row r="365" spans="1:14">
      <c r="A365" s="17">
        <v>45541</v>
      </c>
      <c r="B365">
        <v>5</v>
      </c>
      <c r="C365">
        <v>1</v>
      </c>
      <c r="D365">
        <v>5408.42</v>
      </c>
      <c r="E365">
        <v>1.4211</v>
      </c>
      <c r="F365">
        <v>33.724103965298468</v>
      </c>
      <c r="G365">
        <v>0.13985087477599134</v>
      </c>
      <c r="H365">
        <v>37.200000000000003</v>
      </c>
      <c r="I365">
        <v>0.154</v>
      </c>
      <c r="J365">
        <v>4.8439300000000003</v>
      </c>
      <c r="K365">
        <v>196</v>
      </c>
      <c r="L365">
        <v>-691.57999999999993</v>
      </c>
      <c r="M365">
        <v>0.2247989911698714</v>
      </c>
      <c r="N365">
        <v>8.4948116393880058E-2</v>
      </c>
    </row>
    <row r="366" spans="1:14">
      <c r="A366" s="17">
        <v>45544</v>
      </c>
      <c r="B366">
        <v>5</v>
      </c>
      <c r="C366">
        <v>3</v>
      </c>
      <c r="D366">
        <v>5471.05</v>
      </c>
      <c r="E366">
        <v>1.4044000000000001</v>
      </c>
      <c r="F366">
        <v>39.185351073427</v>
      </c>
      <c r="G366">
        <v>0.1606363894613505</v>
      </c>
      <c r="H366">
        <v>46.5</v>
      </c>
      <c r="I366">
        <v>0.17899999999999999</v>
      </c>
      <c r="J366">
        <v>4.8527800000000001</v>
      </c>
      <c r="K366">
        <v>193</v>
      </c>
      <c r="L366">
        <v>-628.94999999999982</v>
      </c>
      <c r="M366">
        <v>-5.3108598428249158E-2</v>
      </c>
      <c r="N366">
        <v>-0.21374498788959967</v>
      </c>
    </row>
    <row r="367" spans="1:14">
      <c r="A367" s="17">
        <v>45545</v>
      </c>
      <c r="B367">
        <v>5</v>
      </c>
      <c r="C367">
        <v>1</v>
      </c>
      <c r="D367">
        <v>5495.52</v>
      </c>
      <c r="E367">
        <v>1.3980999999999999</v>
      </c>
      <c r="F367">
        <v>42.617335361160826</v>
      </c>
      <c r="G367">
        <v>0.17176316879273468</v>
      </c>
      <c r="H367">
        <v>48.55</v>
      </c>
      <c r="I367">
        <v>0.189</v>
      </c>
      <c r="J367">
        <v>4.8342799999999997</v>
      </c>
      <c r="K367">
        <v>192</v>
      </c>
      <c r="L367">
        <v>-604.47999999999956</v>
      </c>
      <c r="M367">
        <v>0.26888845882035273</v>
      </c>
      <c r="N367">
        <v>9.712529002761805E-2</v>
      </c>
    </row>
    <row r="368" spans="1:14">
      <c r="A368" s="17">
        <v>45546</v>
      </c>
      <c r="B368">
        <v>5</v>
      </c>
      <c r="C368">
        <v>1</v>
      </c>
      <c r="D368">
        <v>5554.13</v>
      </c>
      <c r="E368">
        <v>1.3846000000000001</v>
      </c>
      <c r="F368">
        <v>52.267120714805742</v>
      </c>
      <c r="G368">
        <v>0.20193015294621783</v>
      </c>
      <c r="H368">
        <v>58.6</v>
      </c>
      <c r="I368">
        <v>0.22</v>
      </c>
      <c r="J368">
        <v>4.8654599999999997</v>
      </c>
      <c r="K368">
        <v>191</v>
      </c>
      <c r="L368">
        <v>-545.86999999999989</v>
      </c>
      <c r="M368">
        <v>0.42801692406797343</v>
      </c>
      <c r="N368">
        <v>0.2260867711217556</v>
      </c>
    </row>
    <row r="369" spans="1:14">
      <c r="A369" s="17">
        <v>45547</v>
      </c>
      <c r="B369">
        <v>5</v>
      </c>
      <c r="C369">
        <v>1</v>
      </c>
      <c r="D369">
        <v>5595.76</v>
      </c>
      <c r="E369">
        <v>1.3735999999999999</v>
      </c>
      <c r="F369">
        <v>60.488890755380226</v>
      </c>
      <c r="G369">
        <v>0.2255934332533398</v>
      </c>
      <c r="H369">
        <v>67.349999999999994</v>
      </c>
      <c r="I369">
        <v>0.24199999999999999</v>
      </c>
      <c r="J369">
        <v>4.8419800000000004</v>
      </c>
      <c r="K369">
        <v>190</v>
      </c>
      <c r="L369">
        <v>-504.23999999999978</v>
      </c>
      <c r="M369">
        <v>0.8983882214309058</v>
      </c>
      <c r="N369">
        <v>0.67279478817756599</v>
      </c>
    </row>
    <row r="370" spans="1:14">
      <c r="A370" s="17">
        <v>45548</v>
      </c>
      <c r="B370">
        <v>5</v>
      </c>
      <c r="C370">
        <v>1</v>
      </c>
      <c r="D370">
        <v>5626.02</v>
      </c>
      <c r="E370">
        <v>1.3662000000000001</v>
      </c>
      <c r="F370">
        <v>67.432009982790078</v>
      </c>
      <c r="G370">
        <v>0.24434988698268226</v>
      </c>
      <c r="H370">
        <v>75.55</v>
      </c>
      <c r="I370">
        <v>0.26300000000000001</v>
      </c>
      <c r="J370">
        <v>4.8354499999999998</v>
      </c>
      <c r="K370">
        <v>189</v>
      </c>
      <c r="L370">
        <v>-473.97999999999956</v>
      </c>
      <c r="M370">
        <v>-0.14310940384083101</v>
      </c>
      <c r="N370">
        <v>-0.38745929082351327</v>
      </c>
    </row>
    <row r="371" spans="1:14">
      <c r="A371" s="17">
        <v>45551</v>
      </c>
      <c r="B371">
        <v>5</v>
      </c>
      <c r="C371">
        <v>3</v>
      </c>
      <c r="D371">
        <v>5633.09</v>
      </c>
      <c r="E371">
        <v>1.3646</v>
      </c>
      <c r="F371">
        <v>69.230641182855834</v>
      </c>
      <c r="G371">
        <v>0.24802536104549588</v>
      </c>
      <c r="H371">
        <v>77.55</v>
      </c>
      <c r="I371">
        <v>0.26800000000000002</v>
      </c>
      <c r="J371">
        <v>4.7641400000000003</v>
      </c>
      <c r="K371">
        <v>186</v>
      </c>
      <c r="L371">
        <v>-466.90999999999985</v>
      </c>
      <c r="M371">
        <v>-3.6672575801891948E-2</v>
      </c>
      <c r="N371">
        <v>-0.28469793684738781</v>
      </c>
    </row>
    <row r="372" spans="1:14">
      <c r="A372" s="17">
        <v>45552</v>
      </c>
      <c r="B372">
        <v>5</v>
      </c>
      <c r="C372">
        <v>1</v>
      </c>
      <c r="D372">
        <v>5634.58</v>
      </c>
      <c r="E372">
        <v>1.3645</v>
      </c>
      <c r="F372">
        <v>69.731244685423917</v>
      </c>
      <c r="G372">
        <v>0.24904431506983715</v>
      </c>
      <c r="H372">
        <v>79.8</v>
      </c>
      <c r="I372">
        <v>0.27400000000000002</v>
      </c>
      <c r="J372">
        <v>4.7633799999999997</v>
      </c>
      <c r="K372">
        <v>185</v>
      </c>
      <c r="L372">
        <v>-465.42000000000007</v>
      </c>
      <c r="M372">
        <v>9.9238685527772014E-2</v>
      </c>
      <c r="N372">
        <v>-0.14980562954206514</v>
      </c>
    </row>
    <row r="373" spans="1:14">
      <c r="A373" s="17">
        <v>45553</v>
      </c>
      <c r="B373">
        <v>5</v>
      </c>
      <c r="C373">
        <v>1</v>
      </c>
      <c r="D373">
        <v>5618.26</v>
      </c>
      <c r="E373">
        <v>1.3686</v>
      </c>
      <c r="F373">
        <v>64.136576950211065</v>
      </c>
      <c r="G373">
        <v>0.23560605044264735</v>
      </c>
      <c r="H373">
        <v>76.099999999999994</v>
      </c>
      <c r="I373">
        <v>0.26100000000000001</v>
      </c>
      <c r="J373">
        <v>4.7387499999999996</v>
      </c>
      <c r="K373">
        <v>184</v>
      </c>
      <c r="L373">
        <v>-481.73999999999978</v>
      </c>
      <c r="M373">
        <v>0.27298657381448677</v>
      </c>
      <c r="N373">
        <v>3.7380523371839419E-2</v>
      </c>
    </row>
    <row r="374" spans="1:14">
      <c r="A374" s="17">
        <v>45554</v>
      </c>
      <c r="B374">
        <v>5</v>
      </c>
      <c r="C374">
        <v>1</v>
      </c>
      <c r="D374">
        <v>5713.64</v>
      </c>
      <c r="E374">
        <v>1.3462000000000001</v>
      </c>
      <c r="F374">
        <v>86.566267477187466</v>
      </c>
      <c r="G374">
        <v>0.29551876006079369</v>
      </c>
      <c r="H374">
        <v>96.3</v>
      </c>
      <c r="I374">
        <v>0.317</v>
      </c>
      <c r="J374">
        <v>4.7077999999999998</v>
      </c>
      <c r="K374">
        <v>183</v>
      </c>
      <c r="L374">
        <v>-386.35999999999967</v>
      </c>
      <c r="M374">
        <v>0.19012878684967868</v>
      </c>
      <c r="N374">
        <v>-0.10538997321111501</v>
      </c>
    </row>
    <row r="375" spans="1:14">
      <c r="A375" s="17">
        <v>45555</v>
      </c>
      <c r="B375">
        <v>5</v>
      </c>
      <c r="C375">
        <v>1</v>
      </c>
      <c r="D375">
        <v>5702.55</v>
      </c>
      <c r="E375">
        <v>1.3484</v>
      </c>
      <c r="F375">
        <v>86.076877448112555</v>
      </c>
      <c r="G375">
        <v>0.2906860950674735</v>
      </c>
      <c r="H375">
        <v>90.2</v>
      </c>
      <c r="I375">
        <v>0.30399999999999999</v>
      </c>
      <c r="J375">
        <v>4.6699400000000004</v>
      </c>
      <c r="K375">
        <v>182</v>
      </c>
      <c r="L375">
        <v>-397.44999999999982</v>
      </c>
      <c r="M375">
        <v>-0.63155812983989934</v>
      </c>
      <c r="N375">
        <v>-0.92224422490737279</v>
      </c>
    </row>
    <row r="376" spans="1:14">
      <c r="A376" s="17">
        <v>45558</v>
      </c>
      <c r="B376">
        <v>5</v>
      </c>
      <c r="C376">
        <v>3</v>
      </c>
      <c r="D376">
        <v>5718.57</v>
      </c>
      <c r="E376">
        <v>1.3396999999999999</v>
      </c>
      <c r="F376">
        <v>87.695358758006932</v>
      </c>
      <c r="G376">
        <v>0.29730596878892435</v>
      </c>
      <c r="H376">
        <v>93.4</v>
      </c>
      <c r="I376">
        <v>0.313</v>
      </c>
      <c r="J376">
        <v>4.64276</v>
      </c>
      <c r="K376">
        <v>179</v>
      </c>
      <c r="L376">
        <v>-381.43000000000029</v>
      </c>
      <c r="M376">
        <v>-9.500138159368289E-2</v>
      </c>
      <c r="N376">
        <v>-0.39230735038260722</v>
      </c>
    </row>
    <row r="377" spans="1:14">
      <c r="A377" s="17">
        <v>45559</v>
      </c>
      <c r="B377">
        <v>5</v>
      </c>
      <c r="C377">
        <v>1</v>
      </c>
      <c r="D377">
        <v>5732.93</v>
      </c>
      <c r="E377">
        <v>1.3360000000000001</v>
      </c>
      <c r="F377">
        <v>91.0314506973466</v>
      </c>
      <c r="G377">
        <v>0.30596951868890432</v>
      </c>
      <c r="H377">
        <v>98</v>
      </c>
      <c r="I377">
        <v>0.32100000000000001</v>
      </c>
      <c r="J377">
        <v>4.6194100000000002</v>
      </c>
      <c r="K377">
        <v>178</v>
      </c>
      <c r="L377">
        <v>-367.06999999999971</v>
      </c>
      <c r="M377">
        <v>5.700395970681936E-2</v>
      </c>
      <c r="N377">
        <v>-0.24896555898208494</v>
      </c>
    </row>
    <row r="378" spans="1:14">
      <c r="A378" s="17">
        <v>45560</v>
      </c>
      <c r="B378">
        <v>5</v>
      </c>
      <c r="C378">
        <v>1</v>
      </c>
      <c r="D378">
        <v>5722.26</v>
      </c>
      <c r="E378">
        <v>1.3381000000000001</v>
      </c>
      <c r="F378">
        <v>88.698811047891013</v>
      </c>
      <c r="G378">
        <v>0.29917447268111169</v>
      </c>
      <c r="H378">
        <v>96.2</v>
      </c>
      <c r="I378">
        <v>0.318</v>
      </c>
      <c r="J378">
        <v>4.6132499999999999</v>
      </c>
      <c r="K378">
        <v>177</v>
      </c>
      <c r="L378">
        <v>-377.73999999999978</v>
      </c>
      <c r="M378">
        <v>3.7873753585306584</v>
      </c>
      <c r="N378">
        <v>3.4882008858495466</v>
      </c>
    </row>
    <row r="379" spans="1:14">
      <c r="A379" s="17">
        <v>45561</v>
      </c>
      <c r="B379">
        <v>5</v>
      </c>
      <c r="C379">
        <v>1</v>
      </c>
      <c r="D379">
        <v>5745.37</v>
      </c>
      <c r="E379">
        <v>1.3329</v>
      </c>
      <c r="F379">
        <v>97.637231323127935</v>
      </c>
      <c r="G379">
        <v>0.3176963660106869</v>
      </c>
      <c r="H379">
        <v>104.1</v>
      </c>
      <c r="I379">
        <v>0.33400000000000002</v>
      </c>
      <c r="J379">
        <v>4.6144999999999996</v>
      </c>
      <c r="K379">
        <v>176</v>
      </c>
      <c r="L379">
        <v>-354.63000000000011</v>
      </c>
      <c r="M379">
        <v>2.1339915513600097E-2</v>
      </c>
      <c r="N379">
        <v>-0.29635645049708681</v>
      </c>
    </row>
    <row r="380" spans="1:14">
      <c r="A380" s="17">
        <v>45562</v>
      </c>
      <c r="B380">
        <v>5</v>
      </c>
      <c r="C380">
        <v>1</v>
      </c>
      <c r="D380">
        <v>5738.17</v>
      </c>
      <c r="E380">
        <v>1.335</v>
      </c>
      <c r="F380">
        <v>99.342698269947732</v>
      </c>
      <c r="G380">
        <v>0.31657658362958135</v>
      </c>
      <c r="H380">
        <v>103.5</v>
      </c>
      <c r="I380">
        <v>0.32900000000000001</v>
      </c>
      <c r="J380">
        <v>4.5907200000000001</v>
      </c>
      <c r="K380">
        <v>175</v>
      </c>
      <c r="L380">
        <v>-361.82999999999993</v>
      </c>
      <c r="M380">
        <v>0.88630019754955702</v>
      </c>
      <c r="N380">
        <v>0.56972361391997572</v>
      </c>
    </row>
    <row r="381" spans="1:14">
      <c r="A381" s="17">
        <v>45565</v>
      </c>
      <c r="B381">
        <v>5</v>
      </c>
      <c r="C381">
        <v>3</v>
      </c>
      <c r="D381">
        <v>5762.48</v>
      </c>
      <c r="E381">
        <v>1.3305</v>
      </c>
      <c r="F381">
        <v>102.46978388126877</v>
      </c>
      <c r="G381">
        <v>0.32869570316641239</v>
      </c>
      <c r="H381">
        <v>106.4</v>
      </c>
      <c r="I381">
        <v>0.34</v>
      </c>
      <c r="J381">
        <v>4.6287700000000003</v>
      </c>
      <c r="K381">
        <v>172</v>
      </c>
      <c r="L381">
        <v>-337.52000000000044</v>
      </c>
      <c r="M381">
        <v>0.10361030713431342</v>
      </c>
      <c r="N381">
        <v>-0.22508539603209898</v>
      </c>
    </row>
    <row r="382" spans="1:14">
      <c r="A382" s="17">
        <v>45566</v>
      </c>
      <c r="B382">
        <v>5</v>
      </c>
      <c r="C382">
        <v>1</v>
      </c>
      <c r="D382">
        <v>5708.75</v>
      </c>
      <c r="E382">
        <v>1.3432999999999999</v>
      </c>
      <c r="F382">
        <v>88.71047688661929</v>
      </c>
      <c r="G382">
        <v>0.29357011763228136</v>
      </c>
      <c r="H382">
        <v>94.4</v>
      </c>
      <c r="I382">
        <v>0.311</v>
      </c>
      <c r="J382">
        <v>4.6014900000000001</v>
      </c>
      <c r="K382">
        <v>171</v>
      </c>
      <c r="L382">
        <v>-391.25</v>
      </c>
      <c r="M382">
        <v>-8.4224909097153924E-2</v>
      </c>
      <c r="N382">
        <v>-0.37779502672943527</v>
      </c>
    </row>
    <row r="383" spans="1:14">
      <c r="A383" s="17">
        <v>45567</v>
      </c>
      <c r="B383">
        <v>5</v>
      </c>
      <c r="C383">
        <v>1</v>
      </c>
      <c r="D383">
        <v>5709.54</v>
      </c>
      <c r="E383">
        <v>1.3454999999999999</v>
      </c>
      <c r="F383">
        <v>87.367944342608553</v>
      </c>
      <c r="G383">
        <v>0.29188765046355769</v>
      </c>
      <c r="H383">
        <v>96.1</v>
      </c>
      <c r="I383">
        <v>0.309</v>
      </c>
      <c r="J383">
        <v>4.5949600000000004</v>
      </c>
      <c r="K383">
        <v>170</v>
      </c>
      <c r="L383">
        <v>-390.46000000000004</v>
      </c>
      <c r="M383">
        <v>0.16027204930570968</v>
      </c>
      <c r="N383">
        <v>-0.13161560115784801</v>
      </c>
    </row>
    <row r="384" spans="1:14">
      <c r="A384" s="17">
        <v>45568</v>
      </c>
      <c r="B384">
        <v>5</v>
      </c>
      <c r="C384">
        <v>1</v>
      </c>
      <c r="D384">
        <v>5699.94</v>
      </c>
      <c r="E384">
        <v>1.3475999999999999</v>
      </c>
      <c r="F384">
        <v>86.942777884490624</v>
      </c>
      <c r="G384">
        <v>0.28831900475698469</v>
      </c>
      <c r="H384">
        <v>91.2</v>
      </c>
      <c r="I384">
        <v>0.30399999999999999</v>
      </c>
      <c r="J384">
        <v>4.6138399999999997</v>
      </c>
      <c r="K384">
        <v>169</v>
      </c>
      <c r="L384">
        <v>-400.0600000000004</v>
      </c>
      <c r="M384">
        <v>0.49940066195082161</v>
      </c>
      <c r="N384">
        <v>0.21108165719383692</v>
      </c>
    </row>
    <row r="385" spans="1:14">
      <c r="A385" s="17">
        <v>45569</v>
      </c>
      <c r="B385">
        <v>5</v>
      </c>
      <c r="C385">
        <v>1</v>
      </c>
      <c r="D385">
        <v>5751.07</v>
      </c>
      <c r="E385">
        <v>1.3361000000000001</v>
      </c>
      <c r="F385">
        <v>101.25906952591981</v>
      </c>
      <c r="G385">
        <v>0.3235966647500193</v>
      </c>
      <c r="H385">
        <v>106.15</v>
      </c>
      <c r="I385">
        <v>0.33700000000000002</v>
      </c>
      <c r="J385">
        <v>4.7532100000000002</v>
      </c>
      <c r="K385">
        <v>168</v>
      </c>
      <c r="L385">
        <v>-348.93000000000029</v>
      </c>
      <c r="M385">
        <v>0.1481390841454315</v>
      </c>
      <c r="N385">
        <v>-0.1754575806045878</v>
      </c>
    </row>
    <row r="386" spans="1:14">
      <c r="A386" s="17">
        <v>45572</v>
      </c>
      <c r="B386">
        <v>5</v>
      </c>
      <c r="C386">
        <v>3</v>
      </c>
      <c r="D386">
        <v>5695.94</v>
      </c>
      <c r="E386">
        <v>1.3483000000000001</v>
      </c>
      <c r="F386">
        <v>86.896668168012638</v>
      </c>
      <c r="G386">
        <v>0.28802671800414981</v>
      </c>
      <c r="H386">
        <v>94.9</v>
      </c>
      <c r="I386">
        <v>0.30599999999999999</v>
      </c>
      <c r="J386">
        <v>4.8091100000000004</v>
      </c>
      <c r="K386">
        <v>165</v>
      </c>
      <c r="L386">
        <v>-404.0600000000004</v>
      </c>
      <c r="M386">
        <v>-1.5808673042980474</v>
      </c>
      <c r="N386">
        <v>-1.8688940223021973</v>
      </c>
    </row>
    <row r="387" spans="1:14">
      <c r="A387" s="17">
        <v>45573</v>
      </c>
      <c r="B387">
        <v>5</v>
      </c>
      <c r="C387">
        <v>1</v>
      </c>
      <c r="D387">
        <v>5751.13</v>
      </c>
      <c r="E387">
        <v>1.3351</v>
      </c>
      <c r="F387">
        <v>101.5058492154194</v>
      </c>
      <c r="G387">
        <v>0.32332699681681343</v>
      </c>
      <c r="H387">
        <v>107.85</v>
      </c>
      <c r="I387">
        <v>0.33800000000000002</v>
      </c>
      <c r="J387">
        <v>4.7761899999999997</v>
      </c>
      <c r="K387">
        <v>164</v>
      </c>
      <c r="L387">
        <v>-348.86999999999989</v>
      </c>
      <c r="M387">
        <v>0.66287063565992788</v>
      </c>
      <c r="N387">
        <v>0.33954363884311445</v>
      </c>
    </row>
    <row r="388" spans="1:14">
      <c r="A388" s="17">
        <v>45574</v>
      </c>
      <c r="B388">
        <v>5</v>
      </c>
      <c r="C388">
        <v>1</v>
      </c>
      <c r="D388">
        <v>5792.04</v>
      </c>
      <c r="E388">
        <v>1.3254999999999999</v>
      </c>
      <c r="F388">
        <v>115.35124957390576</v>
      </c>
      <c r="G388">
        <v>0.35289086661909136</v>
      </c>
      <c r="H388">
        <v>120.95</v>
      </c>
      <c r="I388">
        <v>0.36599999999999999</v>
      </c>
      <c r="J388">
        <v>4.7885200000000001</v>
      </c>
      <c r="K388">
        <v>163</v>
      </c>
      <c r="L388">
        <v>-307.96000000000004</v>
      </c>
      <c r="M388">
        <v>5.9194546067038528E-2</v>
      </c>
      <c r="N388">
        <v>-0.29369632055205286</v>
      </c>
    </row>
    <row r="389" spans="1:14">
      <c r="A389" s="17">
        <v>45575</v>
      </c>
      <c r="B389">
        <v>5</v>
      </c>
      <c r="C389">
        <v>1</v>
      </c>
      <c r="D389">
        <v>5780.05</v>
      </c>
      <c r="E389">
        <v>1.3278000000000001</v>
      </c>
      <c r="F389">
        <v>111.11621943082309</v>
      </c>
      <c r="G389">
        <v>0.34382536217477089</v>
      </c>
      <c r="H389">
        <v>119</v>
      </c>
      <c r="I389">
        <v>0.36099999999999999</v>
      </c>
      <c r="J389">
        <v>4.7853000000000003</v>
      </c>
      <c r="K389">
        <v>162</v>
      </c>
      <c r="L389">
        <v>-319.94999999999982</v>
      </c>
      <c r="M389">
        <v>0.68881121449031002</v>
      </c>
      <c r="N389">
        <v>0.34498585231553913</v>
      </c>
    </row>
    <row r="390" spans="1:14">
      <c r="A390" s="17">
        <v>45576</v>
      </c>
      <c r="B390">
        <v>5</v>
      </c>
      <c r="C390">
        <v>3</v>
      </c>
      <c r="D390">
        <v>5815.03</v>
      </c>
      <c r="E390">
        <v>1.3204</v>
      </c>
      <c r="F390">
        <v>125.21226125256158</v>
      </c>
      <c r="G390">
        <v>0.37055205286937432</v>
      </c>
      <c r="H390">
        <v>128.55000000000001</v>
      </c>
      <c r="I390">
        <v>0.38400000000000001</v>
      </c>
      <c r="J390">
        <v>4.7812799999999998</v>
      </c>
      <c r="K390">
        <v>161</v>
      </c>
      <c r="L390">
        <v>-284.97000000000025</v>
      </c>
      <c r="M390">
        <v>-1.2587634937924008</v>
      </c>
      <c r="N390">
        <v>-1.629315546661775</v>
      </c>
    </row>
    <row r="391" spans="1:14">
      <c r="A391" s="17">
        <v>45579</v>
      </c>
      <c r="B391">
        <v>5</v>
      </c>
      <c r="C391">
        <v>1</v>
      </c>
      <c r="D391">
        <v>5859.85</v>
      </c>
      <c r="E391">
        <v>1.3103</v>
      </c>
      <c r="F391">
        <v>139.43855966414185</v>
      </c>
      <c r="G391">
        <v>0.40107726802035815</v>
      </c>
      <c r="H391">
        <v>151.75</v>
      </c>
      <c r="I391">
        <v>0.42099999999999999</v>
      </c>
      <c r="J391">
        <v>4.7858499999999999</v>
      </c>
      <c r="K391">
        <v>158</v>
      </c>
      <c r="L391">
        <v>-240.14999999999964</v>
      </c>
      <c r="M391">
        <v>0.33318782796238916</v>
      </c>
      <c r="N391">
        <v>-6.7889440057968986E-2</v>
      </c>
    </row>
    <row r="392" spans="1:14">
      <c r="A392" s="17">
        <v>45580</v>
      </c>
      <c r="B392">
        <v>5</v>
      </c>
      <c r="C392">
        <v>1</v>
      </c>
      <c r="D392">
        <v>5815.26</v>
      </c>
      <c r="E392">
        <v>1.3209</v>
      </c>
      <c r="F392">
        <v>121.98775333898516</v>
      </c>
      <c r="G392">
        <v>0.36691942777799513</v>
      </c>
      <c r="H392">
        <v>129.94999999999999</v>
      </c>
      <c r="I392">
        <v>0.38600000000000001</v>
      </c>
      <c r="J392">
        <v>4.7696500000000004</v>
      </c>
      <c r="K392">
        <v>157</v>
      </c>
      <c r="L392">
        <v>-284.73999999999978</v>
      </c>
      <c r="M392">
        <v>1.1875758814048476</v>
      </c>
      <c r="N392">
        <v>0.82065645362685247</v>
      </c>
    </row>
    <row r="393" spans="1:14">
      <c r="A393" s="17">
        <v>45581</v>
      </c>
      <c r="B393">
        <v>5</v>
      </c>
      <c r="C393">
        <v>1</v>
      </c>
      <c r="D393">
        <v>5842.47</v>
      </c>
      <c r="E393">
        <v>1.3144</v>
      </c>
      <c r="F393">
        <v>130.57215228725318</v>
      </c>
      <c r="G393">
        <v>0.38577435557397888</v>
      </c>
      <c r="H393">
        <v>137.19999999999999</v>
      </c>
      <c r="I393">
        <v>0.40400000000000003</v>
      </c>
      <c r="J393">
        <v>4.7691600000000003</v>
      </c>
      <c r="K393">
        <v>156</v>
      </c>
      <c r="L393">
        <v>-257.52999999999975</v>
      </c>
      <c r="M393">
        <v>0.1363768819068234</v>
      </c>
      <c r="N393">
        <v>-0.24939747366715548</v>
      </c>
    </row>
    <row r="394" spans="1:14">
      <c r="A394" s="17">
        <v>45582</v>
      </c>
      <c r="B394">
        <v>5</v>
      </c>
      <c r="C394">
        <v>1</v>
      </c>
      <c r="D394">
        <v>5841.47</v>
      </c>
      <c r="E394">
        <v>1.3139000000000001</v>
      </c>
      <c r="F394">
        <v>125.83048330214342</v>
      </c>
      <c r="G394">
        <v>0.38179526110564449</v>
      </c>
      <c r="H394">
        <v>134.19999999999999</v>
      </c>
      <c r="I394">
        <v>0.40200000000000002</v>
      </c>
      <c r="J394">
        <v>4.79474</v>
      </c>
      <c r="K394">
        <v>155</v>
      </c>
      <c r="L394">
        <v>-258.52999999999975</v>
      </c>
      <c r="M394">
        <v>2.3510089412677004</v>
      </c>
      <c r="N394">
        <v>1.9692136801620559</v>
      </c>
    </row>
    <row r="395" spans="1:14">
      <c r="A395" s="17">
        <v>45583</v>
      </c>
      <c r="B395">
        <v>5</v>
      </c>
      <c r="C395">
        <v>3</v>
      </c>
      <c r="D395">
        <v>5864.67</v>
      </c>
      <c r="E395">
        <v>1.3086</v>
      </c>
      <c r="F395">
        <v>131.4287912093032</v>
      </c>
      <c r="G395">
        <v>0.39697752179445994</v>
      </c>
      <c r="H395">
        <v>139.19999999999999</v>
      </c>
      <c r="I395">
        <v>0.41599999999999998</v>
      </c>
      <c r="J395">
        <v>4.7816799999999997</v>
      </c>
      <c r="K395">
        <v>154</v>
      </c>
      <c r="L395">
        <v>-235.32999999999993</v>
      </c>
      <c r="M395">
        <v>8.0473818487906468E-2</v>
      </c>
      <c r="N395">
        <v>-0.31650370330655347</v>
      </c>
    </row>
    <row r="396" spans="1:14">
      <c r="A396" s="17">
        <v>45586</v>
      </c>
      <c r="B396">
        <v>5</v>
      </c>
      <c r="C396">
        <v>1</v>
      </c>
      <c r="D396">
        <v>5853.98</v>
      </c>
      <c r="E396">
        <v>1.3109999999999999</v>
      </c>
      <c r="F396">
        <v>124.02944635992162</v>
      </c>
      <c r="G396">
        <v>0.38551746463483966</v>
      </c>
      <c r="H396">
        <v>133.30000000000001</v>
      </c>
      <c r="I396">
        <v>0.40500000000000003</v>
      </c>
      <c r="J396">
        <v>4.7991299999999999</v>
      </c>
      <c r="K396">
        <v>151</v>
      </c>
      <c r="L396">
        <v>-246.02000000000044</v>
      </c>
      <c r="M396">
        <v>0.29463101994180108</v>
      </c>
      <c r="N396">
        <v>-9.0886444693038582E-2</v>
      </c>
    </row>
    <row r="397" spans="1:14">
      <c r="A397" s="17">
        <v>45587</v>
      </c>
      <c r="B397">
        <v>5</v>
      </c>
      <c r="C397">
        <v>1</v>
      </c>
      <c r="D397">
        <v>5851.2</v>
      </c>
      <c r="E397">
        <v>1.3109</v>
      </c>
      <c r="F397">
        <v>120.60085636299846</v>
      </c>
      <c r="G397">
        <v>0.38112526656277274</v>
      </c>
      <c r="H397">
        <v>126.3</v>
      </c>
      <c r="I397">
        <v>0.39900000000000002</v>
      </c>
      <c r="J397">
        <v>4.7952000000000004</v>
      </c>
      <c r="K397">
        <v>150</v>
      </c>
      <c r="L397">
        <v>-248.80000000000018</v>
      </c>
      <c r="M397">
        <v>0.20921588425488929</v>
      </c>
      <c r="N397">
        <v>-0.17190938230788344</v>
      </c>
    </row>
    <row r="398" spans="1:14">
      <c r="A398" s="17">
        <v>45588</v>
      </c>
      <c r="B398">
        <v>5</v>
      </c>
      <c r="C398">
        <v>1</v>
      </c>
      <c r="D398">
        <v>5797.42</v>
      </c>
      <c r="E398">
        <v>1.3226</v>
      </c>
      <c r="F398">
        <v>102.23602829654124</v>
      </c>
      <c r="G398">
        <v>0.33930265379052166</v>
      </c>
      <c r="H398">
        <v>110.7</v>
      </c>
      <c r="I398">
        <v>0.36</v>
      </c>
      <c r="J398">
        <v>4.7968299999999999</v>
      </c>
      <c r="K398">
        <v>149</v>
      </c>
      <c r="L398">
        <v>-302.57999999999993</v>
      </c>
      <c r="M398">
        <v>-0.30906350640791252</v>
      </c>
      <c r="N398">
        <v>-0.64836616019843418</v>
      </c>
    </row>
    <row r="399" spans="1:14">
      <c r="A399" s="17">
        <v>45589</v>
      </c>
      <c r="B399">
        <v>5</v>
      </c>
      <c r="C399">
        <v>1</v>
      </c>
      <c r="D399">
        <v>5809.86</v>
      </c>
      <c r="E399">
        <v>1.3192999999999999</v>
      </c>
      <c r="F399">
        <v>105.16878408738216</v>
      </c>
      <c r="G399">
        <v>0.34722875945809473</v>
      </c>
      <c r="H399">
        <v>113.35</v>
      </c>
      <c r="I399">
        <v>0.36899999999999999</v>
      </c>
      <c r="J399">
        <v>4.7797099999999997</v>
      </c>
      <c r="K399">
        <v>148</v>
      </c>
      <c r="L399">
        <v>-290.14000000000033</v>
      </c>
      <c r="M399">
        <v>6.168576466922452E-2</v>
      </c>
      <c r="N399">
        <v>-0.28554299478887019</v>
      </c>
    </row>
    <row r="400" spans="1:14">
      <c r="A400" s="17">
        <v>45590</v>
      </c>
      <c r="B400">
        <v>5</v>
      </c>
      <c r="C400">
        <v>3</v>
      </c>
      <c r="D400">
        <v>5808.12</v>
      </c>
      <c r="E400">
        <v>1.3187</v>
      </c>
      <c r="F400">
        <v>107.85057359782172</v>
      </c>
      <c r="G400">
        <v>0.34884302719039961</v>
      </c>
      <c r="H400">
        <v>111.95</v>
      </c>
      <c r="I400">
        <v>0.36299999999999999</v>
      </c>
      <c r="J400">
        <v>4.7761800000000001</v>
      </c>
      <c r="K400">
        <v>147</v>
      </c>
      <c r="L400">
        <v>-291.88000000000011</v>
      </c>
      <c r="M400">
        <v>-0.12980667187027967</v>
      </c>
      <c r="N400">
        <v>-0.47864969906067928</v>
      </c>
    </row>
    <row r="401" spans="1:14">
      <c r="A401" s="17">
        <v>45593</v>
      </c>
      <c r="B401">
        <v>5</v>
      </c>
      <c r="C401">
        <v>1</v>
      </c>
      <c r="D401">
        <v>5823.52</v>
      </c>
      <c r="E401">
        <v>1.3150999999999999</v>
      </c>
      <c r="F401">
        <v>108.73349533160717</v>
      </c>
      <c r="G401">
        <v>0.35576253150740655</v>
      </c>
      <c r="H401">
        <v>118.1</v>
      </c>
      <c r="I401">
        <v>0.378</v>
      </c>
      <c r="J401">
        <v>4.7738899999999997</v>
      </c>
      <c r="K401">
        <v>144</v>
      </c>
      <c r="L401">
        <v>-276.47999999999956</v>
      </c>
      <c r="M401">
        <v>-0.31092713348710432</v>
      </c>
      <c r="N401">
        <v>-0.66668966499451088</v>
      </c>
    </row>
    <row r="402" spans="1:14">
      <c r="A402" s="17">
        <v>45594</v>
      </c>
      <c r="B402">
        <v>5</v>
      </c>
      <c r="C402">
        <v>1</v>
      </c>
      <c r="D402">
        <v>5832.92</v>
      </c>
      <c r="E402">
        <v>1.3130999999999999</v>
      </c>
      <c r="F402">
        <v>112.01540799963368</v>
      </c>
      <c r="G402">
        <v>0.36278902688018039</v>
      </c>
      <c r="H402">
        <v>121.7</v>
      </c>
      <c r="I402">
        <v>0.38800000000000001</v>
      </c>
      <c r="J402">
        <v>4.7655200000000004</v>
      </c>
      <c r="K402">
        <v>143</v>
      </c>
      <c r="L402">
        <v>-267.07999999999993</v>
      </c>
      <c r="M402">
        <v>0.2367465481680284</v>
      </c>
      <c r="N402">
        <v>-0.12604247871215199</v>
      </c>
    </row>
    <row r="403" spans="1:14">
      <c r="A403" s="17">
        <v>45595</v>
      </c>
      <c r="B403">
        <v>5</v>
      </c>
      <c r="C403">
        <v>1</v>
      </c>
      <c r="D403">
        <v>5813.67</v>
      </c>
      <c r="E403">
        <v>1.3177000000000001</v>
      </c>
      <c r="F403">
        <v>106.09350604352562</v>
      </c>
      <c r="G403">
        <v>0.34843129091918518</v>
      </c>
      <c r="H403">
        <v>112.2</v>
      </c>
      <c r="I403">
        <v>0.374</v>
      </c>
      <c r="J403">
        <v>4.7850900000000003</v>
      </c>
      <c r="K403">
        <v>142</v>
      </c>
      <c r="L403">
        <v>-286.32999999999993</v>
      </c>
      <c r="M403">
        <v>0.24460258964637602</v>
      </c>
      <c r="N403">
        <v>-0.10382870127280916</v>
      </c>
    </row>
    <row r="404" spans="1:14">
      <c r="A404" s="17">
        <v>45596</v>
      </c>
      <c r="B404">
        <v>5</v>
      </c>
      <c r="C404">
        <v>1</v>
      </c>
      <c r="D404">
        <v>5705.45</v>
      </c>
      <c r="E404">
        <v>1.3411</v>
      </c>
      <c r="F404">
        <v>75.686676121096752</v>
      </c>
      <c r="G404">
        <v>0.2713880571446125</v>
      </c>
      <c r="H404">
        <v>80.7</v>
      </c>
      <c r="I404">
        <v>0.29399999999999998</v>
      </c>
      <c r="J404">
        <v>4.7691999999999997</v>
      </c>
      <c r="K404">
        <v>141</v>
      </c>
      <c r="L404">
        <v>-394.55000000000018</v>
      </c>
      <c r="M404">
        <v>1.4959831439037592</v>
      </c>
      <c r="N404">
        <v>1.2245950867591466</v>
      </c>
    </row>
    <row r="405" spans="1:14">
      <c r="A405" s="17">
        <v>45597</v>
      </c>
      <c r="B405">
        <v>5</v>
      </c>
      <c r="C405">
        <v>3</v>
      </c>
      <c r="D405">
        <v>5728.8</v>
      </c>
      <c r="E405">
        <v>1.3364</v>
      </c>
      <c r="F405">
        <v>80.189571010819691</v>
      </c>
      <c r="G405">
        <v>0.2849029079030605</v>
      </c>
      <c r="H405">
        <v>84.2</v>
      </c>
      <c r="I405">
        <v>0.29799999999999999</v>
      </c>
      <c r="J405">
        <v>4.75678</v>
      </c>
      <c r="K405">
        <v>140</v>
      </c>
      <c r="L405">
        <v>-371.19999999999982</v>
      </c>
      <c r="M405">
        <v>7.8965348711044464E-2</v>
      </c>
      <c r="N405">
        <v>-0.20593755919201603</v>
      </c>
    </row>
    <row r="406" spans="1:14">
      <c r="A406" s="17">
        <v>45600</v>
      </c>
      <c r="B406">
        <v>5</v>
      </c>
      <c r="C406">
        <v>1</v>
      </c>
      <c r="D406">
        <v>5712.69</v>
      </c>
      <c r="E406">
        <v>1.3391</v>
      </c>
      <c r="F406">
        <v>71.194726237096575</v>
      </c>
      <c r="G406">
        <v>0.26605473175443389</v>
      </c>
      <c r="H406">
        <v>78</v>
      </c>
      <c r="I406">
        <v>0.28100000000000003</v>
      </c>
      <c r="J406">
        <v>4.7418500000000003</v>
      </c>
      <c r="K406">
        <v>137</v>
      </c>
      <c r="L406">
        <v>-387.3100000000004</v>
      </c>
      <c r="M406">
        <v>0.38144308844546632</v>
      </c>
      <c r="N406">
        <v>0.11538835669103242</v>
      </c>
    </row>
    <row r="407" spans="1:14">
      <c r="A407" s="17">
        <v>45601</v>
      </c>
      <c r="B407">
        <v>5</v>
      </c>
      <c r="C407">
        <v>1</v>
      </c>
      <c r="D407">
        <v>5782.76</v>
      </c>
      <c r="E407">
        <v>1.3243</v>
      </c>
      <c r="F407">
        <v>87.879882204634669</v>
      </c>
      <c r="G407">
        <v>0.31365822289931089</v>
      </c>
      <c r="H407">
        <v>96.65</v>
      </c>
      <c r="I407">
        <v>0.33200000000000002</v>
      </c>
      <c r="J407">
        <v>4.7514500000000002</v>
      </c>
      <c r="K407">
        <v>136</v>
      </c>
      <c r="L407">
        <v>-317.23999999999978</v>
      </c>
      <c r="M407">
        <v>0.43707441955126086</v>
      </c>
      <c r="N407">
        <v>0.12341619665194997</v>
      </c>
    </row>
    <row r="408" spans="1:14">
      <c r="A408" s="17">
        <v>45602</v>
      </c>
      <c r="B408">
        <v>5</v>
      </c>
      <c r="C408">
        <v>1</v>
      </c>
      <c r="D408">
        <v>5929.04</v>
      </c>
      <c r="E408">
        <v>1.2922</v>
      </c>
      <c r="F408">
        <v>139.38271116556234</v>
      </c>
      <c r="G408">
        <v>0.43236781108684486</v>
      </c>
      <c r="H408">
        <v>151.19999999999999</v>
      </c>
      <c r="I408">
        <v>0.45300000000000001</v>
      </c>
      <c r="J408">
        <v>4.7555100000000001</v>
      </c>
      <c r="K408">
        <v>135</v>
      </c>
      <c r="L408">
        <v>-170.96000000000004</v>
      </c>
      <c r="M408">
        <v>0.79953021806021785</v>
      </c>
      <c r="N408">
        <v>0.36716240697337299</v>
      </c>
    </row>
    <row r="409" spans="1:14">
      <c r="A409" s="17">
        <v>45603</v>
      </c>
      <c r="B409">
        <v>5</v>
      </c>
      <c r="C409">
        <v>1</v>
      </c>
      <c r="D409">
        <v>5973.1</v>
      </c>
      <c r="E409">
        <v>1.2938000000000001</v>
      </c>
      <c r="F409">
        <v>158.35239500022726</v>
      </c>
      <c r="G409">
        <v>0.46951678501585947</v>
      </c>
      <c r="H409">
        <v>169.55</v>
      </c>
      <c r="I409">
        <v>0.49</v>
      </c>
      <c r="J409">
        <v>4.7456100000000001</v>
      </c>
      <c r="K409">
        <v>134</v>
      </c>
      <c r="L409">
        <v>-126.89999999999964</v>
      </c>
      <c r="M409">
        <v>7.8744316237862995</v>
      </c>
      <c r="N409">
        <v>7.4049148387704395</v>
      </c>
    </row>
    <row r="410" spans="1:14">
      <c r="A410" s="17">
        <v>45604</v>
      </c>
      <c r="B410">
        <v>5</v>
      </c>
      <c r="C410">
        <v>3</v>
      </c>
      <c r="D410">
        <v>5995.54</v>
      </c>
      <c r="E410">
        <v>1.2887999999999999</v>
      </c>
      <c r="F410">
        <v>170.85660156637005</v>
      </c>
      <c r="G410">
        <v>0.48933842780149162</v>
      </c>
      <c r="H410">
        <v>179.2</v>
      </c>
      <c r="I410">
        <v>0.51100000000000001</v>
      </c>
      <c r="J410">
        <v>4.7659500000000001</v>
      </c>
      <c r="K410">
        <v>133</v>
      </c>
      <c r="L410">
        <v>-104.46000000000004</v>
      </c>
      <c r="M410">
        <v>-2.5249867663289717E-2</v>
      </c>
      <c r="N410">
        <v>-0.51458829546478135</v>
      </c>
    </row>
    <row r="411" spans="1:14">
      <c r="A411" s="17">
        <v>45607</v>
      </c>
      <c r="B411">
        <v>5</v>
      </c>
      <c r="C411">
        <v>1</v>
      </c>
      <c r="D411">
        <v>6001.35</v>
      </c>
      <c r="E411">
        <v>1.2884</v>
      </c>
      <c r="F411">
        <v>170.37415313013435</v>
      </c>
      <c r="G411">
        <v>0.49237199520997793</v>
      </c>
      <c r="H411">
        <v>180.65</v>
      </c>
      <c r="I411">
        <v>0.51600000000000001</v>
      </c>
      <c r="J411">
        <v>4.7637099999999997</v>
      </c>
      <c r="K411">
        <v>130</v>
      </c>
      <c r="L411">
        <v>-98.649999999999636</v>
      </c>
      <c r="M411">
        <v>0.26401058153166773</v>
      </c>
      <c r="N411">
        <v>-0.2283614136783102</v>
      </c>
    </row>
    <row r="412" spans="1:14">
      <c r="A412" s="17">
        <v>45608</v>
      </c>
      <c r="B412">
        <v>5</v>
      </c>
      <c r="C412">
        <v>1</v>
      </c>
      <c r="D412">
        <v>5983.99</v>
      </c>
      <c r="E412">
        <v>1.2925</v>
      </c>
      <c r="F412">
        <v>159.45368616892983</v>
      </c>
      <c r="G412">
        <v>0.47624389559780633</v>
      </c>
      <c r="H412">
        <v>170.5</v>
      </c>
      <c r="I412">
        <v>0.503</v>
      </c>
      <c r="J412">
        <v>4.7735000000000003</v>
      </c>
      <c r="K412">
        <v>129</v>
      </c>
      <c r="L412">
        <v>-116.01000000000022</v>
      </c>
      <c r="M412">
        <v>-4.3000259953165081E-2</v>
      </c>
      <c r="N412">
        <v>-0.51924415555097136</v>
      </c>
    </row>
    <row r="413" spans="1:14">
      <c r="A413" s="17">
        <v>45609</v>
      </c>
      <c r="B413">
        <v>5</v>
      </c>
      <c r="C413">
        <v>1</v>
      </c>
      <c r="D413">
        <v>5985.38</v>
      </c>
      <c r="E413">
        <v>1.2904</v>
      </c>
      <c r="F413">
        <v>157.25793997944083</v>
      </c>
      <c r="G413">
        <v>0.47563850218198167</v>
      </c>
      <c r="H413">
        <v>171.35</v>
      </c>
      <c r="I413">
        <v>0.505</v>
      </c>
      <c r="J413">
        <v>4.7338300000000002</v>
      </c>
      <c r="K413">
        <v>128</v>
      </c>
      <c r="L413">
        <v>-114.61999999999989</v>
      </c>
      <c r="M413">
        <v>0.443141386759697</v>
      </c>
      <c r="N413">
        <v>-3.2497115422284673E-2</v>
      </c>
    </row>
    <row r="414" spans="1:14">
      <c r="A414" s="17">
        <v>45610</v>
      </c>
      <c r="B414">
        <v>5</v>
      </c>
      <c r="C414">
        <v>1</v>
      </c>
      <c r="D414">
        <v>5949.17</v>
      </c>
      <c r="E414">
        <v>1.2985</v>
      </c>
      <c r="F414">
        <v>135.9340314145411</v>
      </c>
      <c r="G414">
        <v>0.44114037094820424</v>
      </c>
      <c r="H414">
        <v>146</v>
      </c>
      <c r="I414">
        <v>0.46600000000000003</v>
      </c>
      <c r="J414">
        <v>4.7748699999999999</v>
      </c>
      <c r="K414">
        <v>127</v>
      </c>
      <c r="L414">
        <v>-150.82999999999993</v>
      </c>
      <c r="M414">
        <v>0.29879929079558604</v>
      </c>
      <c r="N414">
        <v>-0.1423410801526182</v>
      </c>
    </row>
    <row r="415" spans="1:14">
      <c r="A415" s="17">
        <v>45611</v>
      </c>
      <c r="B415">
        <v>5</v>
      </c>
      <c r="C415">
        <v>3</v>
      </c>
      <c r="D415">
        <v>5870.62</v>
      </c>
      <c r="E415">
        <v>1.3163</v>
      </c>
      <c r="F415">
        <v>106.49902256386667</v>
      </c>
      <c r="G415">
        <v>0.37183490117601731</v>
      </c>
      <c r="H415">
        <v>116.3</v>
      </c>
      <c r="I415">
        <v>0.39900000000000002</v>
      </c>
      <c r="J415">
        <v>4.7703899999999999</v>
      </c>
      <c r="K415">
        <v>126</v>
      </c>
      <c r="L415">
        <v>-229.38000000000011</v>
      </c>
      <c r="M415">
        <v>-8.0408067371696354E-2</v>
      </c>
      <c r="N415">
        <v>-0.45224296854771368</v>
      </c>
    </row>
    <row r="416" spans="1:14">
      <c r="A416" s="17">
        <v>45614</v>
      </c>
      <c r="B416">
        <v>5</v>
      </c>
      <c r="C416">
        <v>1</v>
      </c>
      <c r="D416">
        <v>5893.62</v>
      </c>
      <c r="E416">
        <v>1.3109</v>
      </c>
      <c r="F416">
        <v>110.27134305385334</v>
      </c>
      <c r="G416">
        <v>0.38705274384660843</v>
      </c>
      <c r="H416">
        <v>119.55</v>
      </c>
      <c r="I416">
        <v>0.41399999999999998</v>
      </c>
      <c r="J416">
        <v>4.7681199999999997</v>
      </c>
      <c r="K416">
        <v>123</v>
      </c>
      <c r="L416">
        <v>-206.38000000000011</v>
      </c>
      <c r="M416">
        <v>5.1461375258790572</v>
      </c>
      <c r="N416">
        <v>4.7590847820324491</v>
      </c>
    </row>
    <row r="417" spans="1:14">
      <c r="A417" s="17">
        <v>45615</v>
      </c>
      <c r="B417">
        <v>5</v>
      </c>
      <c r="C417">
        <v>1</v>
      </c>
      <c r="D417">
        <v>5916.98</v>
      </c>
      <c r="E417">
        <v>1.3053999999999999</v>
      </c>
      <c r="F417">
        <v>122.84274290446365</v>
      </c>
      <c r="G417">
        <v>0.41031990391464351</v>
      </c>
      <c r="H417">
        <v>130.6</v>
      </c>
      <c r="I417">
        <v>0.434</v>
      </c>
      <c r="J417">
        <v>4.7679</v>
      </c>
      <c r="K417">
        <v>122</v>
      </c>
      <c r="L417">
        <v>-183.02000000000044</v>
      </c>
      <c r="M417">
        <v>-6.6684507564822318E-2</v>
      </c>
      <c r="N417">
        <v>-0.47700441147946582</v>
      </c>
    </row>
    <row r="418" spans="1:14">
      <c r="A418" s="17">
        <v>45616</v>
      </c>
      <c r="B418">
        <v>5</v>
      </c>
      <c r="C418">
        <v>1</v>
      </c>
      <c r="D418">
        <v>5917.11</v>
      </c>
      <c r="E418">
        <v>1.3050999999999999</v>
      </c>
      <c r="F418">
        <v>125.8531644979862</v>
      </c>
      <c r="G418">
        <v>0.41215289528056642</v>
      </c>
      <c r="H418">
        <v>132</v>
      </c>
      <c r="I418">
        <v>0.435</v>
      </c>
      <c r="J418">
        <v>4.7730899999999998</v>
      </c>
      <c r="K418">
        <v>121</v>
      </c>
      <c r="L418">
        <v>-182.89000000000033</v>
      </c>
      <c r="M418">
        <v>1.2683651704524856</v>
      </c>
      <c r="N418">
        <v>0.85621227517191922</v>
      </c>
    </row>
    <row r="419" spans="1:14">
      <c r="A419" s="17">
        <v>45617</v>
      </c>
      <c r="B419">
        <v>5</v>
      </c>
      <c r="C419">
        <v>1</v>
      </c>
      <c r="D419">
        <v>5948.71</v>
      </c>
      <c r="E419">
        <v>1.2982</v>
      </c>
      <c r="F419">
        <v>138.6411963537148</v>
      </c>
      <c r="G419">
        <v>0.43950762190210652</v>
      </c>
      <c r="H419">
        <v>145.15</v>
      </c>
      <c r="I419">
        <v>0.46200000000000002</v>
      </c>
      <c r="J419">
        <v>4.7730300000000003</v>
      </c>
      <c r="K419">
        <v>120</v>
      </c>
      <c r="L419">
        <v>-151.28999999999996</v>
      </c>
      <c r="M419">
        <v>-9.0503644923808686</v>
      </c>
      <c r="N419">
        <v>-9.4898721142829743</v>
      </c>
    </row>
    <row r="420" spans="1:14">
      <c r="A420" s="17">
        <v>45618</v>
      </c>
      <c r="B420">
        <v>5</v>
      </c>
      <c r="C420">
        <v>3</v>
      </c>
      <c r="D420">
        <v>5969.34</v>
      </c>
      <c r="E420">
        <v>1.2948999999999999</v>
      </c>
      <c r="F420">
        <v>141.99144309567828</v>
      </c>
      <c r="G420">
        <v>0.45524848279023999</v>
      </c>
      <c r="H420">
        <v>150.25</v>
      </c>
      <c r="I420">
        <v>0.47599999999999998</v>
      </c>
      <c r="J420">
        <v>4.7799699999999996</v>
      </c>
      <c r="K420">
        <v>119</v>
      </c>
      <c r="L420">
        <v>-130.65999999999985</v>
      </c>
      <c r="M420">
        <v>-0.12236594927310727</v>
      </c>
      <c r="N420">
        <v>-0.57761443206334728</v>
      </c>
    </row>
    <row r="421" spans="1:14">
      <c r="A421" s="17">
        <v>45621</v>
      </c>
      <c r="B421">
        <v>5</v>
      </c>
      <c r="C421">
        <v>1</v>
      </c>
      <c r="D421">
        <v>5987.37</v>
      </c>
      <c r="E421">
        <v>1.2907</v>
      </c>
      <c r="F421">
        <v>142.82368316722068</v>
      </c>
      <c r="G421">
        <v>0.46783315689087396</v>
      </c>
      <c r="H421">
        <v>155.80000000000001</v>
      </c>
      <c r="I421">
        <v>0.49199999999999999</v>
      </c>
      <c r="J421">
        <v>4.7609500000000002</v>
      </c>
      <c r="K421">
        <v>116</v>
      </c>
      <c r="L421">
        <v>-112.63000000000011</v>
      </c>
      <c r="M421">
        <v>1.0996505871802553</v>
      </c>
      <c r="N421">
        <v>0.63181743028938131</v>
      </c>
    </row>
    <row r="422" spans="1:14">
      <c r="A422" s="17">
        <v>45622</v>
      </c>
      <c r="B422">
        <v>5</v>
      </c>
      <c r="C422">
        <v>1</v>
      </c>
      <c r="D422">
        <v>6021.63</v>
      </c>
      <c r="E422">
        <v>1.2827</v>
      </c>
      <c r="F422">
        <v>158.66340838205406</v>
      </c>
      <c r="G422">
        <v>0.49980773040636572</v>
      </c>
      <c r="H422">
        <v>170.1</v>
      </c>
      <c r="I422">
        <v>0.52500000000000002</v>
      </c>
      <c r="J422">
        <v>4.7359099999999996</v>
      </c>
      <c r="K422">
        <v>115</v>
      </c>
      <c r="L422">
        <v>-78.369999999999891</v>
      </c>
      <c r="M422">
        <v>0.37897710137231783</v>
      </c>
      <c r="N422">
        <v>-0.1208306290340479</v>
      </c>
    </row>
    <row r="423" spans="1:14">
      <c r="A423" s="17">
        <v>45623</v>
      </c>
      <c r="B423">
        <v>5</v>
      </c>
      <c r="C423">
        <v>2</v>
      </c>
      <c r="D423">
        <v>5998.74</v>
      </c>
      <c r="E423">
        <v>1.2879</v>
      </c>
      <c r="F423">
        <v>144.12995414551824</v>
      </c>
      <c r="G423">
        <v>0.47610230113901053</v>
      </c>
      <c r="H423">
        <v>153.44999999999999</v>
      </c>
      <c r="I423">
        <v>0.501</v>
      </c>
      <c r="J423">
        <v>4.7243700000000004</v>
      </c>
      <c r="K423">
        <v>114</v>
      </c>
      <c r="L423">
        <v>-101.26000000000022</v>
      </c>
      <c r="M423">
        <v>-2.0784536418761381</v>
      </c>
      <c r="N423">
        <v>-2.5545559430151488</v>
      </c>
    </row>
    <row r="424" spans="1:14">
      <c r="A424" s="17">
        <v>45625</v>
      </c>
      <c r="B424">
        <v>5</v>
      </c>
      <c r="C424">
        <v>3</v>
      </c>
      <c r="D424">
        <v>6032.38</v>
      </c>
      <c r="E424">
        <v>1.2808999999999999</v>
      </c>
      <c r="F424">
        <v>159.11719768480816</v>
      </c>
      <c r="G424">
        <v>0.50923373361288826</v>
      </c>
      <c r="H424">
        <v>171.7</v>
      </c>
      <c r="I424">
        <v>0.53800000000000003</v>
      </c>
      <c r="J424">
        <v>4.7997500000000004</v>
      </c>
      <c r="K424">
        <v>112</v>
      </c>
      <c r="L424">
        <v>-67.619999999999891</v>
      </c>
      <c r="M424">
        <v>-0.11326168524150776</v>
      </c>
      <c r="N424">
        <v>-0.62249541885439608</v>
      </c>
    </row>
    <row r="425" spans="1:14">
      <c r="A425" s="17">
        <v>45628</v>
      </c>
      <c r="B425">
        <v>5</v>
      </c>
      <c r="C425">
        <v>1</v>
      </c>
      <c r="D425">
        <v>6047.15</v>
      </c>
      <c r="E425">
        <v>1.2774000000000001</v>
      </c>
      <c r="F425">
        <v>164.58534130730322</v>
      </c>
      <c r="G425">
        <v>0.52186836168043549</v>
      </c>
      <c r="H425">
        <v>177.2</v>
      </c>
      <c r="I425">
        <v>0.55000000000000004</v>
      </c>
      <c r="J425">
        <v>4.7840400000000001</v>
      </c>
      <c r="K425">
        <v>109</v>
      </c>
      <c r="L425">
        <v>-52.850000000000364</v>
      </c>
      <c r="M425">
        <v>-6.2479911458355401E-2</v>
      </c>
      <c r="N425">
        <v>-0.5843482731387909</v>
      </c>
    </row>
    <row r="426" spans="1:14">
      <c r="A426" s="17">
        <v>45629</v>
      </c>
      <c r="B426">
        <v>5</v>
      </c>
      <c r="C426">
        <v>1</v>
      </c>
      <c r="D426">
        <v>6049.88</v>
      </c>
      <c r="E426">
        <v>1.2765</v>
      </c>
      <c r="F426">
        <v>164.58823563994429</v>
      </c>
      <c r="G426">
        <v>0.52394475820913111</v>
      </c>
      <c r="H426">
        <v>178.35</v>
      </c>
      <c r="I426">
        <v>0.55000000000000004</v>
      </c>
      <c r="J426">
        <v>4.7794400000000001</v>
      </c>
      <c r="K426">
        <v>108</v>
      </c>
      <c r="L426">
        <v>-50.119999999999891</v>
      </c>
      <c r="M426" t="s">
        <v>69</v>
      </c>
      <c r="N426" t="s">
        <v>69</v>
      </c>
    </row>
    <row r="427" spans="1:14">
      <c r="A427" s="17">
        <v>45509</v>
      </c>
      <c r="B427">
        <v>6</v>
      </c>
      <c r="C427">
        <v>1</v>
      </c>
      <c r="D427">
        <v>5186.33</v>
      </c>
      <c r="E427">
        <v>1.4816</v>
      </c>
      <c r="F427">
        <v>19.422481431281938</v>
      </c>
      <c r="G427">
        <v>7.9870780491659882E-2</v>
      </c>
      <c r="H427">
        <v>26.2</v>
      </c>
      <c r="I427">
        <v>9.7000000000000003E-2</v>
      </c>
      <c r="J427">
        <v>4.9585299999999997</v>
      </c>
      <c r="K427">
        <v>228</v>
      </c>
      <c r="L427">
        <v>-1013.6700000000001</v>
      </c>
      <c r="M427">
        <v>-0.19246820180405641</v>
      </c>
      <c r="N427">
        <v>-0.27233898229571629</v>
      </c>
    </row>
    <row r="428" spans="1:14">
      <c r="A428" s="17">
        <v>45510</v>
      </c>
      <c r="B428">
        <v>6</v>
      </c>
      <c r="C428">
        <v>1</v>
      </c>
      <c r="D428">
        <v>5240.03</v>
      </c>
      <c r="E428">
        <v>1.4664999999999999</v>
      </c>
      <c r="F428">
        <v>18.099789998617609</v>
      </c>
      <c r="G428">
        <v>7.8929207398442169E-2</v>
      </c>
      <c r="H428">
        <v>19.95</v>
      </c>
      <c r="I428">
        <v>8.6999999999999994E-2</v>
      </c>
      <c r="J428">
        <v>4.9520299999999997</v>
      </c>
      <c r="K428">
        <v>227</v>
      </c>
      <c r="L428">
        <v>-959.97000000000025</v>
      </c>
      <c r="M428">
        <v>1.9550761690465549E-2</v>
      </c>
      <c r="N428">
        <v>-5.9378445707976624E-2</v>
      </c>
    </row>
    <row r="429" spans="1:14">
      <c r="A429" s="17">
        <v>45511</v>
      </c>
      <c r="B429">
        <v>6</v>
      </c>
      <c r="C429">
        <v>1</v>
      </c>
      <c r="D429">
        <v>5199.5</v>
      </c>
      <c r="E429">
        <v>1.4785999999999999</v>
      </c>
      <c r="F429">
        <v>15.991377852905202</v>
      </c>
      <c r="G429">
        <v>7.0586091204679069E-2</v>
      </c>
      <c r="H429">
        <v>18.75</v>
      </c>
      <c r="I429">
        <v>8.2000000000000003E-2</v>
      </c>
      <c r="J429">
        <v>4.8596199999999996</v>
      </c>
      <c r="K429">
        <v>226</v>
      </c>
      <c r="L429">
        <v>-1000.5</v>
      </c>
      <c r="M429">
        <v>7.4767092444936192E-2</v>
      </c>
      <c r="N429">
        <v>4.1810012402571234E-3</v>
      </c>
    </row>
    <row r="430" spans="1:14">
      <c r="A430" s="17">
        <v>45512</v>
      </c>
      <c r="B430">
        <v>6</v>
      </c>
      <c r="C430">
        <v>1</v>
      </c>
      <c r="D430">
        <v>5319.31</v>
      </c>
      <c r="E430">
        <v>1.4450000000000001</v>
      </c>
      <c r="F430">
        <v>21.707976266021831</v>
      </c>
      <c r="G430">
        <v>9.3767354422017835E-2</v>
      </c>
      <c r="H430">
        <v>26.1</v>
      </c>
      <c r="I430">
        <v>0.108</v>
      </c>
      <c r="J430">
        <v>4.9504000000000001</v>
      </c>
      <c r="K430">
        <v>225</v>
      </c>
      <c r="L430">
        <v>-880.6899999999996</v>
      </c>
      <c r="M430">
        <v>-0.83002948048158853</v>
      </c>
      <c r="N430">
        <v>-0.92379683490360631</v>
      </c>
    </row>
    <row r="431" spans="1:14">
      <c r="A431" s="17">
        <v>45513</v>
      </c>
      <c r="B431">
        <v>6</v>
      </c>
      <c r="C431">
        <v>3</v>
      </c>
      <c r="D431">
        <v>5344.16</v>
      </c>
      <c r="E431">
        <v>1.4382999999999999</v>
      </c>
      <c r="F431">
        <v>19.760918265754071</v>
      </c>
      <c r="G431">
        <v>8.9998293983152469E-2</v>
      </c>
      <c r="H431">
        <v>23</v>
      </c>
      <c r="I431">
        <v>0.10100000000000001</v>
      </c>
      <c r="J431">
        <v>4.9727600000000001</v>
      </c>
      <c r="K431">
        <v>224</v>
      </c>
      <c r="L431">
        <v>-855.84000000000015</v>
      </c>
      <c r="M431">
        <v>1.278414771774263E-2</v>
      </c>
      <c r="N431">
        <v>-7.7214146265409844E-2</v>
      </c>
    </row>
    <row r="432" spans="1:14">
      <c r="A432" s="17">
        <v>45516</v>
      </c>
      <c r="B432">
        <v>6</v>
      </c>
      <c r="C432">
        <v>1</v>
      </c>
      <c r="D432">
        <v>5344.39</v>
      </c>
      <c r="E432">
        <v>1.4375</v>
      </c>
      <c r="F432">
        <v>18.612746345227322</v>
      </c>
      <c r="G432">
        <v>8.6489691900003371E-2</v>
      </c>
      <c r="H432">
        <v>22.2</v>
      </c>
      <c r="I432">
        <v>9.9000000000000005E-2</v>
      </c>
      <c r="J432">
        <v>4.9640300000000002</v>
      </c>
      <c r="K432">
        <v>221</v>
      </c>
      <c r="L432">
        <v>-855.60999999999967</v>
      </c>
      <c r="M432">
        <v>0.11357122298751249</v>
      </c>
      <c r="N432">
        <v>2.7081531087509117E-2</v>
      </c>
    </row>
    <row r="433" spans="1:14">
      <c r="A433" s="17">
        <v>45517</v>
      </c>
      <c r="B433">
        <v>6</v>
      </c>
      <c r="C433">
        <v>1</v>
      </c>
      <c r="D433">
        <v>5434.43</v>
      </c>
      <c r="E433">
        <v>1.4134</v>
      </c>
      <c r="F433">
        <v>25.776415821679507</v>
      </c>
      <c r="G433">
        <v>0.11382380516350134</v>
      </c>
      <c r="H433">
        <v>30</v>
      </c>
      <c r="I433">
        <v>0.127</v>
      </c>
      <c r="J433">
        <v>4.9351500000000001</v>
      </c>
      <c r="K433">
        <v>220</v>
      </c>
      <c r="L433">
        <v>-765.56999999999971</v>
      </c>
      <c r="M433">
        <v>1.3178741883692087</v>
      </c>
      <c r="N433">
        <v>1.2040503832057072</v>
      </c>
    </row>
    <row r="434" spans="1:14">
      <c r="A434" s="17">
        <v>45518</v>
      </c>
      <c r="B434">
        <v>6</v>
      </c>
      <c r="C434">
        <v>1</v>
      </c>
      <c r="D434">
        <v>5455.21</v>
      </c>
      <c r="E434">
        <v>1.4079999999999999</v>
      </c>
      <c r="F434">
        <v>25.064070159362018</v>
      </c>
      <c r="G434">
        <v>0.11389709551634004</v>
      </c>
      <c r="H434">
        <v>29.6</v>
      </c>
      <c r="I434">
        <v>0.13</v>
      </c>
      <c r="J434">
        <v>4.9485799999999998</v>
      </c>
      <c r="K434">
        <v>219</v>
      </c>
      <c r="L434">
        <v>-744.79</v>
      </c>
      <c r="M434">
        <v>0.20399583082368458</v>
      </c>
      <c r="N434">
        <v>9.0098735307344538E-2</v>
      </c>
    </row>
    <row r="435" spans="1:14">
      <c r="A435" s="17">
        <v>45519</v>
      </c>
      <c r="B435">
        <v>6</v>
      </c>
      <c r="C435">
        <v>1</v>
      </c>
      <c r="D435">
        <v>5543.22</v>
      </c>
      <c r="E435">
        <v>1.3857999999999999</v>
      </c>
      <c r="F435">
        <v>37.409693795104999</v>
      </c>
      <c r="G435">
        <v>0.15560449984833866</v>
      </c>
      <c r="H435">
        <v>43.2</v>
      </c>
      <c r="I435">
        <v>0.17299999999999999</v>
      </c>
      <c r="J435">
        <v>5.0019799999999996</v>
      </c>
      <c r="K435">
        <v>218</v>
      </c>
      <c r="L435">
        <v>-656.77999999999975</v>
      </c>
      <c r="M435">
        <v>-0.2495531067148154</v>
      </c>
      <c r="N435">
        <v>-0.40515760656315403</v>
      </c>
    </row>
    <row r="436" spans="1:14">
      <c r="A436" s="17">
        <v>45520</v>
      </c>
      <c r="B436">
        <v>6</v>
      </c>
      <c r="C436">
        <v>3</v>
      </c>
      <c r="D436">
        <v>5554.25</v>
      </c>
      <c r="E436">
        <v>1.3829</v>
      </c>
      <c r="F436">
        <v>38.952294008403101</v>
      </c>
      <c r="G436">
        <v>0.16060432529560253</v>
      </c>
      <c r="H436">
        <v>45.7</v>
      </c>
      <c r="I436">
        <v>0.17899999999999999</v>
      </c>
      <c r="J436">
        <v>4.9948600000000001</v>
      </c>
      <c r="K436">
        <v>217</v>
      </c>
      <c r="L436">
        <v>-645.75</v>
      </c>
      <c r="M436">
        <v>-0.72995379932425364</v>
      </c>
      <c r="N436">
        <v>-0.89055812461985617</v>
      </c>
    </row>
    <row r="437" spans="1:14">
      <c r="A437" s="17">
        <v>45523</v>
      </c>
      <c r="B437">
        <v>6</v>
      </c>
      <c r="C437">
        <v>1</v>
      </c>
      <c r="D437">
        <v>5608.25</v>
      </c>
      <c r="E437">
        <v>1.3697999999999999</v>
      </c>
      <c r="F437">
        <v>48.114368054342435</v>
      </c>
      <c r="G437">
        <v>0.18883899312261604</v>
      </c>
      <c r="H437">
        <v>52.55</v>
      </c>
      <c r="I437">
        <v>0.20300000000000001</v>
      </c>
      <c r="J437">
        <v>5.0149900000000001</v>
      </c>
      <c r="K437">
        <v>214</v>
      </c>
      <c r="L437">
        <v>-591.75</v>
      </c>
      <c r="M437">
        <v>-2.1809615174750739E-2</v>
      </c>
      <c r="N437">
        <v>-0.21064860829736679</v>
      </c>
    </row>
    <row r="438" spans="1:14">
      <c r="A438" s="17">
        <v>45524</v>
      </c>
      <c r="B438">
        <v>6</v>
      </c>
      <c r="C438">
        <v>1</v>
      </c>
      <c r="D438">
        <v>5597.12</v>
      </c>
      <c r="E438">
        <v>1.3721000000000001</v>
      </c>
      <c r="F438">
        <v>46.018454428369296</v>
      </c>
      <c r="G438">
        <v>0.18227101160899406</v>
      </c>
      <c r="H438">
        <v>53.25</v>
      </c>
      <c r="I438">
        <v>0.20399999999999999</v>
      </c>
      <c r="J438">
        <v>4.9802</v>
      </c>
      <c r="K438">
        <v>213</v>
      </c>
      <c r="L438">
        <v>-602.88000000000011</v>
      </c>
      <c r="M438">
        <v>1.6288560849980007</v>
      </c>
      <c r="N438">
        <v>1.4465850733890067</v>
      </c>
    </row>
    <row r="439" spans="1:14">
      <c r="A439" s="17">
        <v>45525</v>
      </c>
      <c r="B439">
        <v>6</v>
      </c>
      <c r="C439">
        <v>1</v>
      </c>
      <c r="D439">
        <v>5620.85</v>
      </c>
      <c r="E439">
        <v>1.3666</v>
      </c>
      <c r="F439">
        <v>50.681936254290122</v>
      </c>
      <c r="G439">
        <v>0.19553706573726004</v>
      </c>
      <c r="H439">
        <v>57.55</v>
      </c>
      <c r="I439">
        <v>0.214</v>
      </c>
      <c r="J439">
        <v>4.9407199999999998</v>
      </c>
      <c r="K439">
        <v>212</v>
      </c>
      <c r="L439">
        <v>-579.14999999999964</v>
      </c>
      <c r="M439">
        <v>9.4328877866661817E-2</v>
      </c>
      <c r="N439">
        <v>-0.10120818787059822</v>
      </c>
    </row>
    <row r="440" spans="1:14">
      <c r="A440" s="17">
        <v>45526</v>
      </c>
      <c r="B440">
        <v>6</v>
      </c>
      <c r="C440">
        <v>1</v>
      </c>
      <c r="D440">
        <v>5570.64</v>
      </c>
      <c r="E440">
        <v>1.3792</v>
      </c>
      <c r="F440">
        <v>43.019879061243728</v>
      </c>
      <c r="G440">
        <v>0.17135235920522199</v>
      </c>
      <c r="H440">
        <v>50.85</v>
      </c>
      <c r="I440">
        <v>0.193</v>
      </c>
      <c r="J440">
        <v>4.9737099999999996</v>
      </c>
      <c r="K440">
        <v>211</v>
      </c>
      <c r="L440">
        <v>-629.35999999999967</v>
      </c>
      <c r="M440">
        <v>0.17673606617780541</v>
      </c>
      <c r="N440">
        <v>5.3837069725834186E-3</v>
      </c>
    </row>
    <row r="441" spans="1:14">
      <c r="A441" s="17">
        <v>45527</v>
      </c>
      <c r="B441">
        <v>6</v>
      </c>
      <c r="C441">
        <v>3</v>
      </c>
      <c r="D441">
        <v>5634.61</v>
      </c>
      <c r="E441">
        <v>1.3636999999999999</v>
      </c>
      <c r="F441">
        <v>51.71020404405499</v>
      </c>
      <c r="G441">
        <v>0.19989450936582701</v>
      </c>
      <c r="H441">
        <v>58.4</v>
      </c>
      <c r="I441">
        <v>0.216</v>
      </c>
      <c r="J441">
        <v>4.9300199999999998</v>
      </c>
      <c r="K441">
        <v>210</v>
      </c>
      <c r="L441">
        <v>-565.39000000000033</v>
      </c>
      <c r="M441">
        <v>7.3406088358943716E-2</v>
      </c>
      <c r="N441">
        <v>-0.12648842100688329</v>
      </c>
    </row>
    <row r="442" spans="1:14">
      <c r="A442" s="17">
        <v>45530</v>
      </c>
      <c r="B442">
        <v>6</v>
      </c>
      <c r="C442">
        <v>1</v>
      </c>
      <c r="D442">
        <v>5616.84</v>
      </c>
      <c r="E442">
        <v>1.3683000000000001</v>
      </c>
      <c r="F442">
        <v>46.466132229096615</v>
      </c>
      <c r="G442">
        <v>0.18583569685935927</v>
      </c>
      <c r="H442">
        <v>52.5</v>
      </c>
      <c r="I442">
        <v>0.20300000000000001</v>
      </c>
      <c r="J442">
        <v>4.93872</v>
      </c>
      <c r="K442">
        <v>207</v>
      </c>
      <c r="L442">
        <v>-583.15999999999985</v>
      </c>
      <c r="M442">
        <v>-5.7897495309328695E-2</v>
      </c>
      <c r="N442">
        <v>-0.24373319216868797</v>
      </c>
    </row>
    <row r="443" spans="1:14">
      <c r="A443" s="17">
        <v>45531</v>
      </c>
      <c r="B443">
        <v>6</v>
      </c>
      <c r="C443">
        <v>1</v>
      </c>
      <c r="D443">
        <v>5625.8</v>
      </c>
      <c r="E443">
        <v>1.3662000000000001</v>
      </c>
      <c r="F443">
        <v>46.082218864924698</v>
      </c>
      <c r="G443">
        <v>0.18647963346826796</v>
      </c>
      <c r="H443">
        <v>53.2</v>
      </c>
      <c r="I443">
        <v>0.20699999999999999</v>
      </c>
      <c r="J443">
        <v>4.92021</v>
      </c>
      <c r="K443">
        <v>206</v>
      </c>
      <c r="L443">
        <v>-574.19999999999982</v>
      </c>
      <c r="M443">
        <v>0.15409315012142238</v>
      </c>
      <c r="N443">
        <v>-3.2386483346845574E-2</v>
      </c>
    </row>
    <row r="444" spans="1:14">
      <c r="A444" s="17">
        <v>45532</v>
      </c>
      <c r="B444">
        <v>6</v>
      </c>
      <c r="C444">
        <v>1</v>
      </c>
      <c r="D444">
        <v>5592.18</v>
      </c>
      <c r="E444">
        <v>1.3749</v>
      </c>
      <c r="F444">
        <v>41.435207803306525</v>
      </c>
      <c r="G444">
        <v>0.17047913360515238</v>
      </c>
      <c r="H444">
        <v>44.8</v>
      </c>
      <c r="I444">
        <v>0.186</v>
      </c>
      <c r="J444">
        <v>4.9045100000000001</v>
      </c>
      <c r="K444">
        <v>205</v>
      </c>
      <c r="L444">
        <v>-607.81999999999971</v>
      </c>
      <c r="M444">
        <v>-0.1247384735961226</v>
      </c>
      <c r="N444">
        <v>-0.29521760720127499</v>
      </c>
    </row>
    <row r="445" spans="1:14">
      <c r="A445" s="17">
        <v>45533</v>
      </c>
      <c r="B445">
        <v>6</v>
      </c>
      <c r="C445">
        <v>1</v>
      </c>
      <c r="D445">
        <v>5591.96</v>
      </c>
      <c r="E445">
        <v>1.3743000000000001</v>
      </c>
      <c r="F445">
        <v>39.144892118169878</v>
      </c>
      <c r="G445">
        <v>0.16572258200308027</v>
      </c>
      <c r="H445">
        <v>47.45</v>
      </c>
      <c r="I445">
        <v>0.191</v>
      </c>
      <c r="J445">
        <v>4.9904500000000001</v>
      </c>
      <c r="K445">
        <v>204</v>
      </c>
      <c r="L445">
        <v>-608.04</v>
      </c>
      <c r="M445">
        <v>0.16045392292347443</v>
      </c>
      <c r="N445">
        <v>-5.2686590796058308E-3</v>
      </c>
    </row>
    <row r="446" spans="1:14">
      <c r="A446" s="17">
        <v>45534</v>
      </c>
      <c r="B446">
        <v>6</v>
      </c>
      <c r="C446">
        <v>3</v>
      </c>
      <c r="D446">
        <v>5648.4</v>
      </c>
      <c r="E446">
        <v>1.3606</v>
      </c>
      <c r="F446">
        <v>47.457545201142921</v>
      </c>
      <c r="G446">
        <v>0.19369184064226974</v>
      </c>
      <c r="H446">
        <v>53.1</v>
      </c>
      <c r="I446">
        <v>0.20799999999999999</v>
      </c>
      <c r="J446">
        <v>4.9696699999999998</v>
      </c>
      <c r="K446">
        <v>203</v>
      </c>
      <c r="L446">
        <v>-551.60000000000036</v>
      </c>
      <c r="M446">
        <v>8.5103720212969872E-2</v>
      </c>
      <c r="N446">
        <v>-0.10858812042929987</v>
      </c>
    </row>
    <row r="447" spans="1:14">
      <c r="A447" s="17">
        <v>45538</v>
      </c>
      <c r="B447">
        <v>6</v>
      </c>
      <c r="C447">
        <v>1</v>
      </c>
      <c r="D447">
        <v>5528.93</v>
      </c>
      <c r="E447">
        <v>1.3905000000000001</v>
      </c>
      <c r="F447">
        <v>32.82018505222527</v>
      </c>
      <c r="G447">
        <v>0.14104801053104604</v>
      </c>
      <c r="H447">
        <v>37.700000000000003</v>
      </c>
      <c r="I447">
        <v>0.159</v>
      </c>
      <c r="J447">
        <v>4.9531099999999997</v>
      </c>
      <c r="K447">
        <v>199</v>
      </c>
      <c r="L447">
        <v>-671.06999999999971</v>
      </c>
      <c r="M447">
        <v>6.700348717929171E-3</v>
      </c>
      <c r="N447">
        <v>-0.13434766181311686</v>
      </c>
    </row>
    <row r="448" spans="1:14">
      <c r="A448" s="17">
        <v>45539</v>
      </c>
      <c r="B448">
        <v>6</v>
      </c>
      <c r="C448">
        <v>1</v>
      </c>
      <c r="D448">
        <v>5520.07</v>
      </c>
      <c r="E448">
        <v>1.3929</v>
      </c>
      <c r="F448">
        <v>32.449531837377208</v>
      </c>
      <c r="G448">
        <v>0.13868890497875158</v>
      </c>
      <c r="H448">
        <v>37.5</v>
      </c>
      <c r="I448">
        <v>0.152</v>
      </c>
      <c r="J448">
        <v>4.8909399999999996</v>
      </c>
      <c r="K448">
        <v>198</v>
      </c>
      <c r="L448">
        <v>-679.93000000000029</v>
      </c>
      <c r="M448">
        <v>9.5688960424202621E-2</v>
      </c>
      <c r="N448">
        <v>-4.2999944554548961E-2</v>
      </c>
    </row>
    <row r="449" spans="1:14">
      <c r="A449" s="17">
        <v>45540</v>
      </c>
      <c r="B449">
        <v>6</v>
      </c>
      <c r="C449">
        <v>1</v>
      </c>
      <c r="D449">
        <v>5503.41</v>
      </c>
      <c r="E449">
        <v>1.3960999999999999</v>
      </c>
      <c r="F449">
        <v>28.732902038233078</v>
      </c>
      <c r="G449">
        <v>0.12723267222421986</v>
      </c>
      <c r="H449">
        <v>33.9</v>
      </c>
      <c r="I449">
        <v>0.14499999999999999</v>
      </c>
      <c r="J449">
        <v>4.8811600000000004</v>
      </c>
      <c r="K449">
        <v>197</v>
      </c>
      <c r="L449">
        <v>-696.59000000000015</v>
      </c>
      <c r="M449">
        <v>8.6477269532814649E-2</v>
      </c>
      <c r="N449">
        <v>-4.0755402691405207E-2</v>
      </c>
    </row>
    <row r="450" spans="1:14">
      <c r="A450" s="17">
        <v>45541</v>
      </c>
      <c r="B450">
        <v>6</v>
      </c>
      <c r="C450">
        <v>1</v>
      </c>
      <c r="D450">
        <v>5408.42</v>
      </c>
      <c r="E450">
        <v>1.4211</v>
      </c>
      <c r="F450">
        <v>21.430367598894293</v>
      </c>
      <c r="G450">
        <v>9.8070109651724108E-2</v>
      </c>
      <c r="H450">
        <v>23.9</v>
      </c>
      <c r="I450">
        <v>0.11</v>
      </c>
      <c r="J450">
        <v>4.8439300000000003</v>
      </c>
      <c r="K450">
        <v>196</v>
      </c>
      <c r="L450">
        <v>-791.57999999999993</v>
      </c>
      <c r="M450">
        <v>0.14986599411324772</v>
      </c>
      <c r="N450">
        <v>5.1795884461523611E-2</v>
      </c>
    </row>
    <row r="451" spans="1:14">
      <c r="A451" s="17">
        <v>45544</v>
      </c>
      <c r="B451">
        <v>6</v>
      </c>
      <c r="C451">
        <v>3</v>
      </c>
      <c r="D451">
        <v>5471.05</v>
      </c>
      <c r="E451">
        <v>1.4044000000000001</v>
      </c>
      <c r="F451">
        <v>24.802633858304716</v>
      </c>
      <c r="G451">
        <v>0.11295716953929037</v>
      </c>
      <c r="H451">
        <v>30.1</v>
      </c>
      <c r="I451">
        <v>0.129</v>
      </c>
      <c r="J451">
        <v>4.8527800000000001</v>
      </c>
      <c r="K451">
        <v>193</v>
      </c>
      <c r="L451">
        <v>-728.94999999999982</v>
      </c>
      <c r="M451">
        <v>-3.7564618400468951E-2</v>
      </c>
      <c r="N451">
        <v>-0.15052178793975932</v>
      </c>
    </row>
    <row r="452" spans="1:14">
      <c r="A452" s="17">
        <v>45545</v>
      </c>
      <c r="B452">
        <v>6</v>
      </c>
      <c r="C452">
        <v>1</v>
      </c>
      <c r="D452">
        <v>5495.52</v>
      </c>
      <c r="E452">
        <v>1.3980999999999999</v>
      </c>
      <c r="F452">
        <v>27.102202573666432</v>
      </c>
      <c r="G452">
        <v>0.1215873286076229</v>
      </c>
      <c r="H452">
        <v>31.55</v>
      </c>
      <c r="I452">
        <v>0.13600000000000001</v>
      </c>
      <c r="J452">
        <v>4.8342799999999997</v>
      </c>
      <c r="K452">
        <v>192</v>
      </c>
      <c r="L452">
        <v>-704.47999999999956</v>
      </c>
      <c r="M452">
        <v>0.18327223312630994</v>
      </c>
      <c r="N452">
        <v>6.1684904518687037E-2</v>
      </c>
    </row>
    <row r="453" spans="1:14">
      <c r="A453" s="17">
        <v>45546</v>
      </c>
      <c r="B453">
        <v>6</v>
      </c>
      <c r="C453">
        <v>1</v>
      </c>
      <c r="D453">
        <v>5554.13</v>
      </c>
      <c r="E453">
        <v>1.3846000000000001</v>
      </c>
      <c r="F453">
        <v>33.835216236919564</v>
      </c>
      <c r="G453">
        <v>0.14586728985849101</v>
      </c>
      <c r="H453">
        <v>38.4</v>
      </c>
      <c r="I453">
        <v>0.16200000000000001</v>
      </c>
      <c r="J453">
        <v>4.8654599999999997</v>
      </c>
      <c r="K453">
        <v>191</v>
      </c>
      <c r="L453">
        <v>-645.86999999999989</v>
      </c>
      <c r="M453">
        <v>0.30572637433426697</v>
      </c>
      <c r="N453">
        <v>0.15985908447577596</v>
      </c>
    </row>
    <row r="454" spans="1:14">
      <c r="A454" s="17">
        <v>45547</v>
      </c>
      <c r="B454">
        <v>6</v>
      </c>
      <c r="C454">
        <v>1</v>
      </c>
      <c r="D454">
        <v>5595.76</v>
      </c>
      <c r="E454">
        <v>1.3735999999999999</v>
      </c>
      <c r="F454">
        <v>39.486446412335795</v>
      </c>
      <c r="G454">
        <v>0.16502384531217326</v>
      </c>
      <c r="H454">
        <v>44.65</v>
      </c>
      <c r="I454">
        <v>0.18</v>
      </c>
      <c r="J454">
        <v>4.8419800000000004</v>
      </c>
      <c r="K454">
        <v>190</v>
      </c>
      <c r="L454">
        <v>-604.23999999999978</v>
      </c>
      <c r="M454">
        <v>0.69570307391295749</v>
      </c>
      <c r="N454">
        <v>0.5306792286007842</v>
      </c>
    </row>
    <row r="455" spans="1:14">
      <c r="A455" s="17">
        <v>45548</v>
      </c>
      <c r="B455">
        <v>6</v>
      </c>
      <c r="C455">
        <v>1</v>
      </c>
      <c r="D455">
        <v>5626.02</v>
      </c>
      <c r="E455">
        <v>1.3662000000000001</v>
      </c>
      <c r="F455">
        <v>44.689034680529858</v>
      </c>
      <c r="G455">
        <v>0.18133199759751606</v>
      </c>
      <c r="H455">
        <v>51</v>
      </c>
      <c r="I455">
        <v>0.19800000000000001</v>
      </c>
      <c r="J455">
        <v>4.8354499999999998</v>
      </c>
      <c r="K455">
        <v>189</v>
      </c>
      <c r="L455">
        <v>-573.97999999999956</v>
      </c>
      <c r="M455">
        <v>-0.1037543177846027</v>
      </c>
      <c r="N455">
        <v>-0.28508631538211876</v>
      </c>
    </row>
    <row r="456" spans="1:14">
      <c r="A456" s="17">
        <v>45551</v>
      </c>
      <c r="B456">
        <v>6</v>
      </c>
      <c r="C456">
        <v>3</v>
      </c>
      <c r="D456">
        <v>5633.09</v>
      </c>
      <c r="E456">
        <v>1.3646</v>
      </c>
      <c r="F456">
        <v>45.884883887662909</v>
      </c>
      <c r="G456">
        <v>0.18439651334324969</v>
      </c>
      <c r="H456">
        <v>52.45</v>
      </c>
      <c r="I456">
        <v>0.20300000000000001</v>
      </c>
      <c r="J456">
        <v>4.7641400000000003</v>
      </c>
      <c r="K456">
        <v>186</v>
      </c>
      <c r="L456">
        <v>-566.90999999999985</v>
      </c>
      <c r="M456">
        <v>-2.7708168383651626E-2</v>
      </c>
      <c r="N456">
        <v>-0.21210468172690131</v>
      </c>
    </row>
    <row r="457" spans="1:14">
      <c r="A457" s="17">
        <v>45552</v>
      </c>
      <c r="B457">
        <v>6</v>
      </c>
      <c r="C457">
        <v>1</v>
      </c>
      <c r="D457">
        <v>5634.58</v>
      </c>
      <c r="E457">
        <v>1.3645</v>
      </c>
      <c r="F457">
        <v>46.31439336601386</v>
      </c>
      <c r="G457">
        <v>0.18544748314696519</v>
      </c>
      <c r="H457">
        <v>54.15</v>
      </c>
      <c r="I457">
        <v>0.20799999999999999</v>
      </c>
      <c r="J457">
        <v>4.7633799999999997</v>
      </c>
      <c r="K457">
        <v>185</v>
      </c>
      <c r="L457">
        <v>-565.42000000000007</v>
      </c>
      <c r="M457">
        <v>7.1076355850971759E-2</v>
      </c>
      <c r="N457">
        <v>-0.11437112729599343</v>
      </c>
    </row>
    <row r="458" spans="1:14">
      <c r="A458" s="17">
        <v>45553</v>
      </c>
      <c r="B458">
        <v>6</v>
      </c>
      <c r="C458">
        <v>1</v>
      </c>
      <c r="D458">
        <v>5618.26</v>
      </c>
      <c r="E458">
        <v>1.3686</v>
      </c>
      <c r="F458">
        <v>42.14371071124026</v>
      </c>
      <c r="G458">
        <v>0.17352304740951013</v>
      </c>
      <c r="H458">
        <v>51.5</v>
      </c>
      <c r="I458">
        <v>0.19700000000000001</v>
      </c>
      <c r="J458">
        <v>4.7387499999999996</v>
      </c>
      <c r="K458">
        <v>184</v>
      </c>
      <c r="L458">
        <v>-581.73999999999978</v>
      </c>
      <c r="M458">
        <v>0.20068567431411516</v>
      </c>
      <c r="N458">
        <v>2.7162626904605025E-2</v>
      </c>
    </row>
    <row r="459" spans="1:14">
      <c r="A459" s="17">
        <v>45554</v>
      </c>
      <c r="B459">
        <v>6</v>
      </c>
      <c r="C459">
        <v>1</v>
      </c>
      <c r="D459">
        <v>5713.64</v>
      </c>
      <c r="E459">
        <v>1.3462000000000001</v>
      </c>
      <c r="F459">
        <v>58.709590792059316</v>
      </c>
      <c r="G459">
        <v>0.22519349177910575</v>
      </c>
      <c r="H459">
        <v>66.349999999999994</v>
      </c>
      <c r="I459">
        <v>0.246</v>
      </c>
      <c r="J459">
        <v>4.7077999999999998</v>
      </c>
      <c r="K459">
        <v>183</v>
      </c>
      <c r="L459">
        <v>-486.35999999999967</v>
      </c>
      <c r="M459">
        <v>0.14337580647680684</v>
      </c>
      <c r="N459">
        <v>-8.1817685302298909E-2</v>
      </c>
    </row>
    <row r="460" spans="1:14">
      <c r="A460" s="17">
        <v>45555</v>
      </c>
      <c r="B460">
        <v>6</v>
      </c>
      <c r="C460">
        <v>1</v>
      </c>
      <c r="D460">
        <v>5702.55</v>
      </c>
      <c r="E460">
        <v>1.3484</v>
      </c>
      <c r="F460">
        <v>58.569434837890185</v>
      </c>
      <c r="G460">
        <v>0.22193203163297859</v>
      </c>
      <c r="H460">
        <v>61.75</v>
      </c>
      <c r="I460">
        <v>0.23300000000000001</v>
      </c>
      <c r="J460">
        <v>4.6699400000000004</v>
      </c>
      <c r="K460">
        <v>182</v>
      </c>
      <c r="L460">
        <v>-497.44999999999982</v>
      </c>
      <c r="M460">
        <v>-0.3947238311499367</v>
      </c>
      <c r="N460">
        <v>-0.61665586278291529</v>
      </c>
    </row>
    <row r="461" spans="1:14">
      <c r="A461" s="17">
        <v>45558</v>
      </c>
      <c r="B461">
        <v>6</v>
      </c>
      <c r="C461">
        <v>3</v>
      </c>
      <c r="D461">
        <v>5718.57</v>
      </c>
      <c r="E461">
        <v>1.3396999999999999</v>
      </c>
      <c r="F461">
        <v>59.365901995512104</v>
      </c>
      <c r="G461">
        <v>0.22659019330690758</v>
      </c>
      <c r="H461">
        <v>63.75</v>
      </c>
      <c r="I461">
        <v>0.24</v>
      </c>
      <c r="J461">
        <v>4.64276</v>
      </c>
      <c r="K461">
        <v>179</v>
      </c>
      <c r="L461">
        <v>-481.43000000000029</v>
      </c>
      <c r="M461">
        <v>-6.4022670204438428E-2</v>
      </c>
      <c r="N461">
        <v>-0.29061286351134602</v>
      </c>
    </row>
    <row r="462" spans="1:14">
      <c r="A462" s="17">
        <v>45559</v>
      </c>
      <c r="B462">
        <v>6</v>
      </c>
      <c r="C462">
        <v>1</v>
      </c>
      <c r="D462">
        <v>5732.93</v>
      </c>
      <c r="E462">
        <v>1.3360000000000001</v>
      </c>
      <c r="F462">
        <v>61.495080051915465</v>
      </c>
      <c r="G462">
        <v>0.23354310725162461</v>
      </c>
      <c r="H462">
        <v>66.849999999999994</v>
      </c>
      <c r="I462">
        <v>0.247</v>
      </c>
      <c r="J462">
        <v>4.6194100000000002</v>
      </c>
      <c r="K462">
        <v>178</v>
      </c>
      <c r="L462">
        <v>-467.06999999999971</v>
      </c>
      <c r="M462">
        <v>4.7503299755682876E-2</v>
      </c>
      <c r="N462">
        <v>-0.18603980749594173</v>
      </c>
    </row>
    <row r="463" spans="1:14">
      <c r="A463" s="17">
        <v>45560</v>
      </c>
      <c r="B463">
        <v>6</v>
      </c>
      <c r="C463">
        <v>1</v>
      </c>
      <c r="D463">
        <v>5722.26</v>
      </c>
      <c r="E463">
        <v>1.3381000000000001</v>
      </c>
      <c r="F463">
        <v>59.551397742016434</v>
      </c>
      <c r="G463">
        <v>0.22734572211718784</v>
      </c>
      <c r="H463">
        <v>65.349999999999994</v>
      </c>
      <c r="I463">
        <v>0.24399999999999999</v>
      </c>
      <c r="J463">
        <v>4.6132499999999999</v>
      </c>
      <c r="K463">
        <v>177</v>
      </c>
      <c r="L463">
        <v>-477.73999999999978</v>
      </c>
      <c r="M463">
        <v>2.9244290743084904</v>
      </c>
      <c r="N463">
        <v>2.6970833521913025</v>
      </c>
    </row>
    <row r="464" spans="1:14">
      <c r="A464" s="17">
        <v>45561</v>
      </c>
      <c r="B464">
        <v>6</v>
      </c>
      <c r="C464">
        <v>1</v>
      </c>
      <c r="D464">
        <v>5745.37</v>
      </c>
      <c r="E464">
        <v>1.3329</v>
      </c>
      <c r="F464">
        <v>66.544453612579218</v>
      </c>
      <c r="G464">
        <v>0.24485519568129432</v>
      </c>
      <c r="H464">
        <v>71.45</v>
      </c>
      <c r="I464">
        <v>0.26</v>
      </c>
      <c r="J464">
        <v>4.6144999999999996</v>
      </c>
      <c r="K464">
        <v>176</v>
      </c>
      <c r="L464">
        <v>-454.63000000000011</v>
      </c>
      <c r="M464">
        <v>8.8916314640001253E-3</v>
      </c>
      <c r="N464">
        <v>-0.2359635642172942</v>
      </c>
    </row>
    <row r="465" spans="1:14">
      <c r="A465" s="17">
        <v>45562</v>
      </c>
      <c r="B465">
        <v>6</v>
      </c>
      <c r="C465">
        <v>1</v>
      </c>
      <c r="D465">
        <v>5738.17</v>
      </c>
      <c r="E465">
        <v>1.335</v>
      </c>
      <c r="F465">
        <v>68.095855501722326</v>
      </c>
      <c r="G465">
        <v>0.24512680020030558</v>
      </c>
      <c r="H465">
        <v>71.2</v>
      </c>
      <c r="I465">
        <v>0.25600000000000001</v>
      </c>
      <c r="J465">
        <v>4.5907200000000001</v>
      </c>
      <c r="K465">
        <v>175</v>
      </c>
      <c r="L465">
        <v>-461.82999999999993</v>
      </c>
      <c r="M465">
        <v>0.47371217455234765</v>
      </c>
      <c r="N465">
        <v>0.22858537435204207</v>
      </c>
    </row>
    <row r="466" spans="1:14">
      <c r="A466" s="17">
        <v>45565</v>
      </c>
      <c r="B466">
        <v>6</v>
      </c>
      <c r="C466">
        <v>3</v>
      </c>
      <c r="D466">
        <v>5762.48</v>
      </c>
      <c r="E466">
        <v>1.3305</v>
      </c>
      <c r="F466">
        <v>69.737478945346766</v>
      </c>
      <c r="G466">
        <v>0.25407845940316703</v>
      </c>
      <c r="H466">
        <v>72.75</v>
      </c>
      <c r="I466">
        <v>0.26500000000000001</v>
      </c>
      <c r="J466">
        <v>4.6287700000000003</v>
      </c>
      <c r="K466">
        <v>172</v>
      </c>
      <c r="L466">
        <v>-437.52000000000044</v>
      </c>
      <c r="M466">
        <v>7.9866278416033262E-2</v>
      </c>
      <c r="N466">
        <v>-0.17421218098713376</v>
      </c>
    </row>
    <row r="467" spans="1:14">
      <c r="A467" s="17">
        <v>45566</v>
      </c>
      <c r="B467">
        <v>6</v>
      </c>
      <c r="C467">
        <v>1</v>
      </c>
      <c r="D467">
        <v>5708.75</v>
      </c>
      <c r="E467">
        <v>1.3432999999999999</v>
      </c>
      <c r="F467">
        <v>59.241079765651648</v>
      </c>
      <c r="G467">
        <v>0.22275636241415894</v>
      </c>
      <c r="H467">
        <v>63.5</v>
      </c>
      <c r="I467">
        <v>0.23899999999999999</v>
      </c>
      <c r="J467">
        <v>4.6014900000000001</v>
      </c>
      <c r="K467">
        <v>171</v>
      </c>
      <c r="L467">
        <v>-491.25</v>
      </c>
      <c r="M467">
        <v>-5.6975673801016556E-2</v>
      </c>
      <c r="N467">
        <v>-0.27973203621517551</v>
      </c>
    </row>
    <row r="468" spans="1:14">
      <c r="A468" s="17">
        <v>45567</v>
      </c>
      <c r="B468">
        <v>6</v>
      </c>
      <c r="C468">
        <v>1</v>
      </c>
      <c r="D468">
        <v>5709.54</v>
      </c>
      <c r="E468">
        <v>1.3454999999999999</v>
      </c>
      <c r="F468">
        <v>58.092754661202889</v>
      </c>
      <c r="G468">
        <v>0.22072638415394358</v>
      </c>
      <c r="H468">
        <v>64.650000000000006</v>
      </c>
      <c r="I468">
        <v>0.23599999999999999</v>
      </c>
      <c r="J468">
        <v>4.5949600000000004</v>
      </c>
      <c r="K468">
        <v>170</v>
      </c>
      <c r="L468">
        <v>-490.46000000000004</v>
      </c>
      <c r="M468">
        <v>0.11611546429291245</v>
      </c>
      <c r="N468">
        <v>-0.10461091986103113</v>
      </c>
    </row>
    <row r="469" spans="1:14">
      <c r="A469" s="17">
        <v>45568</v>
      </c>
      <c r="B469">
        <v>6</v>
      </c>
      <c r="C469">
        <v>1</v>
      </c>
      <c r="D469">
        <v>5699.94</v>
      </c>
      <c r="E469">
        <v>1.3475999999999999</v>
      </c>
      <c r="F469">
        <v>57.827566467418819</v>
      </c>
      <c r="G469">
        <v>0.21808436032996081</v>
      </c>
      <c r="H469">
        <v>61.1</v>
      </c>
      <c r="I469">
        <v>0.23200000000000001</v>
      </c>
      <c r="J469">
        <v>4.6138399999999997</v>
      </c>
      <c r="K469">
        <v>169</v>
      </c>
      <c r="L469">
        <v>-500.0600000000004</v>
      </c>
      <c r="M469">
        <v>0.37413293738121728</v>
      </c>
      <c r="N469">
        <v>0.15604857705125647</v>
      </c>
    </row>
    <row r="470" spans="1:14">
      <c r="A470" s="17">
        <v>45569</v>
      </c>
      <c r="B470">
        <v>6</v>
      </c>
      <c r="C470">
        <v>1</v>
      </c>
      <c r="D470">
        <v>5751.07</v>
      </c>
      <c r="E470">
        <v>1.3361000000000001</v>
      </c>
      <c r="F470">
        <v>68.553212840371543</v>
      </c>
      <c r="G470">
        <v>0.24944945538372285</v>
      </c>
      <c r="H470">
        <v>72.3</v>
      </c>
      <c r="I470">
        <v>0.26100000000000001</v>
      </c>
      <c r="J470">
        <v>4.7532100000000002</v>
      </c>
      <c r="K470">
        <v>168</v>
      </c>
      <c r="L470">
        <v>-448.93000000000029</v>
      </c>
      <c r="M470">
        <v>0.10863532837331645</v>
      </c>
      <c r="N470">
        <v>-0.14081412701040641</v>
      </c>
    </row>
    <row r="471" spans="1:14">
      <c r="A471" s="17">
        <v>45572</v>
      </c>
      <c r="B471">
        <v>6</v>
      </c>
      <c r="C471">
        <v>3</v>
      </c>
      <c r="D471">
        <v>5695.94</v>
      </c>
      <c r="E471">
        <v>1.3483000000000001</v>
      </c>
      <c r="F471">
        <v>57.923706923078271</v>
      </c>
      <c r="G471">
        <v>0.21809876951395987</v>
      </c>
      <c r="H471">
        <v>64.05</v>
      </c>
      <c r="I471">
        <v>0.23499999999999999</v>
      </c>
      <c r="J471">
        <v>4.8091100000000004</v>
      </c>
      <c r="K471">
        <v>165</v>
      </c>
      <c r="L471">
        <v>-504.0600000000004</v>
      </c>
      <c r="M471">
        <v>-1.1475021359383528</v>
      </c>
      <c r="N471">
        <v>-1.3656009054523126</v>
      </c>
    </row>
    <row r="472" spans="1:14">
      <c r="A472" s="17">
        <v>45573</v>
      </c>
      <c r="B472">
        <v>6</v>
      </c>
      <c r="C472">
        <v>1</v>
      </c>
      <c r="D472">
        <v>5751.13</v>
      </c>
      <c r="E472">
        <v>1.3351</v>
      </c>
      <c r="F472">
        <v>68.532448522102641</v>
      </c>
      <c r="G472">
        <v>0.24901599683397355</v>
      </c>
      <c r="H472">
        <v>73.45</v>
      </c>
      <c r="I472">
        <v>0.26200000000000001</v>
      </c>
      <c r="J472">
        <v>4.7761899999999997</v>
      </c>
      <c r="K472">
        <v>164</v>
      </c>
      <c r="L472">
        <v>-448.86999999999989</v>
      </c>
      <c r="M472">
        <v>0.5135982406067372</v>
      </c>
      <c r="N472">
        <v>0.26458224377276363</v>
      </c>
    </row>
    <row r="473" spans="1:14">
      <c r="A473" s="17">
        <v>45574</v>
      </c>
      <c r="B473">
        <v>6</v>
      </c>
      <c r="C473">
        <v>1</v>
      </c>
      <c r="D473">
        <v>5792.04</v>
      </c>
      <c r="E473">
        <v>1.3254999999999999</v>
      </c>
      <c r="F473">
        <v>79.302168329790675</v>
      </c>
      <c r="G473">
        <v>0.27664964772680994</v>
      </c>
      <c r="H473">
        <v>83.6</v>
      </c>
      <c r="I473">
        <v>0.28899999999999998</v>
      </c>
      <c r="J473">
        <v>4.7885200000000001</v>
      </c>
      <c r="K473">
        <v>163</v>
      </c>
      <c r="L473">
        <v>-407.96000000000004</v>
      </c>
      <c r="M473">
        <v>3.3391795217303559E-2</v>
      </c>
      <c r="N473">
        <v>-0.24325785250950638</v>
      </c>
    </row>
    <row r="474" spans="1:14">
      <c r="A474" s="17">
        <v>45575</v>
      </c>
      <c r="B474">
        <v>6</v>
      </c>
      <c r="C474">
        <v>1</v>
      </c>
      <c r="D474">
        <v>5780.05</v>
      </c>
      <c r="E474">
        <v>1.3278000000000001</v>
      </c>
      <c r="F474">
        <v>76.322124461052226</v>
      </c>
      <c r="G474">
        <v>0.26863646209005121</v>
      </c>
      <c r="H474">
        <v>82.5</v>
      </c>
      <c r="I474">
        <v>0.28499999999999998</v>
      </c>
      <c r="J474">
        <v>4.7853000000000003</v>
      </c>
      <c r="K474">
        <v>162</v>
      </c>
      <c r="L474">
        <v>-419.94999999999982</v>
      </c>
      <c r="M474">
        <v>0.58062097137664781</v>
      </c>
      <c r="N474">
        <v>0.3119845092865966</v>
      </c>
    </row>
    <row r="475" spans="1:14">
      <c r="A475" s="17">
        <v>45576</v>
      </c>
      <c r="B475">
        <v>6</v>
      </c>
      <c r="C475">
        <v>3</v>
      </c>
      <c r="D475">
        <v>5815.03</v>
      </c>
      <c r="E475">
        <v>1.3204</v>
      </c>
      <c r="F475">
        <v>88.032048054845973</v>
      </c>
      <c r="G475">
        <v>0.29507842108415083</v>
      </c>
      <c r="H475">
        <v>90.55</v>
      </c>
      <c r="I475">
        <v>0.307</v>
      </c>
      <c r="J475">
        <v>4.7812799999999998</v>
      </c>
      <c r="K475">
        <v>161</v>
      </c>
      <c r="L475">
        <v>-384.97000000000025</v>
      </c>
      <c r="M475">
        <v>-1.0010425198478365</v>
      </c>
      <c r="N475">
        <v>-1.2961209409319874</v>
      </c>
    </row>
    <row r="476" spans="1:14">
      <c r="A476" s="17">
        <v>45579</v>
      </c>
      <c r="B476">
        <v>6</v>
      </c>
      <c r="C476">
        <v>1</v>
      </c>
      <c r="D476">
        <v>5859.85</v>
      </c>
      <c r="E476">
        <v>1.3103</v>
      </c>
      <c r="F476">
        <v>99.057901328505295</v>
      </c>
      <c r="G476">
        <v>0.32333270025134175</v>
      </c>
      <c r="H476">
        <v>109</v>
      </c>
      <c r="I476">
        <v>0.34200000000000003</v>
      </c>
      <c r="J476">
        <v>4.7858499999999999</v>
      </c>
      <c r="K476">
        <v>158</v>
      </c>
      <c r="L476">
        <v>-340.14999999999964</v>
      </c>
      <c r="M476">
        <v>0.26593890855713626</v>
      </c>
      <c r="N476">
        <v>-5.7393791694205498E-2</v>
      </c>
    </row>
    <row r="477" spans="1:14">
      <c r="A477" s="17">
        <v>45580</v>
      </c>
      <c r="B477">
        <v>6</v>
      </c>
      <c r="C477">
        <v>1</v>
      </c>
      <c r="D477">
        <v>5815.26</v>
      </c>
      <c r="E477">
        <v>1.3209</v>
      </c>
      <c r="F477">
        <v>85.300979032134137</v>
      </c>
      <c r="G477">
        <v>0.29083362582715616</v>
      </c>
      <c r="H477">
        <v>91.6</v>
      </c>
      <c r="I477">
        <v>0.308</v>
      </c>
      <c r="J477">
        <v>4.7696500000000004</v>
      </c>
      <c r="K477">
        <v>157</v>
      </c>
      <c r="L477">
        <v>-384.73999999999978</v>
      </c>
      <c r="M477">
        <v>0.88453927718430125</v>
      </c>
      <c r="N477">
        <v>0.59370565135714504</v>
      </c>
    </row>
    <row r="478" spans="1:14">
      <c r="A478" s="17">
        <v>45581</v>
      </c>
      <c r="B478">
        <v>6</v>
      </c>
      <c r="C478">
        <v>1</v>
      </c>
      <c r="D478">
        <v>5842.47</v>
      </c>
      <c r="E478">
        <v>1.3144</v>
      </c>
      <c r="F478">
        <v>91.797015385019222</v>
      </c>
      <c r="G478">
        <v>0.30804270224930003</v>
      </c>
      <c r="H478">
        <v>97</v>
      </c>
      <c r="I478">
        <v>0.32500000000000001</v>
      </c>
      <c r="J478">
        <v>4.7691600000000003</v>
      </c>
      <c r="K478">
        <v>156</v>
      </c>
      <c r="L478">
        <v>-357.52999999999975</v>
      </c>
      <c r="M478">
        <v>0.14092277797038391</v>
      </c>
      <c r="N478">
        <v>-0.16711992427891612</v>
      </c>
    </row>
    <row r="479" spans="1:14">
      <c r="A479" s="17">
        <v>45582</v>
      </c>
      <c r="B479">
        <v>6</v>
      </c>
      <c r="C479">
        <v>1</v>
      </c>
      <c r="D479">
        <v>5841.47</v>
      </c>
      <c r="E479">
        <v>1.3139000000000001</v>
      </c>
      <c r="F479">
        <v>87.256400767240848</v>
      </c>
      <c r="G479">
        <v>0.30216193184631512</v>
      </c>
      <c r="H479">
        <v>93.9</v>
      </c>
      <c r="I479">
        <v>0.32100000000000001</v>
      </c>
      <c r="J479">
        <v>4.79474</v>
      </c>
      <c r="K479">
        <v>155</v>
      </c>
      <c r="L479">
        <v>-358.52999999999975</v>
      </c>
      <c r="M479">
        <v>1.6457062588873903</v>
      </c>
      <c r="N479">
        <v>1.3435443270410752</v>
      </c>
    </row>
    <row r="480" spans="1:14">
      <c r="A480" s="17">
        <v>45583</v>
      </c>
      <c r="B480">
        <v>6</v>
      </c>
      <c r="C480">
        <v>3</v>
      </c>
      <c r="D480">
        <v>5864.67</v>
      </c>
      <c r="E480">
        <v>1.3086</v>
      </c>
      <c r="F480">
        <v>91.224126284285148</v>
      </c>
      <c r="G480">
        <v>0.3153297445103842</v>
      </c>
      <c r="H480">
        <v>97.4</v>
      </c>
      <c r="I480">
        <v>0.33300000000000002</v>
      </c>
      <c r="J480">
        <v>4.7816799999999997</v>
      </c>
      <c r="K480">
        <v>154</v>
      </c>
      <c r="L480">
        <v>-335.32999999999993</v>
      </c>
      <c r="M480">
        <v>6.8198151260937936E-2</v>
      </c>
      <c r="N480">
        <v>-0.24713159324944628</v>
      </c>
    </row>
    <row r="481" spans="1:14">
      <c r="A481" s="17">
        <v>45586</v>
      </c>
      <c r="B481">
        <v>6</v>
      </c>
      <c r="C481">
        <v>1</v>
      </c>
      <c r="D481">
        <v>5853.98</v>
      </c>
      <c r="E481">
        <v>1.3109999999999999</v>
      </c>
      <c r="F481">
        <v>85.094027787669347</v>
      </c>
      <c r="G481">
        <v>0.30320261555898481</v>
      </c>
      <c r="H481">
        <v>92.4</v>
      </c>
      <c r="I481">
        <v>0.32200000000000001</v>
      </c>
      <c r="J481">
        <v>4.7991299999999999</v>
      </c>
      <c r="K481">
        <v>151</v>
      </c>
      <c r="L481">
        <v>-346.02000000000044</v>
      </c>
      <c r="M481">
        <v>0.23991383052403767</v>
      </c>
      <c r="N481">
        <v>-6.3288785034947143E-2</v>
      </c>
    </row>
    <row r="482" spans="1:14">
      <c r="A482" s="17">
        <v>45587</v>
      </c>
      <c r="B482">
        <v>6</v>
      </c>
      <c r="C482">
        <v>1</v>
      </c>
      <c r="D482">
        <v>5851.2</v>
      </c>
      <c r="E482">
        <v>1.3109</v>
      </c>
      <c r="F482">
        <v>82.336300418672181</v>
      </c>
      <c r="G482">
        <v>0.2983259334040253</v>
      </c>
      <c r="H482">
        <v>86.7</v>
      </c>
      <c r="I482">
        <v>0.315</v>
      </c>
      <c r="J482">
        <v>4.7952000000000004</v>
      </c>
      <c r="K482">
        <v>150</v>
      </c>
      <c r="L482">
        <v>-348.80000000000018</v>
      </c>
      <c r="M482">
        <v>0.16294698677544275</v>
      </c>
      <c r="N482">
        <v>-0.13537894662858255</v>
      </c>
    </row>
    <row r="483" spans="1:14">
      <c r="A483" s="17">
        <v>45588</v>
      </c>
      <c r="B483">
        <v>6</v>
      </c>
      <c r="C483">
        <v>1</v>
      </c>
      <c r="D483">
        <v>5797.42</v>
      </c>
      <c r="E483">
        <v>1.3226</v>
      </c>
      <c r="F483">
        <v>68.19092963559433</v>
      </c>
      <c r="G483">
        <v>0.25946516555420024</v>
      </c>
      <c r="H483">
        <v>74.55</v>
      </c>
      <c r="I483">
        <v>0.27800000000000002</v>
      </c>
      <c r="J483">
        <v>4.7968299999999999</v>
      </c>
      <c r="K483">
        <v>149</v>
      </c>
      <c r="L483">
        <v>-402.57999999999993</v>
      </c>
      <c r="M483">
        <v>-0.17494160740070575</v>
      </c>
      <c r="N483">
        <v>-0.43440677295490598</v>
      </c>
    </row>
    <row r="484" spans="1:14">
      <c r="A484" s="17">
        <v>45589</v>
      </c>
      <c r="B484">
        <v>6</v>
      </c>
      <c r="C484">
        <v>1</v>
      </c>
      <c r="D484">
        <v>5809.86</v>
      </c>
      <c r="E484">
        <v>1.3192999999999999</v>
      </c>
      <c r="F484">
        <v>69.857071211130915</v>
      </c>
      <c r="G484">
        <v>0.26565260442529359</v>
      </c>
      <c r="H484">
        <v>76.05</v>
      </c>
      <c r="I484">
        <v>0.28499999999999998</v>
      </c>
      <c r="J484">
        <v>4.7797099999999997</v>
      </c>
      <c r="K484">
        <v>148</v>
      </c>
      <c r="L484">
        <v>-390.14000000000033</v>
      </c>
      <c r="M484">
        <v>1.9827567215108127E-2</v>
      </c>
      <c r="N484">
        <v>-0.24582503721018548</v>
      </c>
    </row>
    <row r="485" spans="1:14">
      <c r="A485" s="17">
        <v>45590</v>
      </c>
      <c r="B485">
        <v>6</v>
      </c>
      <c r="C485">
        <v>3</v>
      </c>
      <c r="D485">
        <v>5808.12</v>
      </c>
      <c r="E485">
        <v>1.3187</v>
      </c>
      <c r="F485">
        <v>72.537147295431396</v>
      </c>
      <c r="G485">
        <v>0.26901191261492141</v>
      </c>
      <c r="H485">
        <v>75.599999999999994</v>
      </c>
      <c r="I485">
        <v>0.28100000000000003</v>
      </c>
      <c r="J485">
        <v>4.7761800000000001</v>
      </c>
      <c r="K485">
        <v>147</v>
      </c>
      <c r="L485">
        <v>-391.88000000000011</v>
      </c>
      <c r="M485">
        <v>-9.2869814021013339E-2</v>
      </c>
      <c r="N485">
        <v>-0.36188172663593476</v>
      </c>
    </row>
    <row r="486" spans="1:14">
      <c r="A486" s="17">
        <v>45593</v>
      </c>
      <c r="B486">
        <v>6</v>
      </c>
      <c r="C486">
        <v>1</v>
      </c>
      <c r="D486">
        <v>5823.52</v>
      </c>
      <c r="E486">
        <v>1.3150999999999999</v>
      </c>
      <c r="F486">
        <v>72.719591075394874</v>
      </c>
      <c r="G486">
        <v>0.27369352853522366</v>
      </c>
      <c r="H486">
        <v>80</v>
      </c>
      <c r="I486">
        <v>0.29399999999999998</v>
      </c>
      <c r="J486">
        <v>4.7738899999999997</v>
      </c>
      <c r="K486">
        <v>144</v>
      </c>
      <c r="L486">
        <v>-376.47999999999956</v>
      </c>
      <c r="M486">
        <v>-0.35842988999207825</v>
      </c>
      <c r="N486">
        <v>-0.63212341852730192</v>
      </c>
    </row>
    <row r="487" spans="1:14">
      <c r="A487" s="17">
        <v>45594</v>
      </c>
      <c r="B487">
        <v>6</v>
      </c>
      <c r="C487">
        <v>1</v>
      </c>
      <c r="D487">
        <v>5832.92</v>
      </c>
      <c r="E487">
        <v>1.3130999999999999</v>
      </c>
      <c r="F487">
        <v>75.818778428944825</v>
      </c>
      <c r="G487">
        <v>0.28115969353222448</v>
      </c>
      <c r="H487">
        <v>84.15</v>
      </c>
      <c r="I487">
        <v>0.30399999999999999</v>
      </c>
      <c r="J487">
        <v>4.7655200000000004</v>
      </c>
      <c r="K487">
        <v>143</v>
      </c>
      <c r="L487">
        <v>-367.07999999999993</v>
      </c>
      <c r="M487">
        <v>0.20185758317484548</v>
      </c>
      <c r="N487">
        <v>-7.9302110357378996E-2</v>
      </c>
    </row>
    <row r="488" spans="1:14">
      <c r="A488" s="17">
        <v>45595</v>
      </c>
      <c r="B488">
        <v>6</v>
      </c>
      <c r="C488">
        <v>1</v>
      </c>
      <c r="D488">
        <v>5813.67</v>
      </c>
      <c r="E488">
        <v>1.3177000000000001</v>
      </c>
      <c r="F488">
        <v>71.795640133090728</v>
      </c>
      <c r="G488">
        <v>0.26882218217439041</v>
      </c>
      <c r="H488">
        <v>76.05</v>
      </c>
      <c r="I488">
        <v>0.29199999999999998</v>
      </c>
      <c r="J488">
        <v>4.7850900000000003</v>
      </c>
      <c r="K488">
        <v>142</v>
      </c>
      <c r="L488">
        <v>-386.32999999999993</v>
      </c>
      <c r="M488">
        <v>0.17704568393451978</v>
      </c>
      <c r="N488">
        <v>-9.1776498239870635E-2</v>
      </c>
    </row>
    <row r="489" spans="1:14">
      <c r="A489" s="17">
        <v>45596</v>
      </c>
      <c r="B489">
        <v>6</v>
      </c>
      <c r="C489">
        <v>1</v>
      </c>
      <c r="D489">
        <v>5705.45</v>
      </c>
      <c r="E489">
        <v>1.3411</v>
      </c>
      <c r="F489">
        <v>49.469802410759939</v>
      </c>
      <c r="G489">
        <v>0.20109185820152436</v>
      </c>
      <c r="H489">
        <v>53.25</v>
      </c>
      <c r="I489">
        <v>0.22</v>
      </c>
      <c r="J489">
        <v>4.7691999999999997</v>
      </c>
      <c r="K489">
        <v>141</v>
      </c>
      <c r="L489">
        <v>-494.55000000000018</v>
      </c>
      <c r="M489">
        <v>0.94033226188236418</v>
      </c>
      <c r="N489">
        <v>0.73924040368083976</v>
      </c>
    </row>
    <row r="490" spans="1:14">
      <c r="A490" s="17">
        <v>45597</v>
      </c>
      <c r="B490">
        <v>6</v>
      </c>
      <c r="C490">
        <v>3</v>
      </c>
      <c r="D490">
        <v>5728.8</v>
      </c>
      <c r="E490">
        <v>1.3364</v>
      </c>
      <c r="F490">
        <v>52.472340209975528</v>
      </c>
      <c r="G490">
        <v>0.21198673087961584</v>
      </c>
      <c r="H490">
        <v>55.45</v>
      </c>
      <c r="I490">
        <v>0.223</v>
      </c>
      <c r="J490">
        <v>4.75678</v>
      </c>
      <c r="K490">
        <v>140</v>
      </c>
      <c r="L490">
        <v>-471.19999999999982</v>
      </c>
      <c r="M490">
        <v>5.3492655578449483E-2</v>
      </c>
      <c r="N490">
        <v>-0.15849407530116635</v>
      </c>
    </row>
    <row r="491" spans="1:14">
      <c r="A491" s="17">
        <v>45600</v>
      </c>
      <c r="B491">
        <v>6</v>
      </c>
      <c r="C491">
        <v>1</v>
      </c>
      <c r="D491">
        <v>5712.69</v>
      </c>
      <c r="E491">
        <v>1.3391</v>
      </c>
      <c r="F491">
        <v>46.47848024973564</v>
      </c>
      <c r="G491">
        <v>0.1958868267206218</v>
      </c>
      <c r="H491">
        <v>51.25</v>
      </c>
      <c r="I491">
        <v>0.20899999999999999</v>
      </c>
      <c r="J491">
        <v>4.7418500000000003</v>
      </c>
      <c r="K491">
        <v>137</v>
      </c>
      <c r="L491">
        <v>-487.3100000000004</v>
      </c>
      <c r="M491">
        <v>0.27304371210439526</v>
      </c>
      <c r="N491">
        <v>7.7156885383773466E-2</v>
      </c>
    </row>
    <row r="492" spans="1:14">
      <c r="A492" s="17">
        <v>45601</v>
      </c>
      <c r="B492">
        <v>6</v>
      </c>
      <c r="C492">
        <v>1</v>
      </c>
      <c r="D492">
        <v>5782.76</v>
      </c>
      <c r="E492">
        <v>1.3243</v>
      </c>
      <c r="F492">
        <v>58.242974333981692</v>
      </c>
      <c r="G492">
        <v>0.23587401981927031</v>
      </c>
      <c r="H492">
        <v>64.599999999999994</v>
      </c>
      <c r="I492">
        <v>0.252</v>
      </c>
      <c r="J492">
        <v>4.7514500000000002</v>
      </c>
      <c r="K492">
        <v>136</v>
      </c>
      <c r="L492">
        <v>-417.23999999999978</v>
      </c>
      <c r="M492">
        <v>0.33691987794923062</v>
      </c>
      <c r="N492">
        <v>0.10104585812996031</v>
      </c>
    </row>
    <row r="493" spans="1:14">
      <c r="A493" s="17">
        <v>45602</v>
      </c>
      <c r="B493">
        <v>6</v>
      </c>
      <c r="C493">
        <v>1</v>
      </c>
      <c r="D493">
        <v>5929.04</v>
      </c>
      <c r="E493">
        <v>1.2922</v>
      </c>
      <c r="F493">
        <v>97.197454068368188</v>
      </c>
      <c r="G493">
        <v>0.34481177777710575</v>
      </c>
      <c r="H493">
        <v>106.65</v>
      </c>
      <c r="I493">
        <v>0.36399999999999999</v>
      </c>
      <c r="J493">
        <v>4.7555100000000001</v>
      </c>
      <c r="K493">
        <v>135</v>
      </c>
      <c r="L493">
        <v>-270.96000000000004</v>
      </c>
      <c r="M493">
        <v>0.63613848412420493</v>
      </c>
      <c r="N493">
        <v>0.29132670634709917</v>
      </c>
    </row>
    <row r="494" spans="1:14">
      <c r="A494" s="17">
        <v>45603</v>
      </c>
      <c r="B494">
        <v>6</v>
      </c>
      <c r="C494">
        <v>1</v>
      </c>
      <c r="D494">
        <v>5973.1</v>
      </c>
      <c r="E494">
        <v>1.2938000000000001</v>
      </c>
      <c r="F494">
        <v>112.22809052649154</v>
      </c>
      <c r="G494">
        <v>0.38104256303402911</v>
      </c>
      <c r="H494">
        <v>121.25</v>
      </c>
      <c r="I494">
        <v>0.4</v>
      </c>
      <c r="J494">
        <v>4.7456100000000001</v>
      </c>
      <c r="K494">
        <v>134</v>
      </c>
      <c r="L494">
        <v>-226.89999999999964</v>
      </c>
      <c r="M494">
        <v>6.3240253973413427</v>
      </c>
      <c r="N494">
        <v>5.9429828343073137</v>
      </c>
    </row>
    <row r="495" spans="1:14">
      <c r="A495" s="17">
        <v>45604</v>
      </c>
      <c r="B495">
        <v>6</v>
      </c>
      <c r="C495">
        <v>3</v>
      </c>
      <c r="D495">
        <v>5995.54</v>
      </c>
      <c r="E495">
        <v>1.2887999999999999</v>
      </c>
      <c r="F495">
        <v>122.46924552053224</v>
      </c>
      <c r="G495">
        <v>0.40162461233020447</v>
      </c>
      <c r="H495">
        <v>129</v>
      </c>
      <c r="I495">
        <v>0.42199999999999999</v>
      </c>
      <c r="J495">
        <v>4.7659500000000001</v>
      </c>
      <c r="K495">
        <v>133</v>
      </c>
      <c r="L495">
        <v>-204.46000000000004</v>
      </c>
      <c r="M495">
        <v>-1.8284386928589087E-2</v>
      </c>
      <c r="N495">
        <v>-0.41990899925879355</v>
      </c>
    </row>
    <row r="496" spans="1:14">
      <c r="A496" s="17">
        <v>45607</v>
      </c>
      <c r="B496">
        <v>6</v>
      </c>
      <c r="C496">
        <v>1</v>
      </c>
      <c r="D496">
        <v>6001.35</v>
      </c>
      <c r="E496">
        <v>1.2884</v>
      </c>
      <c r="F496">
        <v>121.66670058248383</v>
      </c>
      <c r="G496">
        <v>0.4034348405971997</v>
      </c>
      <c r="H496">
        <v>130.05000000000001</v>
      </c>
      <c r="I496">
        <v>0.42699999999999999</v>
      </c>
      <c r="J496">
        <v>4.7637099999999997</v>
      </c>
      <c r="K496">
        <v>130</v>
      </c>
      <c r="L496">
        <v>-198.64999999999964</v>
      </c>
      <c r="M496">
        <v>0.23539859732626547</v>
      </c>
      <c r="N496">
        <v>-0.16803624327093422</v>
      </c>
    </row>
    <row r="497" spans="1:14">
      <c r="A497" s="17">
        <v>45608</v>
      </c>
      <c r="B497">
        <v>6</v>
      </c>
      <c r="C497">
        <v>1</v>
      </c>
      <c r="D497">
        <v>5983.99</v>
      </c>
      <c r="E497">
        <v>1.2925</v>
      </c>
      <c r="F497">
        <v>112.08878374608639</v>
      </c>
      <c r="G497">
        <v>0.38574799592900977</v>
      </c>
      <c r="H497">
        <v>121</v>
      </c>
      <c r="I497">
        <v>0.41199999999999998</v>
      </c>
      <c r="J497">
        <v>4.7735000000000003</v>
      </c>
      <c r="K497">
        <v>129</v>
      </c>
      <c r="L497">
        <v>-216.01000000000022</v>
      </c>
      <c r="M497">
        <v>2.5294270560684072E-3</v>
      </c>
      <c r="N497">
        <v>-0.38321856887294137</v>
      </c>
    </row>
    <row r="498" spans="1:14">
      <c r="A498" s="17">
        <v>45609</v>
      </c>
      <c r="B498">
        <v>6</v>
      </c>
      <c r="C498">
        <v>1</v>
      </c>
      <c r="D498">
        <v>5985.38</v>
      </c>
      <c r="E498">
        <v>1.2904</v>
      </c>
      <c r="F498">
        <v>109.886596498784</v>
      </c>
      <c r="G498">
        <v>0.38390483357384281</v>
      </c>
      <c r="H498">
        <v>120.95</v>
      </c>
      <c r="I498">
        <v>0.41299999999999998</v>
      </c>
      <c r="J498">
        <v>4.7338300000000002</v>
      </c>
      <c r="K498">
        <v>128</v>
      </c>
      <c r="L498">
        <v>-214.61999999999989</v>
      </c>
      <c r="M498">
        <v>0.36360318913616169</v>
      </c>
      <c r="N498">
        <v>-2.0301644437681121E-2</v>
      </c>
    </row>
    <row r="499" spans="1:14">
      <c r="A499" s="17">
        <v>45610</v>
      </c>
      <c r="B499">
        <v>6</v>
      </c>
      <c r="C499">
        <v>1</v>
      </c>
      <c r="D499">
        <v>5949.17</v>
      </c>
      <c r="E499">
        <v>1.2985</v>
      </c>
      <c r="F499">
        <v>92.217115672885029</v>
      </c>
      <c r="G499">
        <v>0.34713577298701409</v>
      </c>
      <c r="H499">
        <v>100.15</v>
      </c>
      <c r="I499">
        <v>0.371</v>
      </c>
      <c r="J499">
        <v>4.7748699999999999</v>
      </c>
      <c r="K499">
        <v>127</v>
      </c>
      <c r="L499">
        <v>-250.82999999999993</v>
      </c>
      <c r="M499">
        <v>0.22586006997848174</v>
      </c>
      <c r="N499">
        <v>-0.12127570300853235</v>
      </c>
    </row>
    <row r="500" spans="1:14">
      <c r="A500" s="17">
        <v>45611</v>
      </c>
      <c r="B500">
        <v>6</v>
      </c>
      <c r="C500">
        <v>3</v>
      </c>
      <c r="D500">
        <v>5870.62</v>
      </c>
      <c r="E500">
        <v>1.3163</v>
      </c>
      <c r="F500">
        <v>70.312181232345665</v>
      </c>
      <c r="G500">
        <v>0.28297997871675845</v>
      </c>
      <c r="H500">
        <v>77.7</v>
      </c>
      <c r="I500">
        <v>0.307</v>
      </c>
      <c r="J500">
        <v>4.7703899999999999</v>
      </c>
      <c r="K500">
        <v>126</v>
      </c>
      <c r="L500">
        <v>-329.38000000000011</v>
      </c>
      <c r="M500">
        <v>-4.7007793232683809E-2</v>
      </c>
      <c r="N500">
        <v>-0.32998777194944229</v>
      </c>
    </row>
    <row r="501" spans="1:14">
      <c r="A501" s="17">
        <v>45614</v>
      </c>
      <c r="B501">
        <v>6</v>
      </c>
      <c r="C501">
        <v>1</v>
      </c>
      <c r="D501">
        <v>5893.62</v>
      </c>
      <c r="E501">
        <v>1.3109</v>
      </c>
      <c r="F501">
        <v>72.499171178517145</v>
      </c>
      <c r="G501">
        <v>0.29473653408636774</v>
      </c>
      <c r="H501">
        <v>79.599999999999994</v>
      </c>
      <c r="I501">
        <v>0.31900000000000001</v>
      </c>
      <c r="J501">
        <v>4.7681199999999997</v>
      </c>
      <c r="K501">
        <v>123</v>
      </c>
      <c r="L501">
        <v>-306.38000000000011</v>
      </c>
      <c r="M501">
        <v>4.0051387079239769</v>
      </c>
      <c r="N501">
        <v>3.710402173837609</v>
      </c>
    </row>
    <row r="502" spans="1:14">
      <c r="A502" s="17">
        <v>45615</v>
      </c>
      <c r="B502">
        <v>6</v>
      </c>
      <c r="C502">
        <v>1</v>
      </c>
      <c r="D502">
        <v>5916.98</v>
      </c>
      <c r="E502">
        <v>1.3053999999999999</v>
      </c>
      <c r="F502">
        <v>82.324874259031503</v>
      </c>
      <c r="G502">
        <v>0.31830247960633573</v>
      </c>
      <c r="H502">
        <v>88.2</v>
      </c>
      <c r="I502">
        <v>0.34</v>
      </c>
      <c r="J502">
        <v>4.7679</v>
      </c>
      <c r="K502">
        <v>122</v>
      </c>
      <c r="L502">
        <v>-283.02000000000044</v>
      </c>
      <c r="M502">
        <v>-5.4776559785389131E-2</v>
      </c>
      <c r="N502">
        <v>-0.37307903939172488</v>
      </c>
    </row>
    <row r="503" spans="1:14">
      <c r="A503" s="17">
        <v>45616</v>
      </c>
      <c r="B503">
        <v>6</v>
      </c>
      <c r="C503">
        <v>1</v>
      </c>
      <c r="D503">
        <v>5917.11</v>
      </c>
      <c r="E503">
        <v>1.3050999999999999</v>
      </c>
      <c r="F503">
        <v>84.821212239474335</v>
      </c>
      <c r="G503">
        <v>0.32136093301501162</v>
      </c>
      <c r="H503">
        <v>89.35</v>
      </c>
      <c r="I503">
        <v>0.34200000000000003</v>
      </c>
      <c r="J503">
        <v>4.7730899999999998</v>
      </c>
      <c r="K503">
        <v>121</v>
      </c>
      <c r="L503">
        <v>-282.89000000000033</v>
      </c>
      <c r="M503">
        <v>0.98382697632055904</v>
      </c>
      <c r="N503">
        <v>0.66246604330554737</v>
      </c>
    </row>
    <row r="504" spans="1:14">
      <c r="A504" s="17">
        <v>45617</v>
      </c>
      <c r="B504">
        <v>6</v>
      </c>
      <c r="C504">
        <v>1</v>
      </c>
      <c r="D504">
        <v>5948.71</v>
      </c>
      <c r="E504">
        <v>1.2982</v>
      </c>
      <c r="F504">
        <v>94.445823347096621</v>
      </c>
      <c r="G504">
        <v>0.34734427683270253</v>
      </c>
      <c r="H504">
        <v>99.55</v>
      </c>
      <c r="I504">
        <v>0.36799999999999999</v>
      </c>
      <c r="J504">
        <v>4.7730300000000003</v>
      </c>
      <c r="K504">
        <v>120</v>
      </c>
      <c r="L504">
        <v>-251.28999999999996</v>
      </c>
      <c r="M504">
        <v>-5.0575566280952122</v>
      </c>
      <c r="N504">
        <v>-5.4049009049279144</v>
      </c>
    </row>
    <row r="505" spans="1:14">
      <c r="A505" s="17">
        <v>45618</v>
      </c>
      <c r="B505">
        <v>6</v>
      </c>
      <c r="C505">
        <v>3</v>
      </c>
      <c r="D505">
        <v>5969.34</v>
      </c>
      <c r="E505">
        <v>1.2948999999999999</v>
      </c>
      <c r="F505">
        <v>96.211064341835936</v>
      </c>
      <c r="G505">
        <v>0.35974617719719948</v>
      </c>
      <c r="H505">
        <v>102.4</v>
      </c>
      <c r="I505">
        <v>0.378</v>
      </c>
      <c r="J505">
        <v>4.7799699999999996</v>
      </c>
      <c r="K505">
        <v>119</v>
      </c>
      <c r="L505">
        <v>-230.65999999999985</v>
      </c>
      <c r="M505">
        <v>-7.7167715757815239E-2</v>
      </c>
      <c r="N505">
        <v>-0.4369138929550147</v>
      </c>
    </row>
    <row r="506" spans="1:14">
      <c r="A506" s="17">
        <v>45621</v>
      </c>
      <c r="B506">
        <v>6</v>
      </c>
      <c r="C506">
        <v>1</v>
      </c>
      <c r="D506">
        <v>5987.37</v>
      </c>
      <c r="E506">
        <v>1.2907</v>
      </c>
      <c r="F506">
        <v>95.952007953106204</v>
      </c>
      <c r="G506">
        <v>0.36851328264575567</v>
      </c>
      <c r="H506">
        <v>105.9</v>
      </c>
      <c r="I506">
        <v>0.39100000000000001</v>
      </c>
      <c r="J506">
        <v>4.7609500000000002</v>
      </c>
      <c r="K506">
        <v>116</v>
      </c>
      <c r="L506">
        <v>-212.63000000000011</v>
      </c>
      <c r="M506">
        <v>0.86126479555376656</v>
      </c>
      <c r="N506">
        <v>0.49275151290801089</v>
      </c>
    </row>
    <row r="507" spans="1:14">
      <c r="A507" s="17">
        <v>45622</v>
      </c>
      <c r="B507">
        <v>6</v>
      </c>
      <c r="C507">
        <v>1</v>
      </c>
      <c r="D507">
        <v>6021.63</v>
      </c>
      <c r="E507">
        <v>1.2827</v>
      </c>
      <c r="F507">
        <v>108.24238207121471</v>
      </c>
      <c r="G507">
        <v>0.4004153390034727</v>
      </c>
      <c r="H507">
        <v>117.1</v>
      </c>
      <c r="I507">
        <v>0.42499999999999999</v>
      </c>
      <c r="J507">
        <v>4.7359099999999996</v>
      </c>
      <c r="K507">
        <v>115</v>
      </c>
      <c r="L507">
        <v>-178.36999999999989</v>
      </c>
      <c r="M507">
        <v>0.31865942457732416</v>
      </c>
      <c r="N507">
        <v>-8.1755914426148546E-2</v>
      </c>
    </row>
    <row r="508" spans="1:14">
      <c r="A508" s="17">
        <v>45623</v>
      </c>
      <c r="B508">
        <v>6</v>
      </c>
      <c r="C508">
        <v>2</v>
      </c>
      <c r="D508">
        <v>5998.74</v>
      </c>
      <c r="E508">
        <v>1.2879</v>
      </c>
      <c r="F508">
        <v>96.03706486416786</v>
      </c>
      <c r="G508">
        <v>0.37434946969037552</v>
      </c>
      <c r="H508">
        <v>103.1</v>
      </c>
      <c r="I508">
        <v>0.39800000000000002</v>
      </c>
      <c r="J508">
        <v>4.7243700000000004</v>
      </c>
      <c r="K508">
        <v>114</v>
      </c>
      <c r="L508">
        <v>-201.26000000000022</v>
      </c>
      <c r="M508">
        <v>-1.6115133716464312</v>
      </c>
      <c r="N508">
        <v>-1.9858628413368067</v>
      </c>
    </row>
    <row r="509" spans="1:14">
      <c r="A509" s="17">
        <v>45625</v>
      </c>
      <c r="B509">
        <v>6</v>
      </c>
      <c r="C509">
        <v>3</v>
      </c>
      <c r="D509">
        <v>6032.38</v>
      </c>
      <c r="E509">
        <v>1.2808999999999999</v>
      </c>
      <c r="F509">
        <v>107.34014982643157</v>
      </c>
      <c r="G509">
        <v>0.40671810797506069</v>
      </c>
      <c r="H509">
        <v>117.25</v>
      </c>
      <c r="I509">
        <v>0.436</v>
      </c>
      <c r="J509">
        <v>4.7997500000000004</v>
      </c>
      <c r="K509">
        <v>112</v>
      </c>
      <c r="L509">
        <v>-167.61999999999989</v>
      </c>
      <c r="M509">
        <v>-9.1638999877219976E-2</v>
      </c>
      <c r="N509">
        <v>-0.49835710785228066</v>
      </c>
    </row>
    <row r="510" spans="1:14">
      <c r="A510" s="17">
        <v>45628</v>
      </c>
      <c r="B510">
        <v>6</v>
      </c>
      <c r="C510">
        <v>1</v>
      </c>
      <c r="D510">
        <v>6047.15</v>
      </c>
      <c r="E510">
        <v>1.2774000000000001</v>
      </c>
      <c r="F510">
        <v>111.6291026433928</v>
      </c>
      <c r="G510">
        <v>0.41909413675618223</v>
      </c>
      <c r="H510">
        <v>121.7</v>
      </c>
      <c r="I510">
        <v>0.44800000000000001</v>
      </c>
      <c r="J510">
        <v>4.7840400000000001</v>
      </c>
      <c r="K510">
        <v>109</v>
      </c>
      <c r="L510">
        <v>-152.85000000000036</v>
      </c>
      <c r="M510">
        <v>-1.6299107336962045E-2</v>
      </c>
      <c r="N510">
        <v>-0.43539324409314428</v>
      </c>
    </row>
    <row r="511" spans="1:14">
      <c r="A511" s="17">
        <v>45629</v>
      </c>
      <c r="B511">
        <v>6</v>
      </c>
      <c r="C511">
        <v>1</v>
      </c>
      <c r="D511">
        <v>6049.88</v>
      </c>
      <c r="E511">
        <v>1.2765</v>
      </c>
      <c r="F511">
        <v>111.05868695800882</v>
      </c>
      <c r="G511">
        <v>0.42025207012837767</v>
      </c>
      <c r="H511">
        <v>122</v>
      </c>
      <c r="I511">
        <v>0.44700000000000001</v>
      </c>
      <c r="J511">
        <v>4.7794400000000001</v>
      </c>
      <c r="K511">
        <v>108</v>
      </c>
      <c r="L511">
        <v>-150.11999999999989</v>
      </c>
      <c r="M511" t="s">
        <v>69</v>
      </c>
      <c r="N511" t="s">
        <v>69</v>
      </c>
    </row>
    <row r="512" spans="1:14">
      <c r="A512" s="17">
        <v>45509</v>
      </c>
      <c r="B512">
        <v>7</v>
      </c>
      <c r="C512">
        <v>1</v>
      </c>
      <c r="D512">
        <v>5186.33</v>
      </c>
      <c r="E512">
        <v>1.4816</v>
      </c>
      <c r="F512">
        <v>72.601215089413699</v>
      </c>
      <c r="G512">
        <v>0.23640885248403212</v>
      </c>
      <c r="H512">
        <v>86.95</v>
      </c>
      <c r="I512">
        <v>0.26400000000000001</v>
      </c>
      <c r="J512">
        <v>4.9585299999999997</v>
      </c>
      <c r="K512">
        <v>137</v>
      </c>
      <c r="L512">
        <v>-513.67000000000007</v>
      </c>
      <c r="M512">
        <v>-0.66670985104925151</v>
      </c>
      <c r="N512">
        <v>-0.90311870353328361</v>
      </c>
    </row>
    <row r="513" spans="1:14">
      <c r="A513" s="17">
        <v>45510</v>
      </c>
      <c r="B513">
        <v>7</v>
      </c>
      <c r="C513">
        <v>1</v>
      </c>
      <c r="D513">
        <v>5240.03</v>
      </c>
      <c r="E513">
        <v>1.4664999999999999</v>
      </c>
      <c r="F513">
        <v>63.86534996033447</v>
      </c>
      <c r="G513">
        <v>0.23446360603028643</v>
      </c>
      <c r="H513">
        <v>65.3</v>
      </c>
      <c r="I513">
        <v>0.24399999999999999</v>
      </c>
      <c r="J513">
        <v>4.9520299999999997</v>
      </c>
      <c r="K513">
        <v>136</v>
      </c>
      <c r="L513">
        <v>-459.97000000000025</v>
      </c>
      <c r="M513">
        <v>0.13522610169238675</v>
      </c>
      <c r="N513">
        <v>-9.9237504337899685E-2</v>
      </c>
    </row>
    <row r="514" spans="1:14">
      <c r="A514" s="17">
        <v>45511</v>
      </c>
      <c r="B514">
        <v>7</v>
      </c>
      <c r="C514">
        <v>1</v>
      </c>
      <c r="D514">
        <v>5199.5</v>
      </c>
      <c r="E514">
        <v>1.4785999999999999</v>
      </c>
      <c r="F514">
        <v>54.868958081467099</v>
      </c>
      <c r="G514">
        <v>0.20907368022527664</v>
      </c>
      <c r="H514">
        <v>57</v>
      </c>
      <c r="I514">
        <v>0.22600000000000001</v>
      </c>
      <c r="J514">
        <v>4.8596199999999996</v>
      </c>
      <c r="K514">
        <v>135</v>
      </c>
      <c r="L514">
        <v>-500.5</v>
      </c>
      <c r="M514">
        <v>0.27872358271989822</v>
      </c>
      <c r="N514">
        <v>6.9649902494621579E-2</v>
      </c>
    </row>
    <row r="515" spans="1:14">
      <c r="A515" s="17">
        <v>45512</v>
      </c>
      <c r="B515">
        <v>7</v>
      </c>
      <c r="C515">
        <v>1</v>
      </c>
      <c r="D515">
        <v>5319.31</v>
      </c>
      <c r="E515">
        <v>1.4450000000000001</v>
      </c>
      <c r="F515">
        <v>76.749592933977056</v>
      </c>
      <c r="G515">
        <v>0.27589526413341298</v>
      </c>
      <c r="H515">
        <v>84.4</v>
      </c>
      <c r="I515">
        <v>0.29499999999999998</v>
      </c>
      <c r="J515">
        <v>4.9504000000000001</v>
      </c>
      <c r="K515">
        <v>134</v>
      </c>
      <c r="L515">
        <v>-380.6899999999996</v>
      </c>
      <c r="M515">
        <v>-1.9947482676089789</v>
      </c>
      <c r="N515">
        <v>-2.2706435317423921</v>
      </c>
    </row>
    <row r="516" spans="1:14">
      <c r="A516" s="17">
        <v>45513</v>
      </c>
      <c r="B516">
        <v>7</v>
      </c>
      <c r="C516">
        <v>3</v>
      </c>
      <c r="D516">
        <v>5344.16</v>
      </c>
      <c r="E516">
        <v>1.4382999999999999</v>
      </c>
      <c r="F516">
        <v>72.581347529167942</v>
      </c>
      <c r="G516">
        <v>0.27780606148720771</v>
      </c>
      <c r="H516">
        <v>76.95</v>
      </c>
      <c r="I516">
        <v>0.28999999999999998</v>
      </c>
      <c r="J516">
        <v>4.9727600000000001</v>
      </c>
      <c r="K516">
        <v>133</v>
      </c>
      <c r="L516">
        <v>-355.84000000000015</v>
      </c>
      <c r="M516">
        <v>2.4769286203126278E-2</v>
      </c>
      <c r="N516">
        <v>-0.25303677528408142</v>
      </c>
    </row>
    <row r="517" spans="1:14">
      <c r="A517" s="17">
        <v>45516</v>
      </c>
      <c r="B517">
        <v>7</v>
      </c>
      <c r="C517">
        <v>1</v>
      </c>
      <c r="D517">
        <v>5344.39</v>
      </c>
      <c r="E517">
        <v>1.4375</v>
      </c>
      <c r="F517">
        <v>69.493782046433807</v>
      </c>
      <c r="G517">
        <v>0.27251792378050688</v>
      </c>
      <c r="H517">
        <v>75.400000000000006</v>
      </c>
      <c r="I517">
        <v>0.29099999999999998</v>
      </c>
      <c r="J517">
        <v>4.9640300000000002</v>
      </c>
      <c r="K517">
        <v>130</v>
      </c>
      <c r="L517">
        <v>-355.60999999999967</v>
      </c>
      <c r="M517">
        <v>0.345809813583772</v>
      </c>
      <c r="N517">
        <v>7.329188980326512E-2</v>
      </c>
    </row>
    <row r="518" spans="1:14">
      <c r="A518" s="17">
        <v>45517</v>
      </c>
      <c r="B518">
        <v>7</v>
      </c>
      <c r="C518">
        <v>1</v>
      </c>
      <c r="D518">
        <v>5434.43</v>
      </c>
      <c r="E518">
        <v>1.4134</v>
      </c>
      <c r="F518">
        <v>92.424659637736113</v>
      </c>
      <c r="G518">
        <v>0.33925799546705548</v>
      </c>
      <c r="H518">
        <v>99.15</v>
      </c>
      <c r="I518">
        <v>0.35599999999999998</v>
      </c>
      <c r="J518">
        <v>4.9351500000000001</v>
      </c>
      <c r="K518">
        <v>129</v>
      </c>
      <c r="L518">
        <v>-265.56999999999971</v>
      </c>
      <c r="M518">
        <v>-6.0951681212075934</v>
      </c>
      <c r="N518">
        <v>-6.4344261166746488</v>
      </c>
    </row>
    <row r="519" spans="1:14">
      <c r="A519" s="17">
        <v>45518</v>
      </c>
      <c r="B519">
        <v>7</v>
      </c>
      <c r="C519">
        <v>1</v>
      </c>
      <c r="D519">
        <v>5455.21</v>
      </c>
      <c r="E519">
        <v>1.4079999999999999</v>
      </c>
      <c r="F519">
        <v>92.828589841235043</v>
      </c>
      <c r="G519">
        <v>0.34979389354214446</v>
      </c>
      <c r="H519">
        <v>101</v>
      </c>
      <c r="I519">
        <v>0.372</v>
      </c>
      <c r="J519">
        <v>4.9485799999999998</v>
      </c>
      <c r="K519">
        <v>128</v>
      </c>
      <c r="L519">
        <v>-244.78999999999996</v>
      </c>
      <c r="M519">
        <v>0.54223891796148516</v>
      </c>
      <c r="N519">
        <v>0.19244502441934069</v>
      </c>
    </row>
    <row r="520" spans="1:14">
      <c r="A520" s="17">
        <v>45519</v>
      </c>
      <c r="B520">
        <v>7</v>
      </c>
      <c r="C520">
        <v>1</v>
      </c>
      <c r="D520">
        <v>5543.22</v>
      </c>
      <c r="E520">
        <v>1.3857999999999999</v>
      </c>
      <c r="F520">
        <v>129.3879329299416</v>
      </c>
      <c r="G520">
        <v>0.43301202161352143</v>
      </c>
      <c r="H520">
        <v>137.15</v>
      </c>
      <c r="I520">
        <v>0.45</v>
      </c>
      <c r="J520">
        <v>5.0019799999999996</v>
      </c>
      <c r="K520">
        <v>127</v>
      </c>
      <c r="L520">
        <v>-156.77999999999975</v>
      </c>
      <c r="M520">
        <v>-0.69874869880148316</v>
      </c>
      <c r="N520">
        <v>-1.1317607204150046</v>
      </c>
    </row>
    <row r="521" spans="1:14">
      <c r="A521" s="17">
        <v>45520</v>
      </c>
      <c r="B521">
        <v>7</v>
      </c>
      <c r="C521">
        <v>3</v>
      </c>
      <c r="D521">
        <v>5554.25</v>
      </c>
      <c r="E521">
        <v>1.3829</v>
      </c>
      <c r="F521">
        <v>134.48844733412579</v>
      </c>
      <c r="G521">
        <v>0.4429781338989392</v>
      </c>
      <c r="H521">
        <v>144.15</v>
      </c>
      <c r="I521">
        <v>0.46300000000000002</v>
      </c>
      <c r="J521">
        <v>4.9948600000000001</v>
      </c>
      <c r="K521">
        <v>126</v>
      </c>
      <c r="L521">
        <v>-145.75</v>
      </c>
      <c r="M521">
        <v>-2.2484708271155855</v>
      </c>
      <c r="N521">
        <v>-2.6914489610145247</v>
      </c>
    </row>
    <row r="522" spans="1:14">
      <c r="A522" s="17">
        <v>45523</v>
      </c>
      <c r="B522">
        <v>7</v>
      </c>
      <c r="C522">
        <v>1</v>
      </c>
      <c r="D522">
        <v>5608.25</v>
      </c>
      <c r="E522">
        <v>1.3697999999999999</v>
      </c>
      <c r="F522">
        <v>157.0294119212208</v>
      </c>
      <c r="G522">
        <v>0.49181674343970372</v>
      </c>
      <c r="H522">
        <v>165.25</v>
      </c>
      <c r="I522">
        <v>0.50800000000000001</v>
      </c>
      <c r="J522">
        <v>5.0149900000000001</v>
      </c>
      <c r="K522">
        <v>123</v>
      </c>
      <c r="L522">
        <v>-91.75</v>
      </c>
      <c r="M522">
        <v>-1.8693955864071809E-2</v>
      </c>
      <c r="N522">
        <v>-0.51051069930377557</v>
      </c>
    </row>
    <row r="523" spans="1:14">
      <c r="A523" s="17">
        <v>45524</v>
      </c>
      <c r="B523">
        <v>7</v>
      </c>
      <c r="C523">
        <v>1</v>
      </c>
      <c r="D523">
        <v>5597.12</v>
      </c>
      <c r="E523">
        <v>1.3721000000000001</v>
      </c>
      <c r="F523">
        <v>154.68317210373471</v>
      </c>
      <c r="G523">
        <v>0.48118400622674284</v>
      </c>
      <c r="H523">
        <v>165.85</v>
      </c>
      <c r="I523">
        <v>0.504</v>
      </c>
      <c r="J523">
        <v>4.9802</v>
      </c>
      <c r="K523">
        <v>122</v>
      </c>
      <c r="L523">
        <v>-102.88000000000011</v>
      </c>
      <c r="M523">
        <v>4.5456448883665166</v>
      </c>
      <c r="N523">
        <v>4.0644608821397741</v>
      </c>
    </row>
    <row r="524" spans="1:14">
      <c r="A524" s="17">
        <v>45525</v>
      </c>
      <c r="B524">
        <v>7</v>
      </c>
      <c r="C524">
        <v>1</v>
      </c>
      <c r="D524">
        <v>5620.85</v>
      </c>
      <c r="E524">
        <v>1.3666</v>
      </c>
      <c r="F524">
        <v>167.75099854784412</v>
      </c>
      <c r="G524">
        <v>0.50226880481670377</v>
      </c>
      <c r="H524">
        <v>177.85</v>
      </c>
      <c r="I524">
        <v>0.51900000000000002</v>
      </c>
      <c r="J524">
        <v>4.9407199999999998</v>
      </c>
      <c r="K524">
        <v>121</v>
      </c>
      <c r="L524">
        <v>-79.149999999999636</v>
      </c>
      <c r="M524">
        <v>0.28298663359998555</v>
      </c>
      <c r="N524">
        <v>-0.21928217121671822</v>
      </c>
    </row>
    <row r="525" spans="1:14">
      <c r="A525" s="17">
        <v>45526</v>
      </c>
      <c r="B525">
        <v>7</v>
      </c>
      <c r="C525">
        <v>1</v>
      </c>
      <c r="D525">
        <v>5570.64</v>
      </c>
      <c r="E525">
        <v>1.3792</v>
      </c>
      <c r="F525">
        <v>144.72688182810225</v>
      </c>
      <c r="G525">
        <v>0.45681153954509479</v>
      </c>
      <c r="H525">
        <v>157.75</v>
      </c>
      <c r="I525">
        <v>0.48099999999999998</v>
      </c>
      <c r="J525">
        <v>4.9737099999999996</v>
      </c>
      <c r="K525">
        <v>120</v>
      </c>
      <c r="L525">
        <v>-129.35999999999967</v>
      </c>
      <c r="M525">
        <v>0.5173333857654967</v>
      </c>
      <c r="N525">
        <v>6.0521846220401909E-2</v>
      </c>
    </row>
    <row r="526" spans="1:14">
      <c r="A526" s="17">
        <v>45527</v>
      </c>
      <c r="B526">
        <v>7</v>
      </c>
      <c r="C526">
        <v>3</v>
      </c>
      <c r="D526">
        <v>5634.61</v>
      </c>
      <c r="E526">
        <v>1.3636999999999999</v>
      </c>
      <c r="F526">
        <v>171.61975932990254</v>
      </c>
      <c r="G526">
        <v>0.51345033910627047</v>
      </c>
      <c r="H526">
        <v>179.85</v>
      </c>
      <c r="I526">
        <v>0.52700000000000002</v>
      </c>
      <c r="J526">
        <v>4.9300199999999998</v>
      </c>
      <c r="K526">
        <v>119</v>
      </c>
      <c r="L526">
        <v>-65.390000000000327</v>
      </c>
      <c r="M526">
        <v>0.17542810946798409</v>
      </c>
      <c r="N526">
        <v>-0.33802222963828638</v>
      </c>
    </row>
    <row r="527" spans="1:14">
      <c r="A527" s="17">
        <v>45530</v>
      </c>
      <c r="B527">
        <v>7</v>
      </c>
      <c r="C527">
        <v>1</v>
      </c>
      <c r="D527">
        <v>5616.84</v>
      </c>
      <c r="E527">
        <v>1.3683000000000001</v>
      </c>
      <c r="F527">
        <v>157.2004574010889</v>
      </c>
      <c r="G527">
        <v>0.49475825701453652</v>
      </c>
      <c r="H527">
        <v>165.75</v>
      </c>
      <c r="I527">
        <v>0.51</v>
      </c>
      <c r="J527">
        <v>4.93872</v>
      </c>
      <c r="K527">
        <v>116</v>
      </c>
      <c r="L527">
        <v>-83.159999999999854</v>
      </c>
      <c r="M527">
        <v>-0.38460479026911099</v>
      </c>
      <c r="N527">
        <v>-0.87936304728364756</v>
      </c>
    </row>
    <row r="528" spans="1:14">
      <c r="A528" s="17">
        <v>45531</v>
      </c>
      <c r="B528">
        <v>7</v>
      </c>
      <c r="C528">
        <v>1</v>
      </c>
      <c r="D528">
        <v>5625.8</v>
      </c>
      <c r="E528">
        <v>1.3662000000000001</v>
      </c>
      <c r="F528">
        <v>159.55745562712173</v>
      </c>
      <c r="G528">
        <v>0.50222396066369801</v>
      </c>
      <c r="H528">
        <v>170.4</v>
      </c>
      <c r="I528">
        <v>0.52300000000000002</v>
      </c>
      <c r="J528">
        <v>4.92021</v>
      </c>
      <c r="K528">
        <v>115</v>
      </c>
      <c r="L528">
        <v>-74.199999999999818</v>
      </c>
      <c r="M528">
        <v>0.42100449943888618</v>
      </c>
      <c r="N528">
        <v>-8.1219461224811829E-2</v>
      </c>
    </row>
    <row r="529" spans="1:14">
      <c r="A529" s="17">
        <v>45532</v>
      </c>
      <c r="B529">
        <v>7</v>
      </c>
      <c r="C529">
        <v>1</v>
      </c>
      <c r="D529">
        <v>5592.18</v>
      </c>
      <c r="E529">
        <v>1.3749</v>
      </c>
      <c r="F529">
        <v>145.54109941475872</v>
      </c>
      <c r="G529">
        <v>0.46998378410681046</v>
      </c>
      <c r="H529">
        <v>147.44999999999999</v>
      </c>
      <c r="I529">
        <v>0.48499999999999999</v>
      </c>
      <c r="J529">
        <v>4.9045100000000001</v>
      </c>
      <c r="K529">
        <v>114</v>
      </c>
      <c r="L529">
        <v>-107.81999999999971</v>
      </c>
      <c r="M529">
        <v>-0.33420496699338542</v>
      </c>
      <c r="N529">
        <v>-0.80418875110019594</v>
      </c>
    </row>
    <row r="530" spans="1:14">
      <c r="A530" s="17">
        <v>45533</v>
      </c>
      <c r="B530">
        <v>7</v>
      </c>
      <c r="C530">
        <v>1</v>
      </c>
      <c r="D530">
        <v>5591.96</v>
      </c>
      <c r="E530">
        <v>1.3743000000000001</v>
      </c>
      <c r="F530">
        <v>139.97293937134418</v>
      </c>
      <c r="G530">
        <v>0.46862731904248978</v>
      </c>
      <c r="H530">
        <v>154.55000000000001</v>
      </c>
      <c r="I530">
        <v>0.5</v>
      </c>
      <c r="J530">
        <v>4.9904500000000001</v>
      </c>
      <c r="K530">
        <v>113</v>
      </c>
      <c r="L530">
        <v>-108.03999999999996</v>
      </c>
      <c r="M530">
        <v>0.53247983271064536</v>
      </c>
      <c r="N530">
        <v>6.3852513668155586E-2</v>
      </c>
    </row>
    <row r="531" spans="1:14">
      <c r="A531" s="17">
        <v>45534</v>
      </c>
      <c r="B531">
        <v>7</v>
      </c>
      <c r="C531">
        <v>3</v>
      </c>
      <c r="D531">
        <v>5648.4</v>
      </c>
      <c r="E531">
        <v>1.3606</v>
      </c>
      <c r="F531">
        <v>167.29897448914153</v>
      </c>
      <c r="G531">
        <v>0.52313654308718893</v>
      </c>
      <c r="H531">
        <v>173.3</v>
      </c>
      <c r="I531">
        <v>0.53200000000000003</v>
      </c>
      <c r="J531">
        <v>4.9696699999999998</v>
      </c>
      <c r="K531">
        <v>112</v>
      </c>
      <c r="L531">
        <v>-51.600000000000364</v>
      </c>
      <c r="M531">
        <v>0.2536532959594362</v>
      </c>
      <c r="N531">
        <v>-0.26948324712775273</v>
      </c>
    </row>
    <row r="532" spans="1:14">
      <c r="A532" s="17">
        <v>45538</v>
      </c>
      <c r="B532">
        <v>7</v>
      </c>
      <c r="C532">
        <v>1</v>
      </c>
      <c r="D532">
        <v>5528.93</v>
      </c>
      <c r="E532">
        <v>1.3905000000000001</v>
      </c>
      <c r="F532">
        <v>118.75532997940581</v>
      </c>
      <c r="G532">
        <v>0.40947332694624905</v>
      </c>
      <c r="H532">
        <v>127.4</v>
      </c>
      <c r="I532">
        <v>0.43</v>
      </c>
      <c r="J532">
        <v>4.9531099999999997</v>
      </c>
      <c r="K532">
        <v>108</v>
      </c>
      <c r="L532">
        <v>-171.06999999999971</v>
      </c>
      <c r="M532">
        <v>3.5176830769128031E-2</v>
      </c>
      <c r="N532">
        <v>-0.37429649617712102</v>
      </c>
    </row>
    <row r="533" spans="1:14">
      <c r="A533" s="17">
        <v>45539</v>
      </c>
      <c r="B533">
        <v>7</v>
      </c>
      <c r="C533">
        <v>1</v>
      </c>
      <c r="D533">
        <v>5520.07</v>
      </c>
      <c r="E533">
        <v>1.3929</v>
      </c>
      <c r="F533">
        <v>118.49395881555711</v>
      </c>
      <c r="G533">
        <v>0.40285181696380051</v>
      </c>
      <c r="H533">
        <v>126.35</v>
      </c>
      <c r="I533">
        <v>0.41499999999999998</v>
      </c>
      <c r="J533">
        <v>4.8909399999999996</v>
      </c>
      <c r="K533">
        <v>107</v>
      </c>
      <c r="L533">
        <v>-179.93000000000029</v>
      </c>
      <c r="M533">
        <v>0.29105392129028257</v>
      </c>
      <c r="N533">
        <v>-0.11179789567351794</v>
      </c>
    </row>
    <row r="534" spans="1:14">
      <c r="A534" s="17">
        <v>45540</v>
      </c>
      <c r="B534">
        <v>7</v>
      </c>
      <c r="C534">
        <v>1</v>
      </c>
      <c r="D534">
        <v>5503.41</v>
      </c>
      <c r="E534">
        <v>1.3960999999999999</v>
      </c>
      <c r="F534">
        <v>107.25747567632106</v>
      </c>
      <c r="G534">
        <v>0.38350478909287949</v>
      </c>
      <c r="H534">
        <v>115.4</v>
      </c>
      <c r="I534">
        <v>0.40500000000000003</v>
      </c>
      <c r="J534">
        <v>4.8811600000000004</v>
      </c>
      <c r="K534">
        <v>106</v>
      </c>
      <c r="L534">
        <v>-196.59000000000015</v>
      </c>
      <c r="M534">
        <v>0.28753692119660867</v>
      </c>
      <c r="N534">
        <v>-9.596786789627082E-2</v>
      </c>
    </row>
    <row r="535" spans="1:14">
      <c r="A535" s="17">
        <v>45541</v>
      </c>
      <c r="B535">
        <v>7</v>
      </c>
      <c r="C535">
        <v>1</v>
      </c>
      <c r="D535">
        <v>5408.42</v>
      </c>
      <c r="E535">
        <v>1.4211</v>
      </c>
      <c r="F535">
        <v>79.044397751645647</v>
      </c>
      <c r="G535">
        <v>0.30482106452856073</v>
      </c>
      <c r="H535">
        <v>82.15</v>
      </c>
      <c r="I535">
        <v>0.318</v>
      </c>
      <c r="J535">
        <v>4.8439300000000003</v>
      </c>
      <c r="K535">
        <v>105</v>
      </c>
      <c r="L535">
        <v>-291.57999999999993</v>
      </c>
      <c r="M535">
        <v>0.51607080230932845</v>
      </c>
      <c r="N535">
        <v>0.21124973778076772</v>
      </c>
    </row>
    <row r="536" spans="1:14">
      <c r="A536" s="17">
        <v>45544</v>
      </c>
      <c r="B536">
        <v>7</v>
      </c>
      <c r="C536">
        <v>3</v>
      </c>
      <c r="D536">
        <v>5471.05</v>
      </c>
      <c r="E536">
        <v>1.4044000000000001</v>
      </c>
      <c r="F536">
        <v>92.043074755270027</v>
      </c>
      <c r="G536">
        <v>0.34921198309373835</v>
      </c>
      <c r="H536">
        <v>103.5</v>
      </c>
      <c r="I536">
        <v>0.37</v>
      </c>
      <c r="J536">
        <v>4.8527800000000001</v>
      </c>
      <c r="K536">
        <v>102</v>
      </c>
      <c r="L536">
        <v>-228.94999999999982</v>
      </c>
      <c r="M536">
        <v>-0.1036265335185351</v>
      </c>
      <c r="N536">
        <v>-0.45283851661227348</v>
      </c>
    </row>
    <row r="537" spans="1:14">
      <c r="A537" s="17">
        <v>45545</v>
      </c>
      <c r="B537">
        <v>7</v>
      </c>
      <c r="C537">
        <v>1</v>
      </c>
      <c r="D537">
        <v>5495.52</v>
      </c>
      <c r="E537">
        <v>1.3980999999999999</v>
      </c>
      <c r="F537">
        <v>100.08878446935478</v>
      </c>
      <c r="G537">
        <v>0.37042475479126385</v>
      </c>
      <c r="H537">
        <v>107.5</v>
      </c>
      <c r="I537">
        <v>0.38800000000000001</v>
      </c>
      <c r="J537">
        <v>4.8342799999999997</v>
      </c>
      <c r="K537">
        <v>101</v>
      </c>
      <c r="L537">
        <v>-204.47999999999956</v>
      </c>
      <c r="M537">
        <v>0.58058503048772625</v>
      </c>
      <c r="N537">
        <v>0.2101602756964624</v>
      </c>
    </row>
    <row r="538" spans="1:14">
      <c r="A538" s="17">
        <v>45546</v>
      </c>
      <c r="B538">
        <v>7</v>
      </c>
      <c r="C538">
        <v>1</v>
      </c>
      <c r="D538">
        <v>5554.13</v>
      </c>
      <c r="E538">
        <v>1.3846000000000001</v>
      </c>
      <c r="F538">
        <v>121.77790454434489</v>
      </c>
      <c r="G538">
        <v>0.4244592442770434</v>
      </c>
      <c r="H538">
        <v>129.19999999999999</v>
      </c>
      <c r="I538">
        <v>0.441</v>
      </c>
      <c r="J538">
        <v>4.8654599999999997</v>
      </c>
      <c r="K538">
        <v>100</v>
      </c>
      <c r="L538">
        <v>-145.86999999999989</v>
      </c>
      <c r="M538">
        <v>0.89516682405073422</v>
      </c>
      <c r="N538">
        <v>0.47070757977369082</v>
      </c>
    </row>
    <row r="539" spans="1:14">
      <c r="A539" s="17">
        <v>45547</v>
      </c>
      <c r="B539">
        <v>7</v>
      </c>
      <c r="C539">
        <v>1</v>
      </c>
      <c r="D539">
        <v>5595.76</v>
      </c>
      <c r="E539">
        <v>1.3735999999999999</v>
      </c>
      <c r="F539">
        <v>139.44492831212392</v>
      </c>
      <c r="G539">
        <v>0.46360615778689912</v>
      </c>
      <c r="H539">
        <v>147.5</v>
      </c>
      <c r="I539">
        <v>0.47699999999999998</v>
      </c>
      <c r="J539">
        <v>4.8419800000000004</v>
      </c>
      <c r="K539">
        <v>99</v>
      </c>
      <c r="L539">
        <v>-104.23999999999978</v>
      </c>
      <c r="M539">
        <v>1.6872169036629208</v>
      </c>
      <c r="N539">
        <v>1.2236107458760217</v>
      </c>
    </row>
    <row r="540" spans="1:14">
      <c r="A540" s="17">
        <v>45548</v>
      </c>
      <c r="B540">
        <v>7</v>
      </c>
      <c r="C540">
        <v>1</v>
      </c>
      <c r="D540">
        <v>5626.02</v>
      </c>
      <c r="E540">
        <v>1.3662000000000001</v>
      </c>
      <c r="F540">
        <v>154.26692204944402</v>
      </c>
      <c r="G540">
        <v>0.49248991065226305</v>
      </c>
      <c r="H540">
        <v>162.9</v>
      </c>
      <c r="I540">
        <v>0.50700000000000001</v>
      </c>
      <c r="J540">
        <v>4.8354499999999998</v>
      </c>
      <c r="K540">
        <v>98</v>
      </c>
      <c r="L540">
        <v>-73.979999999999563</v>
      </c>
      <c r="M540">
        <v>-0.32199615864186981</v>
      </c>
      <c r="N540">
        <v>-0.81448606929413292</v>
      </c>
    </row>
    <row r="541" spans="1:14">
      <c r="A541" s="17">
        <v>45551</v>
      </c>
      <c r="B541">
        <v>7</v>
      </c>
      <c r="C541">
        <v>3</v>
      </c>
      <c r="D541">
        <v>5633.09</v>
      </c>
      <c r="E541">
        <v>1.3646</v>
      </c>
      <c r="F541">
        <v>156.47372110305378</v>
      </c>
      <c r="G541">
        <v>0.49680219826458555</v>
      </c>
      <c r="H541">
        <v>167.4</v>
      </c>
      <c r="I541">
        <v>0.51500000000000001</v>
      </c>
      <c r="J541">
        <v>4.7641400000000003</v>
      </c>
      <c r="K541">
        <v>95</v>
      </c>
      <c r="L541">
        <v>-66.909999999999854</v>
      </c>
      <c r="M541">
        <v>-4.8081821606924813E-2</v>
      </c>
      <c r="N541">
        <v>-0.54488401987151036</v>
      </c>
    </row>
    <row r="542" spans="1:14">
      <c r="A542" s="17">
        <v>45552</v>
      </c>
      <c r="B542">
        <v>7</v>
      </c>
      <c r="C542">
        <v>1</v>
      </c>
      <c r="D542">
        <v>5634.58</v>
      </c>
      <c r="E542">
        <v>1.3645</v>
      </c>
      <c r="F542">
        <v>157.30658124955471</v>
      </c>
      <c r="G542">
        <v>0.49779993353142393</v>
      </c>
      <c r="H542">
        <v>170.35</v>
      </c>
      <c r="I542">
        <v>0.52100000000000002</v>
      </c>
      <c r="J542">
        <v>4.7633799999999997</v>
      </c>
      <c r="K542">
        <v>94</v>
      </c>
      <c r="L542">
        <v>-65.420000000000073</v>
      </c>
      <c r="M542">
        <v>0.18908992782994338</v>
      </c>
      <c r="N542">
        <v>-0.30871000570148055</v>
      </c>
    </row>
    <row r="543" spans="1:14">
      <c r="A543" s="17">
        <v>45553</v>
      </c>
      <c r="B543">
        <v>7</v>
      </c>
      <c r="C543">
        <v>1</v>
      </c>
      <c r="D543">
        <v>5618.26</v>
      </c>
      <c r="E543">
        <v>1.3686</v>
      </c>
      <c r="F543">
        <v>147.2247049649618</v>
      </c>
      <c r="G543">
        <v>0.48077824312824363</v>
      </c>
      <c r="H543">
        <v>163.30000000000001</v>
      </c>
      <c r="I543">
        <v>0.50600000000000001</v>
      </c>
      <c r="J543">
        <v>4.7387499999999996</v>
      </c>
      <c r="K543">
        <v>93</v>
      </c>
      <c r="L543">
        <v>-81.739999999999782</v>
      </c>
      <c r="M543">
        <v>0.56894726522722228</v>
      </c>
      <c r="N543">
        <v>8.8169022098978644E-2</v>
      </c>
    </row>
    <row r="544" spans="1:14">
      <c r="A544" s="17">
        <v>45554</v>
      </c>
      <c r="B544">
        <v>7</v>
      </c>
      <c r="C544">
        <v>1</v>
      </c>
      <c r="D544">
        <v>5713.64</v>
      </c>
      <c r="E544">
        <v>1.3462000000000001</v>
      </c>
      <c r="F544">
        <v>194.72281504187777</v>
      </c>
      <c r="G544">
        <v>0.57232527781736431</v>
      </c>
      <c r="H544">
        <v>205.4</v>
      </c>
      <c r="I544">
        <v>0.58899999999999997</v>
      </c>
      <c r="J544">
        <v>4.7077999999999998</v>
      </c>
      <c r="K544">
        <v>92</v>
      </c>
      <c r="L544">
        <v>13.640000000000327</v>
      </c>
      <c r="M544">
        <v>0.3568810835129223</v>
      </c>
      <c r="N544">
        <v>-0.215444194304442</v>
      </c>
    </row>
    <row r="545" spans="1:14">
      <c r="A545" s="17">
        <v>45555</v>
      </c>
      <c r="B545">
        <v>7</v>
      </c>
      <c r="C545">
        <v>1</v>
      </c>
      <c r="D545">
        <v>5702.55</v>
      </c>
      <c r="E545">
        <v>1.3484</v>
      </c>
      <c r="F545">
        <v>186.19253389849291</v>
      </c>
      <c r="G545">
        <v>0.56104511804913137</v>
      </c>
      <c r="H545">
        <v>193.95</v>
      </c>
      <c r="I545">
        <v>0.57599999999999996</v>
      </c>
      <c r="J545">
        <v>4.6699400000000004</v>
      </c>
      <c r="K545">
        <v>91</v>
      </c>
      <c r="L545">
        <v>2.5500000000001819</v>
      </c>
      <c r="M545">
        <v>-1.4407419836972712</v>
      </c>
      <c r="N545">
        <v>-2.0017871017464026</v>
      </c>
    </row>
    <row r="546" spans="1:14">
      <c r="A546" s="17">
        <v>45558</v>
      </c>
      <c r="B546">
        <v>7</v>
      </c>
      <c r="C546">
        <v>3</v>
      </c>
      <c r="D546">
        <v>5718.57</v>
      </c>
      <c r="E546">
        <v>1.3396999999999999</v>
      </c>
      <c r="F546">
        <v>190.93489243948534</v>
      </c>
      <c r="G546">
        <v>0.57589220322431067</v>
      </c>
      <c r="H546">
        <v>201.25</v>
      </c>
      <c r="I546">
        <v>0.59099999999999997</v>
      </c>
      <c r="J546">
        <v>4.64276</v>
      </c>
      <c r="K546">
        <v>88</v>
      </c>
      <c r="L546">
        <v>18.569999999999709</v>
      </c>
      <c r="M546">
        <v>-0.21685097972471123</v>
      </c>
      <c r="N546">
        <v>-0.79274318294902191</v>
      </c>
    </row>
    <row r="547" spans="1:14">
      <c r="A547" s="17">
        <v>45559</v>
      </c>
      <c r="B547">
        <v>7</v>
      </c>
      <c r="C547">
        <v>1</v>
      </c>
      <c r="D547">
        <v>5732.93</v>
      </c>
      <c r="E547">
        <v>1.3360000000000001</v>
      </c>
      <c r="F547">
        <v>198.97428840800103</v>
      </c>
      <c r="G547">
        <v>0.58914087965644291</v>
      </c>
      <c r="H547">
        <v>211.75</v>
      </c>
      <c r="I547">
        <v>0.60299999999999998</v>
      </c>
      <c r="J547">
        <v>4.6194100000000002</v>
      </c>
      <c r="K547">
        <v>87</v>
      </c>
      <c r="L547">
        <v>32.930000000000291</v>
      </c>
      <c r="M547">
        <v>0.13934301261666995</v>
      </c>
      <c r="N547">
        <v>-0.44979786703977298</v>
      </c>
    </row>
    <row r="548" spans="1:14">
      <c r="A548" s="17">
        <v>45560</v>
      </c>
      <c r="B548">
        <v>7</v>
      </c>
      <c r="C548">
        <v>1</v>
      </c>
      <c r="D548">
        <v>5722.26</v>
      </c>
      <c r="E548">
        <v>1.3381000000000001</v>
      </c>
      <c r="F548">
        <v>193.5932128145696</v>
      </c>
      <c r="G548">
        <v>0.57774921204699403</v>
      </c>
      <c r="H548">
        <v>207.35</v>
      </c>
      <c r="I548">
        <v>0.59699999999999998</v>
      </c>
      <c r="J548">
        <v>4.6132499999999999</v>
      </c>
      <c r="K548">
        <v>86</v>
      </c>
      <c r="L548">
        <v>22.260000000000218</v>
      </c>
      <c r="M548">
        <v>6.5200385919008843</v>
      </c>
      <c r="N548">
        <v>5.9422893798538903</v>
      </c>
    </row>
    <row r="549" spans="1:14">
      <c r="A549" s="17">
        <v>45561</v>
      </c>
      <c r="B549">
        <v>7</v>
      </c>
      <c r="C549">
        <v>1</v>
      </c>
      <c r="D549">
        <v>5745.37</v>
      </c>
      <c r="E549">
        <v>1.3329</v>
      </c>
      <c r="F549">
        <v>209.8458044249478</v>
      </c>
      <c r="G549">
        <v>0.59833998604676608</v>
      </c>
      <c r="H549">
        <v>220.95</v>
      </c>
      <c r="I549">
        <v>0.61399999999999999</v>
      </c>
      <c r="J549">
        <v>4.6144999999999996</v>
      </c>
      <c r="K549">
        <v>85</v>
      </c>
      <c r="L549">
        <v>45.369999999999891</v>
      </c>
      <c r="M549">
        <v>0.14048777713120156</v>
      </c>
      <c r="N549">
        <v>-0.45785220891556455</v>
      </c>
    </row>
    <row r="550" spans="1:14">
      <c r="A550" s="17">
        <v>45562</v>
      </c>
      <c r="B550">
        <v>7</v>
      </c>
      <c r="C550">
        <v>1</v>
      </c>
      <c r="D550">
        <v>5738.17</v>
      </c>
      <c r="E550">
        <v>1.335</v>
      </c>
      <c r="F550">
        <v>210.7334529861314</v>
      </c>
      <c r="G550">
        <v>0.58861767803204867</v>
      </c>
      <c r="H550">
        <v>217</v>
      </c>
      <c r="I550">
        <v>0.59899999999999998</v>
      </c>
      <c r="J550">
        <v>4.5907200000000001</v>
      </c>
      <c r="K550">
        <v>84</v>
      </c>
      <c r="L550">
        <v>38.170000000000073</v>
      </c>
      <c r="M550">
        <v>2.7353057820925897</v>
      </c>
      <c r="N550">
        <v>2.1466881040605408</v>
      </c>
    </row>
    <row r="551" spans="1:14">
      <c r="A551" s="17">
        <v>45565</v>
      </c>
      <c r="B551">
        <v>7</v>
      </c>
      <c r="C551">
        <v>3</v>
      </c>
      <c r="D551">
        <v>5762.48</v>
      </c>
      <c r="E551">
        <v>1.3305</v>
      </c>
      <c r="F551">
        <v>221.05026851078583</v>
      </c>
      <c r="G551">
        <v>0.61168442761169006</v>
      </c>
      <c r="H551">
        <v>225.95</v>
      </c>
      <c r="I551">
        <v>0.61699999999999999</v>
      </c>
      <c r="J551">
        <v>4.6287700000000003</v>
      </c>
      <c r="K551">
        <v>81</v>
      </c>
      <c r="L551">
        <v>62.479999999999563</v>
      </c>
      <c r="M551">
        <v>0.19729129316825508</v>
      </c>
      <c r="N551">
        <v>-0.41439313444343495</v>
      </c>
    </row>
    <row r="552" spans="1:14">
      <c r="A552" s="17">
        <v>45566</v>
      </c>
      <c r="B552">
        <v>7</v>
      </c>
      <c r="C552">
        <v>1</v>
      </c>
      <c r="D552">
        <v>5708.75</v>
      </c>
      <c r="E552">
        <v>1.3432999999999999</v>
      </c>
      <c r="F552">
        <v>194.00722055962478</v>
      </c>
      <c r="G552">
        <v>0.55944731716487717</v>
      </c>
      <c r="H552">
        <v>203.1</v>
      </c>
      <c r="I552">
        <v>0.57499999999999996</v>
      </c>
      <c r="J552">
        <v>4.6014900000000001</v>
      </c>
      <c r="K552">
        <v>80</v>
      </c>
      <c r="L552">
        <v>8.75</v>
      </c>
      <c r="M552">
        <v>-0.18083583423800845</v>
      </c>
      <c r="N552">
        <v>-0.74028315140288559</v>
      </c>
    </row>
    <row r="553" spans="1:14">
      <c r="A553" s="17">
        <v>45567</v>
      </c>
      <c r="B553">
        <v>7</v>
      </c>
      <c r="C553">
        <v>1</v>
      </c>
      <c r="D553">
        <v>5709.54</v>
      </c>
      <c r="E553">
        <v>1.3454999999999999</v>
      </c>
      <c r="F553">
        <v>192.57185257345873</v>
      </c>
      <c r="G553">
        <v>0.55992118494674215</v>
      </c>
      <c r="H553">
        <v>206.75</v>
      </c>
      <c r="I553">
        <v>0.57399999999999995</v>
      </c>
      <c r="J553">
        <v>4.5949600000000004</v>
      </c>
      <c r="K553">
        <v>79</v>
      </c>
      <c r="L553">
        <v>9.5399999999999636</v>
      </c>
      <c r="M553">
        <v>0.3663361126987652</v>
      </c>
      <c r="N553">
        <v>-0.19358507224797694</v>
      </c>
    </row>
    <row r="554" spans="1:14">
      <c r="A554" s="17">
        <v>45568</v>
      </c>
      <c r="B554">
        <v>7</v>
      </c>
      <c r="C554">
        <v>1</v>
      </c>
      <c r="D554">
        <v>5699.94</v>
      </c>
      <c r="E554">
        <v>1.3475999999999999</v>
      </c>
      <c r="F554">
        <v>190.16180857113977</v>
      </c>
      <c r="G554">
        <v>0.55026310165941206</v>
      </c>
      <c r="H554">
        <v>195.55</v>
      </c>
      <c r="I554">
        <v>0.56299999999999994</v>
      </c>
      <c r="J554">
        <v>4.6138399999999997</v>
      </c>
      <c r="K554">
        <v>78</v>
      </c>
      <c r="L554">
        <v>-6.0000000000400178E-2</v>
      </c>
      <c r="M554">
        <v>0.91862998017709641</v>
      </c>
      <c r="N554">
        <v>0.36836687851768435</v>
      </c>
    </row>
    <row r="555" spans="1:14">
      <c r="A555" s="17">
        <v>45569</v>
      </c>
      <c r="B555">
        <v>7</v>
      </c>
      <c r="C555">
        <v>1</v>
      </c>
      <c r="D555">
        <v>5751.07</v>
      </c>
      <c r="E555">
        <v>1.3361000000000001</v>
      </c>
      <c r="F555">
        <v>217.09290438508742</v>
      </c>
      <c r="G555">
        <v>0.59921352138781347</v>
      </c>
      <c r="H555">
        <v>223.05</v>
      </c>
      <c r="I555">
        <v>0.60599999999999998</v>
      </c>
      <c r="J555">
        <v>4.7532100000000002</v>
      </c>
      <c r="K555">
        <v>77</v>
      </c>
      <c r="L555">
        <v>51.069999999999709</v>
      </c>
      <c r="M555">
        <v>0.32393079733134389</v>
      </c>
      <c r="N555">
        <v>-0.27528272405646959</v>
      </c>
    </row>
    <row r="556" spans="1:14">
      <c r="A556" s="17">
        <v>45572</v>
      </c>
      <c r="B556">
        <v>7</v>
      </c>
      <c r="C556">
        <v>3</v>
      </c>
      <c r="D556">
        <v>5695.94</v>
      </c>
      <c r="E556">
        <v>1.3483000000000001</v>
      </c>
      <c r="F556">
        <v>186.91332998109192</v>
      </c>
      <c r="G556">
        <v>0.54697736400128905</v>
      </c>
      <c r="H556">
        <v>198.45</v>
      </c>
      <c r="I556">
        <v>0.56000000000000005</v>
      </c>
      <c r="J556">
        <v>4.8091100000000004</v>
      </c>
      <c r="K556">
        <v>74</v>
      </c>
      <c r="L556">
        <v>-4.0600000000004002</v>
      </c>
      <c r="M556">
        <v>-2.9908300351584711</v>
      </c>
      <c r="N556">
        <v>-3.5378073991597603</v>
      </c>
    </row>
    <row r="557" spans="1:14">
      <c r="A557" s="17">
        <v>45573</v>
      </c>
      <c r="B557">
        <v>7</v>
      </c>
      <c r="C557">
        <v>1</v>
      </c>
      <c r="D557">
        <v>5751.13</v>
      </c>
      <c r="E557">
        <v>1.3351</v>
      </c>
      <c r="F557">
        <v>215.42629183441477</v>
      </c>
      <c r="G557">
        <v>0.59793723157138479</v>
      </c>
      <c r="H557">
        <v>222.95</v>
      </c>
      <c r="I557">
        <v>0.60399999999999998</v>
      </c>
      <c r="J557">
        <v>4.7761899999999997</v>
      </c>
      <c r="K557">
        <v>73</v>
      </c>
      <c r="L557">
        <v>51.130000000000109</v>
      </c>
      <c r="M557">
        <v>1.173938835672544</v>
      </c>
      <c r="N557">
        <v>0.57600160410115919</v>
      </c>
    </row>
    <row r="558" spans="1:14">
      <c r="A558" s="17">
        <v>45574</v>
      </c>
      <c r="B558">
        <v>7</v>
      </c>
      <c r="C558">
        <v>1</v>
      </c>
      <c r="D558">
        <v>5792.04</v>
      </c>
      <c r="E558">
        <v>1.3254999999999999</v>
      </c>
      <c r="F558">
        <v>240.59172243975627</v>
      </c>
      <c r="G558">
        <v>0.63435940997414764</v>
      </c>
      <c r="H558">
        <v>246.15</v>
      </c>
      <c r="I558">
        <v>0.63800000000000001</v>
      </c>
      <c r="J558">
        <v>4.7885200000000001</v>
      </c>
      <c r="K558">
        <v>72</v>
      </c>
      <c r="L558">
        <v>92.039999999999964</v>
      </c>
      <c r="M558">
        <v>0.16240554946597707</v>
      </c>
      <c r="N558">
        <v>-0.47195386050817056</v>
      </c>
    </row>
    <row r="559" spans="1:14">
      <c r="A559" s="17">
        <v>45575</v>
      </c>
      <c r="B559">
        <v>7</v>
      </c>
      <c r="C559">
        <v>1</v>
      </c>
      <c r="D559">
        <v>5780.05</v>
      </c>
      <c r="E559">
        <v>1.3278000000000001</v>
      </c>
      <c r="F559">
        <v>230.13682072005895</v>
      </c>
      <c r="G559">
        <v>0.6247226865972203</v>
      </c>
      <c r="H559">
        <v>240.8</v>
      </c>
      <c r="I559">
        <v>0.63500000000000001</v>
      </c>
      <c r="J559">
        <v>4.7853000000000003</v>
      </c>
      <c r="K559">
        <v>71</v>
      </c>
      <c r="L559">
        <v>80.050000000000182</v>
      </c>
      <c r="M559">
        <v>1.0566580410767554</v>
      </c>
      <c r="N559">
        <v>0.43193535447953513</v>
      </c>
    </row>
    <row r="560" spans="1:14">
      <c r="A560" s="17">
        <v>45576</v>
      </c>
      <c r="B560">
        <v>7</v>
      </c>
      <c r="C560">
        <v>3</v>
      </c>
      <c r="D560">
        <v>5815.03</v>
      </c>
      <c r="E560">
        <v>1.3204</v>
      </c>
      <c r="F560">
        <v>254.2199954607363</v>
      </c>
      <c r="G560">
        <v>0.65384598214266632</v>
      </c>
      <c r="H560">
        <v>255.45</v>
      </c>
      <c r="I560">
        <v>0.65900000000000003</v>
      </c>
      <c r="J560">
        <v>4.7812799999999998</v>
      </c>
      <c r="K560">
        <v>70</v>
      </c>
      <c r="L560">
        <v>115.02999999999975</v>
      </c>
      <c r="M560">
        <v>-2.080757758057699</v>
      </c>
      <c r="N560">
        <v>-2.7346037402003653</v>
      </c>
    </row>
    <row r="561" spans="1:14">
      <c r="A561" s="17">
        <v>45579</v>
      </c>
      <c r="B561">
        <v>7</v>
      </c>
      <c r="C561">
        <v>1</v>
      </c>
      <c r="D561">
        <v>5859.85</v>
      </c>
      <c r="E561">
        <v>1.3103</v>
      </c>
      <c r="F561">
        <v>278.59652734653901</v>
      </c>
      <c r="G561">
        <v>0.69537818078035241</v>
      </c>
      <c r="H561">
        <v>293.8</v>
      </c>
      <c r="I561">
        <v>0.70399999999999996</v>
      </c>
      <c r="J561">
        <v>4.7858499999999999</v>
      </c>
      <c r="K561">
        <v>67</v>
      </c>
      <c r="L561">
        <v>159.85000000000036</v>
      </c>
      <c r="M561">
        <v>0.55709616189124189</v>
      </c>
      <c r="N561">
        <v>-0.13828201888911051</v>
      </c>
    </row>
    <row r="562" spans="1:14">
      <c r="A562" s="17">
        <v>45580</v>
      </c>
      <c r="B562">
        <v>7</v>
      </c>
      <c r="C562">
        <v>1</v>
      </c>
      <c r="D562">
        <v>5815.26</v>
      </c>
      <c r="E562">
        <v>1.3209</v>
      </c>
      <c r="F562">
        <v>248.16094215790599</v>
      </c>
      <c r="G562">
        <v>0.65590253905835671</v>
      </c>
      <c r="H562">
        <v>257.35000000000002</v>
      </c>
      <c r="I562">
        <v>0.66500000000000004</v>
      </c>
      <c r="J562">
        <v>4.7696500000000004</v>
      </c>
      <c r="K562">
        <v>66</v>
      </c>
      <c r="L562">
        <v>115.26000000000022</v>
      </c>
      <c r="M562">
        <v>2.1540169435136165</v>
      </c>
      <c r="N562">
        <v>1.4981144044552597</v>
      </c>
    </row>
    <row r="563" spans="1:14">
      <c r="A563" s="17">
        <v>45581</v>
      </c>
      <c r="B563">
        <v>7</v>
      </c>
      <c r="C563">
        <v>1</v>
      </c>
      <c r="D563">
        <v>5842.47</v>
      </c>
      <c r="E563">
        <v>1.3144</v>
      </c>
      <c r="F563">
        <v>265.33468601584946</v>
      </c>
      <c r="G563">
        <v>0.67997838539331634</v>
      </c>
      <c r="H563">
        <v>270.5</v>
      </c>
      <c r="I563">
        <v>0.68700000000000006</v>
      </c>
      <c r="J563">
        <v>4.7691600000000003</v>
      </c>
      <c r="K563">
        <v>65</v>
      </c>
      <c r="L563">
        <v>142.47000000000025</v>
      </c>
      <c r="M563">
        <v>0.10682855749367935</v>
      </c>
      <c r="N563">
        <v>-0.57314982789963698</v>
      </c>
    </row>
    <row r="564" spans="1:14">
      <c r="A564" s="17">
        <v>45582</v>
      </c>
      <c r="B564">
        <v>7</v>
      </c>
      <c r="C564">
        <v>1</v>
      </c>
      <c r="D564">
        <v>5841.47</v>
      </c>
      <c r="E564">
        <v>1.3139000000000001</v>
      </c>
      <c r="F564">
        <v>259.61336639247565</v>
      </c>
      <c r="G564">
        <v>0.68377297059852771</v>
      </c>
      <c r="H564">
        <v>268.14999999999998</v>
      </c>
      <c r="I564">
        <v>0.69499999999999995</v>
      </c>
      <c r="J564">
        <v>4.79474</v>
      </c>
      <c r="K564">
        <v>64</v>
      </c>
      <c r="L564">
        <v>141.47000000000025</v>
      </c>
      <c r="M564">
        <v>5.3603003860903735</v>
      </c>
      <c r="N564">
        <v>4.6765274154918455</v>
      </c>
    </row>
    <row r="565" spans="1:14">
      <c r="A565" s="17">
        <v>45583</v>
      </c>
      <c r="B565">
        <v>7</v>
      </c>
      <c r="C565">
        <v>3</v>
      </c>
      <c r="D565">
        <v>5864.67</v>
      </c>
      <c r="E565">
        <v>1.3086</v>
      </c>
      <c r="F565">
        <v>273.25735634390639</v>
      </c>
      <c r="G565">
        <v>0.70598096076805683</v>
      </c>
      <c r="H565">
        <v>279.55</v>
      </c>
      <c r="I565">
        <v>0.71399999999999997</v>
      </c>
      <c r="J565">
        <v>4.7816799999999997</v>
      </c>
      <c r="K565">
        <v>63</v>
      </c>
      <c r="L565">
        <v>164.67000000000007</v>
      </c>
      <c r="M565">
        <v>0.10229722689140691</v>
      </c>
      <c r="N565">
        <v>-0.60368373387664986</v>
      </c>
    </row>
    <row r="566" spans="1:14">
      <c r="A566" s="17">
        <v>45586</v>
      </c>
      <c r="B566">
        <v>7</v>
      </c>
      <c r="C566">
        <v>1</v>
      </c>
      <c r="D566">
        <v>5853.98</v>
      </c>
      <c r="E566">
        <v>1.3109999999999999</v>
      </c>
      <c r="F566">
        <v>261.39042769584103</v>
      </c>
      <c r="G566">
        <v>0.69931341014944315</v>
      </c>
      <c r="H566">
        <v>272.05</v>
      </c>
      <c r="I566">
        <v>0.70699999999999996</v>
      </c>
      <c r="J566">
        <v>4.7991299999999999</v>
      </c>
      <c r="K566">
        <v>60</v>
      </c>
      <c r="L566">
        <v>153.97999999999956</v>
      </c>
      <c r="M566">
        <v>0.40406539877732733</v>
      </c>
      <c r="N566">
        <v>-0.29524801137211582</v>
      </c>
    </row>
    <row r="567" spans="1:14">
      <c r="A567" s="17">
        <v>45587</v>
      </c>
      <c r="B567">
        <v>7</v>
      </c>
      <c r="C567">
        <v>1</v>
      </c>
      <c r="D567">
        <v>5851.2</v>
      </c>
      <c r="E567">
        <v>1.3109</v>
      </c>
      <c r="F567">
        <v>258.37128568657317</v>
      </c>
      <c r="G567">
        <v>0.6971130353291537</v>
      </c>
      <c r="H567">
        <v>262.45</v>
      </c>
      <c r="I567">
        <v>0.70399999999999996</v>
      </c>
      <c r="J567">
        <v>4.7952000000000004</v>
      </c>
      <c r="K567">
        <v>59</v>
      </c>
      <c r="L567">
        <v>151.19999999999982</v>
      </c>
      <c r="M567">
        <v>0.38088019954095215</v>
      </c>
      <c r="N567">
        <v>-0.31623283578820155</v>
      </c>
    </row>
    <row r="568" spans="1:14">
      <c r="A568" s="17">
        <v>45588</v>
      </c>
      <c r="B568">
        <v>7</v>
      </c>
      <c r="C568">
        <v>1</v>
      </c>
      <c r="D568">
        <v>5797.42</v>
      </c>
      <c r="E568">
        <v>1.3226</v>
      </c>
      <c r="F568">
        <v>223.04210106958317</v>
      </c>
      <c r="G568">
        <v>0.64460460792239205</v>
      </c>
      <c r="H568">
        <v>234.05</v>
      </c>
      <c r="I568">
        <v>0.65700000000000003</v>
      </c>
      <c r="J568">
        <v>4.7968299999999999</v>
      </c>
      <c r="K568">
        <v>58</v>
      </c>
      <c r="L568">
        <v>97.420000000000073</v>
      </c>
      <c r="M568">
        <v>-0.76391168564974654</v>
      </c>
      <c r="N568">
        <v>-1.4085162935721387</v>
      </c>
    </row>
    <row r="569" spans="1:14">
      <c r="A569" s="17">
        <v>45589</v>
      </c>
      <c r="B569">
        <v>7</v>
      </c>
      <c r="C569">
        <v>1</v>
      </c>
      <c r="D569">
        <v>5809.86</v>
      </c>
      <c r="E569">
        <v>1.3192999999999999</v>
      </c>
      <c r="F569">
        <v>231.46737863822682</v>
      </c>
      <c r="G569">
        <v>0.65534573741146451</v>
      </c>
      <c r="H569">
        <v>240.6</v>
      </c>
      <c r="I569">
        <v>0.66800000000000004</v>
      </c>
      <c r="J569">
        <v>4.7797099999999997</v>
      </c>
      <c r="K569">
        <v>57</v>
      </c>
      <c r="L569">
        <v>109.85999999999967</v>
      </c>
      <c r="M569">
        <v>0.1894634200554757</v>
      </c>
      <c r="N569">
        <v>-0.46588231735598884</v>
      </c>
    </row>
    <row r="570" spans="1:14">
      <c r="A570" s="17">
        <v>45590</v>
      </c>
      <c r="B570">
        <v>7</v>
      </c>
      <c r="C570">
        <v>3</v>
      </c>
      <c r="D570">
        <v>5808.12</v>
      </c>
      <c r="E570">
        <v>1.3187</v>
      </c>
      <c r="F570">
        <v>234.82504818840425</v>
      </c>
      <c r="G570">
        <v>0.64912913156129037</v>
      </c>
      <c r="H570">
        <v>236.3</v>
      </c>
      <c r="I570">
        <v>0.65300000000000002</v>
      </c>
      <c r="J570">
        <v>4.7761800000000001</v>
      </c>
      <c r="K570">
        <v>56</v>
      </c>
      <c r="L570">
        <v>108.11999999999989</v>
      </c>
      <c r="M570">
        <v>-0.23745122903099972</v>
      </c>
      <c r="N570">
        <v>-0.88658036059229006</v>
      </c>
    </row>
    <row r="571" spans="1:14">
      <c r="A571" s="17">
        <v>45593</v>
      </c>
      <c r="B571">
        <v>7</v>
      </c>
      <c r="C571">
        <v>1</v>
      </c>
      <c r="D571">
        <v>5823.52</v>
      </c>
      <c r="E571">
        <v>1.3150999999999999</v>
      </c>
      <c r="F571">
        <v>237.24048091896702</v>
      </c>
      <c r="G571">
        <v>0.66814536009710979</v>
      </c>
      <c r="H571">
        <v>247.55</v>
      </c>
      <c r="I571">
        <v>0.67800000000000005</v>
      </c>
      <c r="J571">
        <v>4.7738899999999997</v>
      </c>
      <c r="K571">
        <v>53</v>
      </c>
      <c r="L571">
        <v>123.52000000000044</v>
      </c>
      <c r="M571">
        <v>-0.77731783371775898</v>
      </c>
      <c r="N571">
        <v>-1.4454631938148688</v>
      </c>
    </row>
    <row r="572" spans="1:14">
      <c r="A572" s="17">
        <v>45594</v>
      </c>
      <c r="B572">
        <v>7</v>
      </c>
      <c r="C572">
        <v>1</v>
      </c>
      <c r="D572">
        <v>5832.92</v>
      </c>
      <c r="E572">
        <v>1.3130999999999999</v>
      </c>
      <c r="F572">
        <v>242.11832361449115</v>
      </c>
      <c r="G572">
        <v>0.67762076265465498</v>
      </c>
      <c r="H572">
        <v>256.55</v>
      </c>
      <c r="I572">
        <v>0.69199999999999995</v>
      </c>
      <c r="J572">
        <v>4.7655200000000004</v>
      </c>
      <c r="K572">
        <v>52</v>
      </c>
      <c r="L572">
        <v>132.92000000000007</v>
      </c>
      <c r="M572">
        <v>0.53953292293029642</v>
      </c>
      <c r="N572">
        <v>-0.13808783972435856</v>
      </c>
    </row>
    <row r="573" spans="1:14">
      <c r="A573" s="17">
        <v>45595</v>
      </c>
      <c r="B573">
        <v>7</v>
      </c>
      <c r="C573">
        <v>1</v>
      </c>
      <c r="D573">
        <v>5813.67</v>
      </c>
      <c r="E573">
        <v>1.3177000000000001</v>
      </c>
      <c r="F573">
        <v>229.26076530573164</v>
      </c>
      <c r="G573">
        <v>0.65850540500777865</v>
      </c>
      <c r="H573">
        <v>234.9</v>
      </c>
      <c r="I573">
        <v>0.67500000000000004</v>
      </c>
      <c r="J573">
        <v>4.7850900000000003</v>
      </c>
      <c r="K573">
        <v>51</v>
      </c>
      <c r="L573">
        <v>113.67000000000007</v>
      </c>
      <c r="M573">
        <v>0.50512376052370678</v>
      </c>
      <c r="N573">
        <v>-0.15338164448407188</v>
      </c>
    </row>
    <row r="574" spans="1:14">
      <c r="A574" s="17">
        <v>45596</v>
      </c>
      <c r="B574">
        <v>7</v>
      </c>
      <c r="C574">
        <v>1</v>
      </c>
      <c r="D574">
        <v>5705.45</v>
      </c>
      <c r="E574">
        <v>1.3411</v>
      </c>
      <c r="F574">
        <v>165.57605504681624</v>
      </c>
      <c r="G574">
        <v>0.54628518248731517</v>
      </c>
      <c r="H574">
        <v>169.85</v>
      </c>
      <c r="I574">
        <v>0.56499999999999995</v>
      </c>
      <c r="J574">
        <v>4.7691999999999997</v>
      </c>
      <c r="K574">
        <v>50</v>
      </c>
      <c r="L574">
        <v>5.4499999999998181</v>
      </c>
      <c r="M574">
        <v>3.8040714230695616</v>
      </c>
      <c r="N574">
        <v>3.2577862405822464</v>
      </c>
    </row>
    <row r="575" spans="1:14">
      <c r="A575" s="17">
        <v>45597</v>
      </c>
      <c r="B575">
        <v>7</v>
      </c>
      <c r="C575">
        <v>3</v>
      </c>
      <c r="D575">
        <v>5728.8</v>
      </c>
      <c r="E575">
        <v>1.3364</v>
      </c>
      <c r="F575">
        <v>175.66011206177564</v>
      </c>
      <c r="G575">
        <v>0.57095230246704276</v>
      </c>
      <c r="H575">
        <v>178.75</v>
      </c>
      <c r="I575">
        <v>0.57699999999999996</v>
      </c>
      <c r="J575">
        <v>4.75678</v>
      </c>
      <c r="K575">
        <v>49</v>
      </c>
      <c r="L575">
        <v>28.800000000000182</v>
      </c>
      <c r="M575">
        <v>0.16620932269018235</v>
      </c>
      <c r="N575">
        <v>-0.40474297977686041</v>
      </c>
    </row>
    <row r="576" spans="1:14">
      <c r="A576" s="17">
        <v>45600</v>
      </c>
      <c r="B576">
        <v>7</v>
      </c>
      <c r="C576">
        <v>1</v>
      </c>
      <c r="D576">
        <v>5712.69</v>
      </c>
      <c r="E576">
        <v>1.3391</v>
      </c>
      <c r="F576">
        <v>155.95581716338711</v>
      </c>
      <c r="G576">
        <v>0.55401991344563328</v>
      </c>
      <c r="H576">
        <v>165.7</v>
      </c>
      <c r="I576">
        <v>0.56200000000000006</v>
      </c>
      <c r="J576">
        <v>4.7418500000000003</v>
      </c>
      <c r="K576">
        <v>46</v>
      </c>
      <c r="L576">
        <v>12.6899999999996</v>
      </c>
      <c r="M576">
        <v>0.82219904319076398</v>
      </c>
      <c r="N576">
        <v>0.2681791297451307</v>
      </c>
    </row>
    <row r="577" spans="1:14">
      <c r="A577" s="17">
        <v>45601</v>
      </c>
      <c r="B577">
        <v>7</v>
      </c>
      <c r="C577">
        <v>1</v>
      </c>
      <c r="D577">
        <v>5782.76</v>
      </c>
      <c r="E577">
        <v>1.3243</v>
      </c>
      <c r="F577">
        <v>194.92750663448442</v>
      </c>
      <c r="G577">
        <v>0.6337944497135003</v>
      </c>
      <c r="H577">
        <v>205.9</v>
      </c>
      <c r="I577">
        <v>0.64200000000000002</v>
      </c>
      <c r="J577">
        <v>4.7514500000000002</v>
      </c>
      <c r="K577">
        <v>45</v>
      </c>
      <c r="L577">
        <v>82.760000000000218</v>
      </c>
      <c r="M577">
        <v>0.78240727899506213</v>
      </c>
      <c r="N577">
        <v>0.14861282928156183</v>
      </c>
    </row>
    <row r="578" spans="1:14">
      <c r="A578" s="17">
        <v>45602</v>
      </c>
      <c r="B578">
        <v>7</v>
      </c>
      <c r="C578">
        <v>1</v>
      </c>
      <c r="D578">
        <v>5929.04</v>
      </c>
      <c r="E578">
        <v>1.2922</v>
      </c>
      <c r="F578">
        <v>292.06741250476807</v>
      </c>
      <c r="G578">
        <v>0.79057841260110651</v>
      </c>
      <c r="H578">
        <v>303.55</v>
      </c>
      <c r="I578">
        <v>0.79600000000000004</v>
      </c>
      <c r="J578">
        <v>4.7555100000000001</v>
      </c>
      <c r="K578">
        <v>44</v>
      </c>
      <c r="L578">
        <v>229.03999999999996</v>
      </c>
      <c r="M578">
        <v>1.3528835569901767</v>
      </c>
      <c r="N578">
        <v>0.5623051443890702</v>
      </c>
    </row>
    <row r="579" spans="1:14">
      <c r="A579" s="17">
        <v>45603</v>
      </c>
      <c r="B579">
        <v>7</v>
      </c>
      <c r="C579">
        <v>1</v>
      </c>
      <c r="D579">
        <v>5973.1</v>
      </c>
      <c r="E579">
        <v>1.2938000000000001</v>
      </c>
      <c r="F579">
        <v>325.86315529728381</v>
      </c>
      <c r="G579">
        <v>0.8299000513112651</v>
      </c>
      <c r="H579">
        <v>334.6</v>
      </c>
      <c r="I579">
        <v>0.83499999999999996</v>
      </c>
      <c r="J579">
        <v>4.7456100000000001</v>
      </c>
      <c r="K579">
        <v>43</v>
      </c>
      <c r="L579">
        <v>273.10000000000036</v>
      </c>
      <c r="M579">
        <v>11.628046698337309</v>
      </c>
      <c r="N579">
        <v>10.798146647026044</v>
      </c>
    </row>
    <row r="580" spans="1:14">
      <c r="A580" s="17">
        <v>45604</v>
      </c>
      <c r="B580">
        <v>7</v>
      </c>
      <c r="C580">
        <v>3</v>
      </c>
      <c r="D580">
        <v>5995.54</v>
      </c>
      <c r="E580">
        <v>1.2887999999999999</v>
      </c>
      <c r="F580">
        <v>345.36621576163998</v>
      </c>
      <c r="G580">
        <v>0.84347027706390998</v>
      </c>
      <c r="H580">
        <v>348.85</v>
      </c>
      <c r="I580">
        <v>0.85</v>
      </c>
      <c r="J580">
        <v>4.7659500000000001</v>
      </c>
      <c r="K580">
        <v>42</v>
      </c>
      <c r="L580">
        <v>295.53999999999996</v>
      </c>
      <c r="M580">
        <v>-7.6620288081705429E-2</v>
      </c>
      <c r="N580">
        <v>-0.92009056514561538</v>
      </c>
    </row>
    <row r="581" spans="1:14">
      <c r="A581" s="17">
        <v>45607</v>
      </c>
      <c r="B581">
        <v>7</v>
      </c>
      <c r="C581">
        <v>1</v>
      </c>
      <c r="D581">
        <v>6001.35</v>
      </c>
      <c r="E581">
        <v>1.2884</v>
      </c>
      <c r="F581">
        <v>345.76768063258987</v>
      </c>
      <c r="G581">
        <v>0.85621087852626998</v>
      </c>
      <c r="H581">
        <v>353.25</v>
      </c>
      <c r="I581">
        <v>0.85899999999999999</v>
      </c>
      <c r="J581">
        <v>4.7637099999999997</v>
      </c>
      <c r="K581">
        <v>39</v>
      </c>
      <c r="L581">
        <v>301.35000000000036</v>
      </c>
      <c r="M581">
        <v>0.47079719465253095</v>
      </c>
      <c r="N581">
        <v>-0.38541368387373903</v>
      </c>
    </row>
    <row r="582" spans="1:14">
      <c r="A582" s="17">
        <v>45608</v>
      </c>
      <c r="B582">
        <v>7</v>
      </c>
      <c r="C582">
        <v>1</v>
      </c>
      <c r="D582">
        <v>5983.99</v>
      </c>
      <c r="E582">
        <v>1.2925</v>
      </c>
      <c r="F582">
        <v>328.31938902262209</v>
      </c>
      <c r="G582">
        <v>0.8503000153733743</v>
      </c>
      <c r="H582">
        <v>335.15</v>
      </c>
      <c r="I582">
        <v>0.85699999999999998</v>
      </c>
      <c r="J582">
        <v>4.7735000000000003</v>
      </c>
      <c r="K582">
        <v>38</v>
      </c>
      <c r="L582">
        <v>283.98999999999978</v>
      </c>
      <c r="M582">
        <v>-0.10370650929881117</v>
      </c>
      <c r="N582">
        <v>-0.9540065246721855</v>
      </c>
    </row>
    <row r="583" spans="1:14">
      <c r="A583" s="17">
        <v>45609</v>
      </c>
      <c r="B583">
        <v>7</v>
      </c>
      <c r="C583">
        <v>1</v>
      </c>
      <c r="D583">
        <v>5985.38</v>
      </c>
      <c r="E583">
        <v>1.2904</v>
      </c>
      <c r="F583">
        <v>326.0810413816489</v>
      </c>
      <c r="G583">
        <v>0.86019824222174635</v>
      </c>
      <c r="H583">
        <v>337.2</v>
      </c>
      <c r="I583">
        <v>0.86899999999999999</v>
      </c>
      <c r="J583">
        <v>4.7338300000000002</v>
      </c>
      <c r="K583">
        <v>37</v>
      </c>
      <c r="L583">
        <v>285.38000000000011</v>
      </c>
      <c r="M583">
        <v>0.70360713282358212</v>
      </c>
      <c r="N583">
        <v>-0.15659110939816423</v>
      </c>
    </row>
    <row r="584" spans="1:14">
      <c r="A584" s="17">
        <v>45610</v>
      </c>
      <c r="B584">
        <v>7</v>
      </c>
      <c r="C584">
        <v>1</v>
      </c>
      <c r="D584">
        <v>5949.17</v>
      </c>
      <c r="E584">
        <v>1.2985</v>
      </c>
      <c r="F584">
        <v>291.87385429051574</v>
      </c>
      <c r="G584">
        <v>0.84164859549164117</v>
      </c>
      <c r="H584">
        <v>296.95</v>
      </c>
      <c r="I584">
        <v>0.84899999999999998</v>
      </c>
      <c r="J584">
        <v>4.7748699999999999</v>
      </c>
      <c r="K584">
        <v>36</v>
      </c>
      <c r="L584">
        <v>249.17000000000007</v>
      </c>
      <c r="M584">
        <v>0.58602891208225205</v>
      </c>
      <c r="N584">
        <v>-0.25561968340938912</v>
      </c>
    </row>
    <row r="585" spans="1:14">
      <c r="A585" s="17">
        <v>45611</v>
      </c>
      <c r="B585">
        <v>7</v>
      </c>
      <c r="C585">
        <v>3</v>
      </c>
      <c r="D585">
        <v>5870.62</v>
      </c>
      <c r="E585">
        <v>1.3163</v>
      </c>
      <c r="F585">
        <v>231.29267854499994</v>
      </c>
      <c r="G585">
        <v>0.75619283696801343</v>
      </c>
      <c r="H585">
        <v>238.7</v>
      </c>
      <c r="I585">
        <v>0.77100000000000002</v>
      </c>
      <c r="J585">
        <v>4.7703899999999999</v>
      </c>
      <c r="K585">
        <v>35</v>
      </c>
      <c r="L585">
        <v>170.61999999999989</v>
      </c>
      <c r="M585">
        <v>-0.27709857063476939</v>
      </c>
      <c r="N585">
        <v>-1.0332914076027828</v>
      </c>
    </row>
    <row r="586" spans="1:14">
      <c r="A586" s="17">
        <v>45614</v>
      </c>
      <c r="B586">
        <v>7</v>
      </c>
      <c r="C586">
        <v>1</v>
      </c>
      <c r="D586">
        <v>5893.62</v>
      </c>
      <c r="E586">
        <v>1.3109</v>
      </c>
      <c r="F586">
        <v>242.67441367745141</v>
      </c>
      <c r="G586">
        <v>0.79260507609088271</v>
      </c>
      <c r="H586">
        <v>249.9</v>
      </c>
      <c r="I586">
        <v>0.80100000000000005</v>
      </c>
      <c r="J586">
        <v>4.7681199999999997</v>
      </c>
      <c r="K586">
        <v>32</v>
      </c>
      <c r="L586">
        <v>193.61999999999989</v>
      </c>
      <c r="M586">
        <v>8.2897056977961228</v>
      </c>
      <c r="N586">
        <v>7.4971006217052398</v>
      </c>
    </row>
    <row r="587" spans="1:14">
      <c r="A587" s="17">
        <v>45615</v>
      </c>
      <c r="B587">
        <v>7</v>
      </c>
      <c r="C587">
        <v>1</v>
      </c>
      <c r="D587">
        <v>5916.98</v>
      </c>
      <c r="E587">
        <v>1.3053999999999999</v>
      </c>
      <c r="F587">
        <v>263.99456166637719</v>
      </c>
      <c r="G587">
        <v>0.80697217995199433</v>
      </c>
      <c r="H587">
        <v>267.7</v>
      </c>
      <c r="I587">
        <v>0.81299999999999994</v>
      </c>
      <c r="J587">
        <v>4.7679</v>
      </c>
      <c r="K587">
        <v>31</v>
      </c>
      <c r="L587">
        <v>216.97999999999956</v>
      </c>
      <c r="M587">
        <v>-0.12622424646198621</v>
      </c>
      <c r="N587">
        <v>-0.93319642641398048</v>
      </c>
    </row>
    <row r="588" spans="1:14">
      <c r="A588" s="17">
        <v>45616</v>
      </c>
      <c r="B588">
        <v>7</v>
      </c>
      <c r="C588">
        <v>1</v>
      </c>
      <c r="D588">
        <v>5917.11</v>
      </c>
      <c r="E588">
        <v>1.3050999999999999</v>
      </c>
      <c r="F588">
        <v>266.62657322139512</v>
      </c>
      <c r="G588">
        <v>0.79840489851311658</v>
      </c>
      <c r="H588">
        <v>270.35000000000002</v>
      </c>
      <c r="I588">
        <v>0.80600000000000005</v>
      </c>
      <c r="J588">
        <v>4.7730899999999998</v>
      </c>
      <c r="K588">
        <v>30</v>
      </c>
      <c r="L588">
        <v>217.10999999999967</v>
      </c>
      <c r="M588">
        <v>2.1509158403870998</v>
      </c>
      <c r="N588">
        <v>1.3525109418739834</v>
      </c>
    </row>
    <row r="589" spans="1:14">
      <c r="A589" s="17">
        <v>45617</v>
      </c>
      <c r="B589">
        <v>7</v>
      </c>
      <c r="C589">
        <v>1</v>
      </c>
      <c r="D589">
        <v>5948.71</v>
      </c>
      <c r="E589">
        <v>1.2982</v>
      </c>
      <c r="F589">
        <v>291.26678992299367</v>
      </c>
      <c r="G589">
        <v>0.82880977457787719</v>
      </c>
      <c r="H589">
        <v>292.64999999999998</v>
      </c>
      <c r="I589">
        <v>0.83699999999999997</v>
      </c>
      <c r="J589">
        <v>4.7730300000000003</v>
      </c>
      <c r="K589">
        <v>29</v>
      </c>
      <c r="L589">
        <v>248.71000000000004</v>
      </c>
      <c r="M589">
        <v>-27.151093477142659</v>
      </c>
      <c r="N589">
        <v>-27.979903251720536</v>
      </c>
    </row>
    <row r="590" spans="1:14">
      <c r="A590" s="17">
        <v>45618</v>
      </c>
      <c r="B590">
        <v>7</v>
      </c>
      <c r="C590">
        <v>3</v>
      </c>
      <c r="D590">
        <v>5969.34</v>
      </c>
      <c r="E590">
        <v>1.2948999999999999</v>
      </c>
      <c r="F590">
        <v>304.95936636817805</v>
      </c>
      <c r="G590">
        <v>0.85683509794031487</v>
      </c>
      <c r="H590">
        <v>307.95</v>
      </c>
      <c r="I590">
        <v>0.86299999999999999</v>
      </c>
      <c r="J590">
        <v>4.7799699999999996</v>
      </c>
      <c r="K590">
        <v>28</v>
      </c>
      <c r="L590">
        <v>269.34000000000015</v>
      </c>
      <c r="M590">
        <v>-0.37922420315269179</v>
      </c>
      <c r="N590">
        <v>-1.2360593010930065</v>
      </c>
    </row>
    <row r="591" spans="1:14">
      <c r="A591" s="17">
        <v>45621</v>
      </c>
      <c r="B591">
        <v>7</v>
      </c>
      <c r="C591">
        <v>1</v>
      </c>
      <c r="D591">
        <v>5987.37</v>
      </c>
      <c r="E591">
        <v>1.2907</v>
      </c>
      <c r="F591">
        <v>313.94255209005405</v>
      </c>
      <c r="G591">
        <v>0.89173178334224601</v>
      </c>
      <c r="H591">
        <v>325.14999999999998</v>
      </c>
      <c r="I591">
        <v>0.89300000000000002</v>
      </c>
      <c r="J591">
        <v>4.7609500000000002</v>
      </c>
      <c r="K591">
        <v>25</v>
      </c>
      <c r="L591">
        <v>287.36999999999989</v>
      </c>
      <c r="M591">
        <v>2.0185893645791424</v>
      </c>
      <c r="N591">
        <v>1.1268575812368964</v>
      </c>
    </row>
    <row r="592" spans="1:14">
      <c r="A592" s="17">
        <v>45622</v>
      </c>
      <c r="B592">
        <v>7</v>
      </c>
      <c r="C592">
        <v>1</v>
      </c>
      <c r="D592">
        <v>6021.63</v>
      </c>
      <c r="E592">
        <v>1.2827</v>
      </c>
      <c r="F592">
        <v>344.42667296610762</v>
      </c>
      <c r="G592">
        <v>0.91392614679949058</v>
      </c>
      <c r="H592">
        <v>351.4</v>
      </c>
      <c r="I592">
        <v>0.91700000000000004</v>
      </c>
      <c r="J592">
        <v>4.7359099999999996</v>
      </c>
      <c r="K592">
        <v>24</v>
      </c>
      <c r="L592">
        <v>321.63000000000011</v>
      </c>
      <c r="M592">
        <v>0.58838186609455845</v>
      </c>
      <c r="N592">
        <v>-0.32554428070493213</v>
      </c>
    </row>
    <row r="593" spans="1:14">
      <c r="A593" s="17">
        <v>45623</v>
      </c>
      <c r="B593">
        <v>7</v>
      </c>
      <c r="C593">
        <v>2</v>
      </c>
      <c r="D593">
        <v>5998.74</v>
      </c>
      <c r="E593">
        <v>1.2879</v>
      </c>
      <c r="F593">
        <v>322.12181106184835</v>
      </c>
      <c r="G593">
        <v>0.90375206254452289</v>
      </c>
      <c r="H593">
        <v>325.55</v>
      </c>
      <c r="I593">
        <v>0.90900000000000003</v>
      </c>
      <c r="J593">
        <v>4.7243700000000004</v>
      </c>
      <c r="K593">
        <v>23</v>
      </c>
      <c r="L593">
        <v>298.73999999999978</v>
      </c>
      <c r="M593">
        <v>-3.7412165553770449</v>
      </c>
      <c r="N593">
        <v>-4.6449686179215677</v>
      </c>
    </row>
    <row r="594" spans="1:14">
      <c r="A594" s="17">
        <v>45625</v>
      </c>
      <c r="B594">
        <v>7</v>
      </c>
      <c r="C594">
        <v>3</v>
      </c>
      <c r="D594">
        <v>6032.38</v>
      </c>
      <c r="E594">
        <v>1.2808999999999999</v>
      </c>
      <c r="F594">
        <v>350.59118222209145</v>
      </c>
      <c r="G594">
        <v>0.93360708024141681</v>
      </c>
      <c r="H594">
        <v>358.4</v>
      </c>
      <c r="I594">
        <v>0.93700000000000006</v>
      </c>
      <c r="J594">
        <v>4.7997500000000004</v>
      </c>
      <c r="K594">
        <v>21</v>
      </c>
      <c r="L594">
        <v>332.38000000000011</v>
      </c>
      <c r="M594">
        <v>-0.19563381996260432</v>
      </c>
      <c r="N594">
        <v>-1.1292409002040211</v>
      </c>
    </row>
    <row r="595" spans="1:14">
      <c r="A595" s="17">
        <v>45628</v>
      </c>
      <c r="B595">
        <v>7</v>
      </c>
      <c r="C595">
        <v>1</v>
      </c>
      <c r="D595">
        <v>6047.15</v>
      </c>
      <c r="E595">
        <v>1.2774000000000001</v>
      </c>
      <c r="F595">
        <v>361.67474713868523</v>
      </c>
      <c r="G595">
        <v>0.94862902454939801</v>
      </c>
      <c r="H595">
        <v>367.9</v>
      </c>
      <c r="I595">
        <v>0.94399999999999995</v>
      </c>
      <c r="J595">
        <v>4.7840400000000001</v>
      </c>
      <c r="K595">
        <v>18</v>
      </c>
      <c r="L595">
        <v>347.14999999999964</v>
      </c>
      <c r="M595">
        <v>-0.19830580593304195</v>
      </c>
      <c r="N595">
        <v>-1.14693483048244</v>
      </c>
    </row>
    <row r="596" spans="1:14">
      <c r="A596" s="17">
        <v>45629</v>
      </c>
      <c r="B596">
        <v>7</v>
      </c>
      <c r="C596">
        <v>1</v>
      </c>
      <c r="D596">
        <v>6049.88</v>
      </c>
      <c r="E596">
        <v>1.2765</v>
      </c>
      <c r="F596">
        <v>363.17883447627901</v>
      </c>
      <c r="G596">
        <v>0.95380304257071558</v>
      </c>
      <c r="H596">
        <v>371.55</v>
      </c>
      <c r="I596">
        <v>0.95</v>
      </c>
      <c r="J596">
        <v>4.7794400000000001</v>
      </c>
      <c r="K596">
        <v>17</v>
      </c>
      <c r="L596">
        <v>349.88000000000011</v>
      </c>
      <c r="M596" t="s">
        <v>69</v>
      </c>
      <c r="N596" t="s">
        <v>69</v>
      </c>
    </row>
    <row r="597" spans="1:14">
      <c r="A597" s="17">
        <v>45509</v>
      </c>
      <c r="B597">
        <v>8</v>
      </c>
      <c r="C597">
        <v>1</v>
      </c>
      <c r="D597">
        <v>5186.33</v>
      </c>
      <c r="E597">
        <v>1.4816</v>
      </c>
      <c r="F597">
        <v>47.411390237053752</v>
      </c>
      <c r="G597">
        <v>0.17567226497836966</v>
      </c>
      <c r="H597">
        <v>58.3</v>
      </c>
      <c r="I597">
        <v>0.20100000000000001</v>
      </c>
      <c r="J597">
        <v>4.9585299999999997</v>
      </c>
      <c r="K597">
        <v>137</v>
      </c>
      <c r="L597">
        <v>-613.67000000000007</v>
      </c>
      <c r="M597">
        <v>-0.51889427206373584</v>
      </c>
      <c r="N597">
        <v>-0.69456653704210547</v>
      </c>
    </row>
    <row r="598" spans="1:14">
      <c r="A598" s="17">
        <v>45510</v>
      </c>
      <c r="B598">
        <v>8</v>
      </c>
      <c r="C598">
        <v>1</v>
      </c>
      <c r="D598">
        <v>5240.03</v>
      </c>
      <c r="E598">
        <v>1.4664999999999999</v>
      </c>
      <c r="F598">
        <v>40.413770392872721</v>
      </c>
      <c r="G598">
        <v>0.16924923496505426</v>
      </c>
      <c r="H598">
        <v>41.45</v>
      </c>
      <c r="I598">
        <v>0.17699999999999999</v>
      </c>
      <c r="J598">
        <v>4.9520299999999997</v>
      </c>
      <c r="K598">
        <v>136</v>
      </c>
      <c r="L598">
        <v>-559.97000000000025</v>
      </c>
      <c r="M598">
        <v>7.5759201550554142E-2</v>
      </c>
      <c r="N598">
        <v>-9.3490033414500115E-2</v>
      </c>
    </row>
    <row r="599" spans="1:14">
      <c r="A599" s="17">
        <v>45511</v>
      </c>
      <c r="B599">
        <v>8</v>
      </c>
      <c r="C599">
        <v>1</v>
      </c>
      <c r="D599">
        <v>5199.5</v>
      </c>
      <c r="E599">
        <v>1.4785999999999999</v>
      </c>
      <c r="F599">
        <v>34.826699689694919</v>
      </c>
      <c r="G599">
        <v>0.14978453025864946</v>
      </c>
      <c r="H599">
        <v>36.799999999999997</v>
      </c>
      <c r="I599">
        <v>0.16400000000000001</v>
      </c>
      <c r="J599">
        <v>4.8596199999999996</v>
      </c>
      <c r="K599">
        <v>135</v>
      </c>
      <c r="L599">
        <v>-600.5</v>
      </c>
      <c r="M599">
        <v>0.18412032289161157</v>
      </c>
      <c r="N599">
        <v>3.4335792632962103E-2</v>
      </c>
    </row>
    <row r="600" spans="1:14">
      <c r="A600" s="17">
        <v>45512</v>
      </c>
      <c r="B600">
        <v>8</v>
      </c>
      <c r="C600">
        <v>1</v>
      </c>
      <c r="D600">
        <v>5319.31</v>
      </c>
      <c r="E600">
        <v>1.4450000000000001</v>
      </c>
      <c r="F600">
        <v>49.285826564934496</v>
      </c>
      <c r="G600">
        <v>0.20289003093913088</v>
      </c>
      <c r="H600">
        <v>54.9</v>
      </c>
      <c r="I600">
        <v>0.221</v>
      </c>
      <c r="J600">
        <v>4.9504000000000001</v>
      </c>
      <c r="K600">
        <v>134</v>
      </c>
      <c r="L600">
        <v>-480.6899999999996</v>
      </c>
      <c r="M600">
        <v>-1.6065086718998483</v>
      </c>
      <c r="N600">
        <v>-1.8093987028389791</v>
      </c>
    </row>
    <row r="601" spans="1:14">
      <c r="A601" s="17">
        <v>45513</v>
      </c>
      <c r="B601">
        <v>8</v>
      </c>
      <c r="C601">
        <v>3</v>
      </c>
      <c r="D601">
        <v>5344.16</v>
      </c>
      <c r="E601">
        <v>1.4382999999999999</v>
      </c>
      <c r="F601">
        <v>45.785210761507869</v>
      </c>
      <c r="G601">
        <v>0.20109497424732856</v>
      </c>
      <c r="H601">
        <v>48.9</v>
      </c>
      <c r="I601">
        <v>0.21199999999999999</v>
      </c>
      <c r="J601">
        <v>4.9727600000000001</v>
      </c>
      <c r="K601">
        <v>133</v>
      </c>
      <c r="L601">
        <v>-455.84000000000015</v>
      </c>
      <c r="M601">
        <v>2.3171267738408427E-2</v>
      </c>
      <c r="N601">
        <v>-0.17792370650892014</v>
      </c>
    </row>
    <row r="602" spans="1:14">
      <c r="A602" s="17">
        <v>45516</v>
      </c>
      <c r="B602">
        <v>8</v>
      </c>
      <c r="C602">
        <v>1</v>
      </c>
      <c r="D602">
        <v>5344.39</v>
      </c>
      <c r="E602">
        <v>1.4375</v>
      </c>
      <c r="F602">
        <v>42.9632254185384</v>
      </c>
      <c r="G602">
        <v>0.19449518347443509</v>
      </c>
      <c r="H602">
        <v>47.45</v>
      </c>
      <c r="I602">
        <v>0.21099999999999999</v>
      </c>
      <c r="J602">
        <v>4.9640300000000002</v>
      </c>
      <c r="K602">
        <v>130</v>
      </c>
      <c r="L602">
        <v>-455.60999999999967</v>
      </c>
      <c r="M602">
        <v>0.24679900379978678</v>
      </c>
      <c r="N602">
        <v>5.2303820325351691E-2</v>
      </c>
    </row>
    <row r="603" spans="1:14">
      <c r="A603" s="17">
        <v>45517</v>
      </c>
      <c r="B603">
        <v>8</v>
      </c>
      <c r="C603">
        <v>1</v>
      </c>
      <c r="D603">
        <v>5434.43</v>
      </c>
      <c r="E603">
        <v>1.4134</v>
      </c>
      <c r="F603">
        <v>59.105630084929544</v>
      </c>
      <c r="G603">
        <v>0.25162047931147813</v>
      </c>
      <c r="H603">
        <v>64.400000000000006</v>
      </c>
      <c r="I603">
        <v>0.26700000000000002</v>
      </c>
      <c r="J603">
        <v>4.9351500000000001</v>
      </c>
      <c r="K603">
        <v>129</v>
      </c>
      <c r="L603">
        <v>-365.56999999999971</v>
      </c>
      <c r="M603">
        <v>-0.49420282063842691</v>
      </c>
      <c r="N603">
        <v>-0.74582329994990504</v>
      </c>
    </row>
    <row r="604" spans="1:14">
      <c r="A604" s="17">
        <v>45518</v>
      </c>
      <c r="B604">
        <v>8</v>
      </c>
      <c r="C604">
        <v>1</v>
      </c>
      <c r="D604">
        <v>5455.21</v>
      </c>
      <c r="E604">
        <v>1.4079999999999999</v>
      </c>
      <c r="F604">
        <v>58.536412083376717</v>
      </c>
      <c r="G604">
        <v>0.25753038191188865</v>
      </c>
      <c r="H604">
        <v>64.55</v>
      </c>
      <c r="I604">
        <v>0.27800000000000002</v>
      </c>
      <c r="J604">
        <v>4.9485799999999998</v>
      </c>
      <c r="K604">
        <v>128</v>
      </c>
      <c r="L604">
        <v>-344.78999999999996</v>
      </c>
      <c r="M604">
        <v>0.4222413704181413</v>
      </c>
      <c r="N604">
        <v>0.16471098850625265</v>
      </c>
    </row>
    <row r="605" spans="1:14">
      <c r="A605" s="17">
        <v>45519</v>
      </c>
      <c r="B605">
        <v>8</v>
      </c>
      <c r="C605">
        <v>1</v>
      </c>
      <c r="D605">
        <v>5543.22</v>
      </c>
      <c r="E605">
        <v>1.3857999999999999</v>
      </c>
      <c r="F605">
        <v>86.415210976596654</v>
      </c>
      <c r="G605">
        <v>0.33717300021160723</v>
      </c>
      <c r="H605">
        <v>92.7</v>
      </c>
      <c r="I605">
        <v>0.35399999999999998</v>
      </c>
      <c r="J605">
        <v>5.0019799999999996</v>
      </c>
      <c r="K605">
        <v>127</v>
      </c>
      <c r="L605">
        <v>-256.77999999999975</v>
      </c>
      <c r="M605">
        <v>-0.4991062134296308</v>
      </c>
      <c r="N605">
        <v>-0.83627921364123803</v>
      </c>
    </row>
    <row r="606" spans="1:14">
      <c r="A606" s="17">
        <v>45520</v>
      </c>
      <c r="B606">
        <v>8</v>
      </c>
      <c r="C606">
        <v>3</v>
      </c>
      <c r="D606">
        <v>5554.25</v>
      </c>
      <c r="E606">
        <v>1.3829</v>
      </c>
      <c r="F606">
        <v>90.014226868633386</v>
      </c>
      <c r="G606">
        <v>0.34670500278989241</v>
      </c>
      <c r="H606">
        <v>97.7</v>
      </c>
      <c r="I606">
        <v>0.36599999999999999</v>
      </c>
      <c r="J606">
        <v>4.9948600000000001</v>
      </c>
      <c r="K606">
        <v>126</v>
      </c>
      <c r="L606">
        <v>-245.75</v>
      </c>
      <c r="M606">
        <v>-1.7316422246743257</v>
      </c>
      <c r="N606">
        <v>-2.0783472274642181</v>
      </c>
    </row>
    <row r="607" spans="1:14">
      <c r="A607" s="17">
        <v>45523</v>
      </c>
      <c r="B607">
        <v>8</v>
      </c>
      <c r="C607">
        <v>1</v>
      </c>
      <c r="D607">
        <v>5608.25</v>
      </c>
      <c r="E607">
        <v>1.3697999999999999</v>
      </c>
      <c r="F607">
        <v>107.44901566681392</v>
      </c>
      <c r="G607">
        <v>0.39426378408872598</v>
      </c>
      <c r="H607">
        <v>113.95</v>
      </c>
      <c r="I607">
        <v>0.41099999999999998</v>
      </c>
      <c r="J607">
        <v>5.0149900000000001</v>
      </c>
      <c r="K607">
        <v>123</v>
      </c>
      <c r="L607">
        <v>-191.75</v>
      </c>
      <c r="M607">
        <v>-1.5578296553393323E-2</v>
      </c>
      <c r="N607">
        <v>-0.4098420806421193</v>
      </c>
    </row>
    <row r="608" spans="1:14">
      <c r="A608" s="17">
        <v>45524</v>
      </c>
      <c r="B608">
        <v>8</v>
      </c>
      <c r="C608">
        <v>1</v>
      </c>
      <c r="D608">
        <v>5597.12</v>
      </c>
      <c r="E608">
        <v>1.3721000000000001</v>
      </c>
      <c r="F608">
        <v>105.28667391296949</v>
      </c>
      <c r="G608">
        <v>0.38480259994633503</v>
      </c>
      <c r="H608">
        <v>114.45</v>
      </c>
      <c r="I608">
        <v>0.40899999999999997</v>
      </c>
      <c r="J608">
        <v>4.9802</v>
      </c>
      <c r="K608">
        <v>122</v>
      </c>
      <c r="L608">
        <v>-202.88000000000011</v>
      </c>
      <c r="M608">
        <v>3.6175757236583514</v>
      </c>
      <c r="N608">
        <v>3.2327731237120165</v>
      </c>
    </row>
    <row r="609" spans="1:14">
      <c r="A609" s="17">
        <v>45525</v>
      </c>
      <c r="B609">
        <v>8</v>
      </c>
      <c r="C609">
        <v>1</v>
      </c>
      <c r="D609">
        <v>5620.85</v>
      </c>
      <c r="E609">
        <v>1.3666</v>
      </c>
      <c r="F609">
        <v>115.76013768253051</v>
      </c>
      <c r="G609">
        <v>0.40722415963335368</v>
      </c>
      <c r="H609">
        <v>124</v>
      </c>
      <c r="I609">
        <v>0.42499999999999999</v>
      </c>
      <c r="J609">
        <v>4.9407199999999998</v>
      </c>
      <c r="K609">
        <v>121</v>
      </c>
      <c r="L609">
        <v>-179.14999999999964</v>
      </c>
      <c r="M609">
        <v>0.22174325767163056</v>
      </c>
      <c r="N609">
        <v>-0.18548090196172312</v>
      </c>
    </row>
    <row r="610" spans="1:14">
      <c r="A610" s="17">
        <v>45526</v>
      </c>
      <c r="B610">
        <v>8</v>
      </c>
      <c r="C610">
        <v>1</v>
      </c>
      <c r="D610">
        <v>5570.64</v>
      </c>
      <c r="E610">
        <v>1.3792</v>
      </c>
      <c r="F610">
        <v>97.801880606867599</v>
      </c>
      <c r="G610">
        <v>0.3618874004912509</v>
      </c>
      <c r="H610">
        <v>108.25</v>
      </c>
      <c r="I610">
        <v>0.38700000000000001</v>
      </c>
      <c r="J610">
        <v>4.9737099999999996</v>
      </c>
      <c r="K610">
        <v>120</v>
      </c>
      <c r="L610">
        <v>-229.35999999999967</v>
      </c>
      <c r="M610">
        <v>0.39209657065936976</v>
      </c>
      <c r="N610">
        <v>3.020917016811886E-2</v>
      </c>
    </row>
    <row r="611" spans="1:14">
      <c r="A611" s="17">
        <v>45527</v>
      </c>
      <c r="B611">
        <v>8</v>
      </c>
      <c r="C611">
        <v>3</v>
      </c>
      <c r="D611">
        <v>5634.61</v>
      </c>
      <c r="E611">
        <v>1.3636999999999999</v>
      </c>
      <c r="F611">
        <v>118.30625627634709</v>
      </c>
      <c r="G611">
        <v>0.4172560403476962</v>
      </c>
      <c r="H611">
        <v>125</v>
      </c>
      <c r="I611">
        <v>0.43099999999999999</v>
      </c>
      <c r="J611">
        <v>4.9300199999999998</v>
      </c>
      <c r="K611">
        <v>119</v>
      </c>
      <c r="L611">
        <v>-165.39000000000033</v>
      </c>
      <c r="M611">
        <v>0.14494592023418557</v>
      </c>
      <c r="N611">
        <v>-0.27231012011351063</v>
      </c>
    </row>
    <row r="612" spans="1:14">
      <c r="A612" s="17">
        <v>45530</v>
      </c>
      <c r="B612">
        <v>8</v>
      </c>
      <c r="C612">
        <v>1</v>
      </c>
      <c r="D612">
        <v>5616.84</v>
      </c>
      <c r="E612">
        <v>1.3683000000000001</v>
      </c>
      <c r="F612">
        <v>106.21902196009842</v>
      </c>
      <c r="G612">
        <v>0.39534856490964115</v>
      </c>
      <c r="H612">
        <v>113.35</v>
      </c>
      <c r="I612">
        <v>0.41199999999999998</v>
      </c>
      <c r="J612">
        <v>4.93872</v>
      </c>
      <c r="K612">
        <v>116</v>
      </c>
      <c r="L612">
        <v>-183.15999999999985</v>
      </c>
      <c r="M612">
        <v>-0.24813212275426483</v>
      </c>
      <c r="N612">
        <v>-0.64348068766390598</v>
      </c>
    </row>
    <row r="613" spans="1:14">
      <c r="A613" s="17">
        <v>45531</v>
      </c>
      <c r="B613">
        <v>8</v>
      </c>
      <c r="C613">
        <v>1</v>
      </c>
      <c r="D613">
        <v>5625.8</v>
      </c>
      <c r="E613">
        <v>1.3662000000000001</v>
      </c>
      <c r="F613">
        <v>107.46105924639505</v>
      </c>
      <c r="G613">
        <v>0.4016897617264959</v>
      </c>
      <c r="H613">
        <v>116.35</v>
      </c>
      <c r="I613">
        <v>0.42399999999999999</v>
      </c>
      <c r="J613">
        <v>4.92021</v>
      </c>
      <c r="K613">
        <v>115</v>
      </c>
      <c r="L613">
        <v>-174.19999999999982</v>
      </c>
      <c r="M613">
        <v>0.33203404966639788</v>
      </c>
      <c r="N613">
        <v>-6.9655712060098018E-2</v>
      </c>
    </row>
    <row r="614" spans="1:14">
      <c r="A614" s="17">
        <v>45532</v>
      </c>
      <c r="B614">
        <v>8</v>
      </c>
      <c r="C614">
        <v>1</v>
      </c>
      <c r="D614">
        <v>5592.18</v>
      </c>
      <c r="E614">
        <v>1.3749</v>
      </c>
      <c r="F614">
        <v>96.51335213887296</v>
      </c>
      <c r="G614">
        <v>0.37012626781056474</v>
      </c>
      <c r="H614">
        <v>98.25</v>
      </c>
      <c r="I614">
        <v>0.38500000000000001</v>
      </c>
      <c r="J614">
        <v>4.9045100000000001</v>
      </c>
      <c r="K614">
        <v>114</v>
      </c>
      <c r="L614">
        <v>-207.81999999999971</v>
      </c>
      <c r="M614">
        <v>-0.22123427392519823</v>
      </c>
      <c r="N614">
        <v>-0.59136054173576302</v>
      </c>
    </row>
    <row r="615" spans="1:14">
      <c r="A615" s="17">
        <v>45533</v>
      </c>
      <c r="B615">
        <v>8</v>
      </c>
      <c r="C615">
        <v>1</v>
      </c>
      <c r="D615">
        <v>5591.96</v>
      </c>
      <c r="E615">
        <v>1.3743000000000001</v>
      </c>
      <c r="F615">
        <v>91.412002079447348</v>
      </c>
      <c r="G615">
        <v>0.36526263068450932</v>
      </c>
      <c r="H615">
        <v>102.95</v>
      </c>
      <c r="I615">
        <v>0.39700000000000002</v>
      </c>
      <c r="J615">
        <v>4.9904500000000001</v>
      </c>
      <c r="K615">
        <v>113</v>
      </c>
      <c r="L615">
        <v>-208.03999999999996</v>
      </c>
      <c r="M615">
        <v>0.41178440396289911</v>
      </c>
      <c r="N615">
        <v>4.65217732783898E-2</v>
      </c>
    </row>
    <row r="616" spans="1:14">
      <c r="A616" s="17">
        <v>45534</v>
      </c>
      <c r="B616">
        <v>8</v>
      </c>
      <c r="C616">
        <v>3</v>
      </c>
      <c r="D616">
        <v>5648.4</v>
      </c>
      <c r="E616">
        <v>1.3606</v>
      </c>
      <c r="F616">
        <v>112.5626874364666</v>
      </c>
      <c r="G616">
        <v>0.42087488983073768</v>
      </c>
      <c r="H616">
        <v>117.45</v>
      </c>
      <c r="I616">
        <v>0.43</v>
      </c>
      <c r="J616">
        <v>4.9696699999999998</v>
      </c>
      <c r="K616">
        <v>112</v>
      </c>
      <c r="L616">
        <v>-151.60000000000036</v>
      </c>
      <c r="M616">
        <v>0.19535172139795362</v>
      </c>
      <c r="N616">
        <v>-0.22552316843278405</v>
      </c>
    </row>
    <row r="617" spans="1:14">
      <c r="A617" s="17">
        <v>45538</v>
      </c>
      <c r="B617">
        <v>8</v>
      </c>
      <c r="C617">
        <v>1</v>
      </c>
      <c r="D617">
        <v>5528.93</v>
      </c>
      <c r="E617">
        <v>1.3905000000000001</v>
      </c>
      <c r="F617">
        <v>75.232778825917876</v>
      </c>
      <c r="G617">
        <v>0.3101282005264015</v>
      </c>
      <c r="H617">
        <v>82.1</v>
      </c>
      <c r="I617">
        <v>0.33100000000000002</v>
      </c>
      <c r="J617">
        <v>4.9531099999999997</v>
      </c>
      <c r="K617">
        <v>108</v>
      </c>
      <c r="L617">
        <v>-271.06999999999971</v>
      </c>
      <c r="M617">
        <v>1.1725610256375692E-2</v>
      </c>
      <c r="N617">
        <v>-0.2984025902700258</v>
      </c>
    </row>
    <row r="618" spans="1:14">
      <c r="A618" s="17">
        <v>45539</v>
      </c>
      <c r="B618">
        <v>8</v>
      </c>
      <c r="C618">
        <v>1</v>
      </c>
      <c r="D618">
        <v>5520.07</v>
      </c>
      <c r="E618">
        <v>1.3929</v>
      </c>
      <c r="F618">
        <v>75.654255719128741</v>
      </c>
      <c r="G618">
        <v>0.30607922443102109</v>
      </c>
      <c r="H618">
        <v>81.75</v>
      </c>
      <c r="I618">
        <v>0.31900000000000001</v>
      </c>
      <c r="J618">
        <v>4.8909399999999996</v>
      </c>
      <c r="K618">
        <v>107</v>
      </c>
      <c r="L618">
        <v>-279.93000000000029</v>
      </c>
      <c r="M618">
        <v>0.21131312093678079</v>
      </c>
      <c r="N618">
        <v>-9.4766103494240306E-2</v>
      </c>
    </row>
    <row r="619" spans="1:14">
      <c r="A619" s="17">
        <v>45540</v>
      </c>
      <c r="B619">
        <v>8</v>
      </c>
      <c r="C619">
        <v>1</v>
      </c>
      <c r="D619">
        <v>5503.41</v>
      </c>
      <c r="E619">
        <v>1.3960999999999999</v>
      </c>
      <c r="F619">
        <v>67.438815650073366</v>
      </c>
      <c r="G619">
        <v>0.28624921343513776</v>
      </c>
      <c r="H619">
        <v>73.8</v>
      </c>
      <c r="I619">
        <v>0.307</v>
      </c>
      <c r="J619">
        <v>4.8811600000000004</v>
      </c>
      <c r="K619">
        <v>106</v>
      </c>
      <c r="L619">
        <v>-296.59000000000015</v>
      </c>
      <c r="M619">
        <v>0.20322158340211441</v>
      </c>
      <c r="N619">
        <v>-8.3027630033023353E-2</v>
      </c>
    </row>
    <row r="620" spans="1:14">
      <c r="A620" s="17">
        <v>45541</v>
      </c>
      <c r="B620">
        <v>8</v>
      </c>
      <c r="C620">
        <v>1</v>
      </c>
      <c r="D620">
        <v>5408.42</v>
      </c>
      <c r="E620">
        <v>1.4211</v>
      </c>
      <c r="F620">
        <v>47.93993389106231</v>
      </c>
      <c r="G620">
        <v>0.21752084537274174</v>
      </c>
      <c r="H620">
        <v>50.3</v>
      </c>
      <c r="I620">
        <v>0.23</v>
      </c>
      <c r="J620">
        <v>4.8439300000000003</v>
      </c>
      <c r="K620">
        <v>105</v>
      </c>
      <c r="L620">
        <v>-391.57999999999993</v>
      </c>
      <c r="M620">
        <v>0.36257901801592174</v>
      </c>
      <c r="N620">
        <v>0.14505817264317999</v>
      </c>
    </row>
    <row r="621" spans="1:14">
      <c r="A621" s="17">
        <v>45544</v>
      </c>
      <c r="B621">
        <v>8</v>
      </c>
      <c r="C621">
        <v>3</v>
      </c>
      <c r="D621">
        <v>5471.05</v>
      </c>
      <c r="E621">
        <v>1.4044000000000001</v>
      </c>
      <c r="F621">
        <v>56.706434528280624</v>
      </c>
      <c r="G621">
        <v>0.25419428448849762</v>
      </c>
      <c r="H621">
        <v>65.3</v>
      </c>
      <c r="I621">
        <v>0.27500000000000002</v>
      </c>
      <c r="J621">
        <v>4.8527800000000001</v>
      </c>
      <c r="K621">
        <v>102</v>
      </c>
      <c r="L621">
        <v>-328.94999999999982</v>
      </c>
      <c r="M621">
        <v>-7.3833905131956479E-2</v>
      </c>
      <c r="N621">
        <v>-0.3280281896204541</v>
      </c>
    </row>
    <row r="622" spans="1:14">
      <c r="A622" s="17">
        <v>45545</v>
      </c>
      <c r="B622">
        <v>8</v>
      </c>
      <c r="C622">
        <v>1</v>
      </c>
      <c r="D622">
        <v>5495.52</v>
      </c>
      <c r="E622">
        <v>1.3980999999999999</v>
      </c>
      <c r="F622">
        <v>62.461811822880691</v>
      </c>
      <c r="G622">
        <v>0.27340191214306953</v>
      </c>
      <c r="H622">
        <v>68.150000000000006</v>
      </c>
      <c r="I622">
        <v>0.29099999999999998</v>
      </c>
      <c r="J622">
        <v>4.8342799999999997</v>
      </c>
      <c r="K622">
        <v>101</v>
      </c>
      <c r="L622">
        <v>-304.47999999999956</v>
      </c>
      <c r="M622">
        <v>0.43343214257609047</v>
      </c>
      <c r="N622">
        <v>0.16003023043302095</v>
      </c>
    </row>
    <row r="623" spans="1:14">
      <c r="A623" s="17">
        <v>45546</v>
      </c>
      <c r="B623">
        <v>8</v>
      </c>
      <c r="C623">
        <v>1</v>
      </c>
      <c r="D623">
        <v>5554.13</v>
      </c>
      <c r="E623">
        <v>1.3846000000000001</v>
      </c>
      <c r="F623">
        <v>78.501158719075647</v>
      </c>
      <c r="G623">
        <v>0.32393806246373208</v>
      </c>
      <c r="H623">
        <v>84.35</v>
      </c>
      <c r="I623">
        <v>0.34100000000000003</v>
      </c>
      <c r="J623">
        <v>4.8654599999999997</v>
      </c>
      <c r="K623">
        <v>100</v>
      </c>
      <c r="L623">
        <v>-245.86999999999989</v>
      </c>
      <c r="M623">
        <v>0.68482707850875801</v>
      </c>
      <c r="N623">
        <v>0.36088901604502593</v>
      </c>
    </row>
    <row r="624" spans="1:14">
      <c r="A624" s="17">
        <v>45547</v>
      </c>
      <c r="B624">
        <v>8</v>
      </c>
      <c r="C624">
        <v>1</v>
      </c>
      <c r="D624">
        <v>5595.76</v>
      </c>
      <c r="E624">
        <v>1.3735999999999999</v>
      </c>
      <c r="F624">
        <v>91.714755485707883</v>
      </c>
      <c r="G624">
        <v>0.36191379910157673</v>
      </c>
      <c r="H624">
        <v>98.35</v>
      </c>
      <c r="I624">
        <v>0.376</v>
      </c>
      <c r="J624">
        <v>4.8419800000000004</v>
      </c>
      <c r="K624">
        <v>99</v>
      </c>
      <c r="L624">
        <v>-204.23999999999978</v>
      </c>
      <c r="M624">
        <v>1.3037585164668024</v>
      </c>
      <c r="N624">
        <v>0.94184471736522568</v>
      </c>
    </row>
    <row r="625" spans="1:14">
      <c r="A625" s="17">
        <v>45548</v>
      </c>
      <c r="B625">
        <v>8</v>
      </c>
      <c r="C625">
        <v>1</v>
      </c>
      <c r="D625">
        <v>5626.02</v>
      </c>
      <c r="E625">
        <v>1.3662000000000001</v>
      </c>
      <c r="F625">
        <v>103.07859144062058</v>
      </c>
      <c r="G625">
        <v>0.39122548493750126</v>
      </c>
      <c r="H625">
        <v>110.25</v>
      </c>
      <c r="I625">
        <v>0.40699999999999997</v>
      </c>
      <c r="J625">
        <v>4.8354499999999998</v>
      </c>
      <c r="K625">
        <v>98</v>
      </c>
      <c r="L625">
        <v>-173.97999999999956</v>
      </c>
      <c r="M625">
        <v>-0.24328598652941313</v>
      </c>
      <c r="N625">
        <v>-0.63451147146691445</v>
      </c>
    </row>
    <row r="626" spans="1:14">
      <c r="A626" s="17">
        <v>45551</v>
      </c>
      <c r="B626">
        <v>8</v>
      </c>
      <c r="C626">
        <v>3</v>
      </c>
      <c r="D626">
        <v>5633.09</v>
      </c>
      <c r="E626">
        <v>1.3646</v>
      </c>
      <c r="F626">
        <v>104.49746691029577</v>
      </c>
      <c r="G626">
        <v>0.39533370126350853</v>
      </c>
      <c r="H626">
        <v>113.65</v>
      </c>
      <c r="I626">
        <v>0.41499999999999998</v>
      </c>
      <c r="J626">
        <v>4.7641400000000003</v>
      </c>
      <c r="K626">
        <v>95</v>
      </c>
      <c r="L626">
        <v>-166.90999999999985</v>
      </c>
      <c r="M626">
        <v>-4.0747306446546609E-2</v>
      </c>
      <c r="N626">
        <v>-0.43608100771005515</v>
      </c>
    </row>
    <row r="627" spans="1:14">
      <c r="A627" s="17">
        <v>45552</v>
      </c>
      <c r="B627">
        <v>8</v>
      </c>
      <c r="C627">
        <v>1</v>
      </c>
      <c r="D627">
        <v>5634.58</v>
      </c>
      <c r="E627">
        <v>1.3645</v>
      </c>
      <c r="F627">
        <v>105.412241406249</v>
      </c>
      <c r="G627">
        <v>0.39673855045035777</v>
      </c>
      <c r="H627">
        <v>116.15</v>
      </c>
      <c r="I627">
        <v>0.42199999999999999</v>
      </c>
      <c r="J627">
        <v>4.7633799999999997</v>
      </c>
      <c r="K627">
        <v>94</v>
      </c>
      <c r="L627">
        <v>-165.42000000000007</v>
      </c>
      <c r="M627">
        <v>0.13947058506605794</v>
      </c>
      <c r="N627">
        <v>-0.25726796538429986</v>
      </c>
    </row>
    <row r="628" spans="1:14">
      <c r="A628" s="17">
        <v>45553</v>
      </c>
      <c r="B628">
        <v>8</v>
      </c>
      <c r="C628">
        <v>1</v>
      </c>
      <c r="D628">
        <v>5618.26</v>
      </c>
      <c r="E628">
        <v>1.3686</v>
      </c>
      <c r="F628">
        <v>97.700704225512027</v>
      </c>
      <c r="G628">
        <v>0.37875550275856529</v>
      </c>
      <c r="H628">
        <v>110.95</v>
      </c>
      <c r="I628">
        <v>0.40600000000000003</v>
      </c>
      <c r="J628">
        <v>4.7387499999999996</v>
      </c>
      <c r="K628">
        <v>93</v>
      </c>
      <c r="L628">
        <v>-181.73999999999978</v>
      </c>
      <c r="M628">
        <v>0.44799529316585313</v>
      </c>
      <c r="N628">
        <v>6.9239790407287838E-2</v>
      </c>
    </row>
    <row r="629" spans="1:14">
      <c r="A629" s="17">
        <v>45554</v>
      </c>
      <c r="B629">
        <v>8</v>
      </c>
      <c r="C629">
        <v>1</v>
      </c>
      <c r="D629">
        <v>5713.64</v>
      </c>
      <c r="E629">
        <v>1.3462000000000001</v>
      </c>
      <c r="F629">
        <v>135.18949431354395</v>
      </c>
      <c r="G629">
        <v>0.47305172198155954</v>
      </c>
      <c r="H629">
        <v>144.1</v>
      </c>
      <c r="I629">
        <v>0.49199999999999999</v>
      </c>
      <c r="J629">
        <v>4.7077999999999998</v>
      </c>
      <c r="K629">
        <v>92</v>
      </c>
      <c r="L629">
        <v>-86.359999999999673</v>
      </c>
      <c r="M629">
        <v>0.31324496849824085</v>
      </c>
      <c r="N629">
        <v>-0.15980675348331869</v>
      </c>
    </row>
    <row r="630" spans="1:14">
      <c r="A630" s="17">
        <v>45555</v>
      </c>
      <c r="B630">
        <v>8</v>
      </c>
      <c r="C630">
        <v>1</v>
      </c>
      <c r="D630">
        <v>5702.55</v>
      </c>
      <c r="E630">
        <v>1.3484</v>
      </c>
      <c r="F630">
        <v>127.13845280787245</v>
      </c>
      <c r="G630">
        <v>0.45944688885895474</v>
      </c>
      <c r="H630">
        <v>134.05000000000001</v>
      </c>
      <c r="I630">
        <v>0.47599999999999998</v>
      </c>
      <c r="J630">
        <v>4.6699400000000004</v>
      </c>
      <c r="K630">
        <v>91</v>
      </c>
      <c r="L630">
        <v>-97.449999999999818</v>
      </c>
      <c r="M630">
        <v>-1.0262819609898333</v>
      </c>
      <c r="N630">
        <v>-1.4857288498487879</v>
      </c>
    </row>
    <row r="631" spans="1:14">
      <c r="A631" s="17">
        <v>45558</v>
      </c>
      <c r="B631">
        <v>8</v>
      </c>
      <c r="C631">
        <v>3</v>
      </c>
      <c r="D631">
        <v>5718.57</v>
      </c>
      <c r="E631">
        <v>1.3396999999999999</v>
      </c>
      <c r="F631">
        <v>130.39946695001618</v>
      </c>
      <c r="G631">
        <v>0.47325146508602906</v>
      </c>
      <c r="H631">
        <v>139.25</v>
      </c>
      <c r="I631">
        <v>0.49099999999999999</v>
      </c>
      <c r="J631">
        <v>4.64276</v>
      </c>
      <c r="K631">
        <v>88</v>
      </c>
      <c r="L631">
        <v>-81.430000000000291</v>
      </c>
      <c r="M631">
        <v>-0.16728504150191997</v>
      </c>
      <c r="N631">
        <v>-0.64053650658794903</v>
      </c>
    </row>
    <row r="632" spans="1:14">
      <c r="A632" s="17">
        <v>45559</v>
      </c>
      <c r="B632">
        <v>8</v>
      </c>
      <c r="C632">
        <v>1</v>
      </c>
      <c r="D632">
        <v>5732.93</v>
      </c>
      <c r="E632">
        <v>1.3360000000000001</v>
      </c>
      <c r="F632">
        <v>136.49697303714493</v>
      </c>
      <c r="G632">
        <v>0.48773499319579228</v>
      </c>
      <c r="H632">
        <v>147.35</v>
      </c>
      <c r="I632">
        <v>0.504</v>
      </c>
      <c r="J632">
        <v>4.6194100000000002</v>
      </c>
      <c r="K632">
        <v>87</v>
      </c>
      <c r="L632">
        <v>-67.069999999999709</v>
      </c>
      <c r="M632">
        <v>0.10925758943807025</v>
      </c>
      <c r="N632">
        <v>-0.37847740375772204</v>
      </c>
    </row>
    <row r="633" spans="1:14">
      <c r="A633" s="17">
        <v>45560</v>
      </c>
      <c r="B633">
        <v>8</v>
      </c>
      <c r="C633">
        <v>1</v>
      </c>
      <c r="D633">
        <v>5722.26</v>
      </c>
      <c r="E633">
        <v>1.3381000000000001</v>
      </c>
      <c r="F633">
        <v>132.28225935226828</v>
      </c>
      <c r="G633">
        <v>0.4759836925493357</v>
      </c>
      <c r="H633">
        <v>143.9</v>
      </c>
      <c r="I633">
        <v>0.498</v>
      </c>
      <c r="J633">
        <v>4.6132499999999999</v>
      </c>
      <c r="K633">
        <v>86</v>
      </c>
      <c r="L633">
        <v>-77.739999999999782</v>
      </c>
      <c r="M633">
        <v>5.5372386570922894</v>
      </c>
      <c r="N633">
        <v>5.0612549645429539</v>
      </c>
    </row>
    <row r="634" spans="1:14">
      <c r="A634" s="17">
        <v>45561</v>
      </c>
      <c r="B634">
        <v>8</v>
      </c>
      <c r="C634">
        <v>1</v>
      </c>
      <c r="D634">
        <v>5745.37</v>
      </c>
      <c r="E634">
        <v>1.3329</v>
      </c>
      <c r="F634">
        <v>146.27588474221466</v>
      </c>
      <c r="G634">
        <v>0.50068170993300631</v>
      </c>
      <c r="H634">
        <v>155.44999999999999</v>
      </c>
      <c r="I634">
        <v>0.51900000000000002</v>
      </c>
      <c r="J634">
        <v>4.6144999999999996</v>
      </c>
      <c r="K634">
        <v>85</v>
      </c>
      <c r="L634">
        <v>-54.630000000000109</v>
      </c>
      <c r="M634">
        <v>8.8916314640001243E-2</v>
      </c>
      <c r="N634">
        <v>-0.41176539529300504</v>
      </c>
    </row>
    <row r="635" spans="1:14">
      <c r="A635" s="17">
        <v>45562</v>
      </c>
      <c r="B635">
        <v>8</v>
      </c>
      <c r="C635">
        <v>1</v>
      </c>
      <c r="D635">
        <v>5738.17</v>
      </c>
      <c r="E635">
        <v>1.335</v>
      </c>
      <c r="F635">
        <v>147.54005518166878</v>
      </c>
      <c r="G635">
        <v>0.49337509110856742</v>
      </c>
      <c r="H635">
        <v>152.94999999999999</v>
      </c>
      <c r="I635">
        <v>0.50600000000000001</v>
      </c>
      <c r="J635">
        <v>4.5907200000000001</v>
      </c>
      <c r="K635">
        <v>84</v>
      </c>
      <c r="L635">
        <v>-61.829999999999927</v>
      </c>
      <c r="M635">
        <v>2.0476590770972538</v>
      </c>
      <c r="N635">
        <v>1.5542839859886863</v>
      </c>
    </row>
    <row r="636" spans="1:14">
      <c r="A636" s="17">
        <v>45565</v>
      </c>
      <c r="B636">
        <v>8</v>
      </c>
      <c r="C636">
        <v>3</v>
      </c>
      <c r="D636">
        <v>5762.48</v>
      </c>
      <c r="E636">
        <v>1.3305</v>
      </c>
      <c r="F636">
        <v>154.90686412124296</v>
      </c>
      <c r="G636">
        <v>0.516716361440828</v>
      </c>
      <c r="H636">
        <v>159.65</v>
      </c>
      <c r="I636">
        <v>0.52400000000000002</v>
      </c>
      <c r="J636">
        <v>4.6287700000000003</v>
      </c>
      <c r="K636">
        <v>81</v>
      </c>
      <c r="L636">
        <v>-37.520000000000437</v>
      </c>
      <c r="M636">
        <v>0.16448136257572266</v>
      </c>
      <c r="N636">
        <v>-0.35223499886510534</v>
      </c>
    </row>
    <row r="637" spans="1:14">
      <c r="A637" s="17">
        <v>45566</v>
      </c>
      <c r="B637">
        <v>8</v>
      </c>
      <c r="C637">
        <v>1</v>
      </c>
      <c r="D637">
        <v>5708.75</v>
      </c>
      <c r="E637">
        <v>1.3432999999999999</v>
      </c>
      <c r="F637">
        <v>132.675714055149</v>
      </c>
      <c r="G637">
        <v>0.46164507779774078</v>
      </c>
      <c r="H637">
        <v>140.6</v>
      </c>
      <c r="I637">
        <v>0.48</v>
      </c>
      <c r="J637">
        <v>4.6014900000000001</v>
      </c>
      <c r="K637">
        <v>80</v>
      </c>
      <c r="L637">
        <v>-91.25</v>
      </c>
      <c r="M637">
        <v>-0.13376897327195209</v>
      </c>
      <c r="N637">
        <v>-0.59541405106969281</v>
      </c>
    </row>
    <row r="638" spans="1:14">
      <c r="A638" s="17">
        <v>45567</v>
      </c>
      <c r="B638">
        <v>8</v>
      </c>
      <c r="C638">
        <v>1</v>
      </c>
      <c r="D638">
        <v>5709.54</v>
      </c>
      <c r="E638">
        <v>1.3454999999999999</v>
      </c>
      <c r="F638">
        <v>131.36012270046194</v>
      </c>
      <c r="G638">
        <v>0.46124875783710428</v>
      </c>
      <c r="H638">
        <v>143.30000000000001</v>
      </c>
      <c r="I638">
        <v>0.47799999999999998</v>
      </c>
      <c r="J638">
        <v>4.5949600000000004</v>
      </c>
      <c r="K638">
        <v>79</v>
      </c>
      <c r="L638">
        <v>-90.460000000000036</v>
      </c>
      <c r="M638">
        <v>0.29110637526955496</v>
      </c>
      <c r="N638">
        <v>-0.17014238256754932</v>
      </c>
    </row>
    <row r="639" spans="1:14">
      <c r="A639" s="17">
        <v>45568</v>
      </c>
      <c r="B639">
        <v>8</v>
      </c>
      <c r="C639">
        <v>1</v>
      </c>
      <c r="D639">
        <v>5699.94</v>
      </c>
      <c r="E639">
        <v>1.3475999999999999</v>
      </c>
      <c r="F639">
        <v>129.6501775067868</v>
      </c>
      <c r="G639">
        <v>0.45248988312004534</v>
      </c>
      <c r="H639">
        <v>134.4</v>
      </c>
      <c r="I639">
        <v>0.46700000000000003</v>
      </c>
      <c r="J639">
        <v>4.6138399999999997</v>
      </c>
      <c r="K639">
        <v>78</v>
      </c>
      <c r="L639">
        <v>-100.0600000000004</v>
      </c>
      <c r="M639">
        <v>0.71152067555535048</v>
      </c>
      <c r="N639">
        <v>0.25903079243530513</v>
      </c>
    </row>
    <row r="640" spans="1:14">
      <c r="A640" s="17">
        <v>45569</v>
      </c>
      <c r="B640">
        <v>8</v>
      </c>
      <c r="C640">
        <v>1</v>
      </c>
      <c r="D640">
        <v>5751.07</v>
      </c>
      <c r="E640">
        <v>1.3361000000000001</v>
      </c>
      <c r="F640">
        <v>151.60494639335502</v>
      </c>
      <c r="G640">
        <v>0.50466818601479746</v>
      </c>
      <c r="H640">
        <v>155.69999999999999</v>
      </c>
      <c r="I640">
        <v>0.51300000000000001</v>
      </c>
      <c r="J640">
        <v>4.7532100000000002</v>
      </c>
      <c r="K640">
        <v>77</v>
      </c>
      <c r="L640">
        <v>-48.930000000000291</v>
      </c>
      <c r="M640">
        <v>0.2521656410120009</v>
      </c>
      <c r="N640">
        <v>-0.25250254500279656</v>
      </c>
    </row>
    <row r="641" spans="1:14">
      <c r="A641" s="17">
        <v>45572</v>
      </c>
      <c r="B641">
        <v>8</v>
      </c>
      <c r="C641">
        <v>3</v>
      </c>
      <c r="D641">
        <v>5695.94</v>
      </c>
      <c r="E641">
        <v>1.3483000000000001</v>
      </c>
      <c r="F641">
        <v>126.83089396246805</v>
      </c>
      <c r="G641">
        <v>0.44819689474337809</v>
      </c>
      <c r="H641">
        <v>136.55000000000001</v>
      </c>
      <c r="I641">
        <v>0.46400000000000002</v>
      </c>
      <c r="J641">
        <v>4.8091100000000004</v>
      </c>
      <c r="K641">
        <v>74</v>
      </c>
      <c r="L641">
        <v>-104.0600000000004</v>
      </c>
      <c r="M641">
        <v>-2.4537013757830715</v>
      </c>
      <c r="N641">
        <v>-2.9018982705264493</v>
      </c>
    </row>
    <row r="642" spans="1:14">
      <c r="A642" s="17">
        <v>45573</v>
      </c>
      <c r="B642">
        <v>8</v>
      </c>
      <c r="C642">
        <v>1</v>
      </c>
      <c r="D642">
        <v>5751.13</v>
      </c>
      <c r="E642">
        <v>1.3351</v>
      </c>
      <c r="F642">
        <v>150.09509400482966</v>
      </c>
      <c r="G642">
        <v>0.5027906886501009</v>
      </c>
      <c r="H642">
        <v>156.65</v>
      </c>
      <c r="I642">
        <v>0.51100000000000001</v>
      </c>
      <c r="J642">
        <v>4.7761899999999997</v>
      </c>
      <c r="K642">
        <v>73</v>
      </c>
      <c r="L642">
        <v>-48.869999999999891</v>
      </c>
      <c r="M642">
        <v>0.97912570992515968</v>
      </c>
      <c r="N642">
        <v>0.47633502127505878</v>
      </c>
    </row>
    <row r="643" spans="1:14">
      <c r="A643" s="17">
        <v>45574</v>
      </c>
      <c r="B643">
        <v>8</v>
      </c>
      <c r="C643">
        <v>1</v>
      </c>
      <c r="D643">
        <v>5792.04</v>
      </c>
      <c r="E643">
        <v>1.3254999999999999</v>
      </c>
      <c r="F643">
        <v>171.25926016385665</v>
      </c>
      <c r="G643">
        <v>0.54420638203179472</v>
      </c>
      <c r="H643">
        <v>176</v>
      </c>
      <c r="I643">
        <v>0.55000000000000004</v>
      </c>
      <c r="J643">
        <v>4.7885200000000001</v>
      </c>
      <c r="K643">
        <v>72</v>
      </c>
      <c r="L643">
        <v>-7.9600000000000364</v>
      </c>
      <c r="M643">
        <v>0.13053156312218767</v>
      </c>
      <c r="N643">
        <v>-0.41367481890960706</v>
      </c>
    </row>
    <row r="644" spans="1:14">
      <c r="A644" s="17">
        <v>45575</v>
      </c>
      <c r="B644">
        <v>8</v>
      </c>
      <c r="C644">
        <v>1</v>
      </c>
      <c r="D644">
        <v>5780.05</v>
      </c>
      <c r="E644">
        <v>1.3278000000000001</v>
      </c>
      <c r="F644">
        <v>163.23536989975037</v>
      </c>
      <c r="G644">
        <v>0.53149109405567663</v>
      </c>
      <c r="H644">
        <v>171.7</v>
      </c>
      <c r="I644">
        <v>0.54400000000000004</v>
      </c>
      <c r="J644">
        <v>4.7853000000000003</v>
      </c>
      <c r="K644">
        <v>71</v>
      </c>
      <c r="L644">
        <v>-19.949999999999818</v>
      </c>
      <c r="M644">
        <v>0.88355365209489922</v>
      </c>
      <c r="N644">
        <v>0.3520625580392226</v>
      </c>
    </row>
    <row r="645" spans="1:14">
      <c r="A645" s="17">
        <v>45576</v>
      </c>
      <c r="B645">
        <v>8</v>
      </c>
      <c r="C645">
        <v>3</v>
      </c>
      <c r="D645">
        <v>5815.03</v>
      </c>
      <c r="E645">
        <v>1.3204</v>
      </c>
      <c r="F645">
        <v>183.26421930369315</v>
      </c>
      <c r="G645">
        <v>0.56629459399439808</v>
      </c>
      <c r="H645">
        <v>183.95</v>
      </c>
      <c r="I645">
        <v>0.57199999999999995</v>
      </c>
      <c r="J645">
        <v>4.7812799999999998</v>
      </c>
      <c r="K645">
        <v>70</v>
      </c>
      <c r="L645">
        <v>15.029999999999745</v>
      </c>
      <c r="M645">
        <v>-1.8447396029716228</v>
      </c>
      <c r="N645">
        <v>-2.4110341969660207</v>
      </c>
    </row>
    <row r="646" spans="1:14">
      <c r="A646" s="17">
        <v>45579</v>
      </c>
      <c r="B646">
        <v>8</v>
      </c>
      <c r="C646">
        <v>1</v>
      </c>
      <c r="D646">
        <v>5859.85</v>
      </c>
      <c r="E646">
        <v>1.3103</v>
      </c>
      <c r="F646">
        <v>204.40829285785094</v>
      </c>
      <c r="G646">
        <v>0.6115271830571487</v>
      </c>
      <c r="H646">
        <v>217.95</v>
      </c>
      <c r="I646">
        <v>0.623</v>
      </c>
      <c r="J646">
        <v>4.7858499999999999</v>
      </c>
      <c r="K646">
        <v>67</v>
      </c>
      <c r="L646">
        <v>59.850000000000364</v>
      </c>
      <c r="M646">
        <v>0.49672497287970835</v>
      </c>
      <c r="N646">
        <v>-0.11480221017744036</v>
      </c>
    </row>
    <row r="647" spans="1:14">
      <c r="A647" s="17">
        <v>45580</v>
      </c>
      <c r="B647">
        <v>8</v>
      </c>
      <c r="C647">
        <v>1</v>
      </c>
      <c r="D647">
        <v>5815.26</v>
      </c>
      <c r="E647">
        <v>1.3209</v>
      </c>
      <c r="F647">
        <v>177.49278051201964</v>
      </c>
      <c r="G647">
        <v>0.56548838944400259</v>
      </c>
      <c r="H647">
        <v>185.45</v>
      </c>
      <c r="I647">
        <v>0.57699999999999996</v>
      </c>
      <c r="J647">
        <v>4.7696500000000004</v>
      </c>
      <c r="K647">
        <v>66</v>
      </c>
      <c r="L647">
        <v>15.260000000000218</v>
      </c>
      <c r="M647">
        <v>1.8509803392930748</v>
      </c>
      <c r="N647">
        <v>1.2854919498490722</v>
      </c>
    </row>
    <row r="648" spans="1:14">
      <c r="A648" s="17">
        <v>45581</v>
      </c>
      <c r="B648">
        <v>8</v>
      </c>
      <c r="C648">
        <v>1</v>
      </c>
      <c r="D648">
        <v>5842.47</v>
      </c>
      <c r="E648">
        <v>1.3144</v>
      </c>
      <c r="F648">
        <v>191.93886011640143</v>
      </c>
      <c r="G648">
        <v>0.59334955058958849</v>
      </c>
      <c r="H648">
        <v>196.75</v>
      </c>
      <c r="I648">
        <v>0.60299999999999998</v>
      </c>
      <c r="J648">
        <v>4.7691600000000003</v>
      </c>
      <c r="K648">
        <v>65</v>
      </c>
      <c r="L648">
        <v>42.470000000000255</v>
      </c>
      <c r="M648">
        <v>0.12728508977970235</v>
      </c>
      <c r="N648">
        <v>-0.46606446080988617</v>
      </c>
    </row>
    <row r="649" spans="1:14">
      <c r="A649" s="17">
        <v>45582</v>
      </c>
      <c r="B649">
        <v>8</v>
      </c>
      <c r="C649">
        <v>1</v>
      </c>
      <c r="D649">
        <v>5841.47</v>
      </c>
      <c r="E649">
        <v>1.3139000000000001</v>
      </c>
      <c r="F649">
        <v>186.30542192630082</v>
      </c>
      <c r="G649">
        <v>0.594361603028706</v>
      </c>
      <c r="H649">
        <v>193.95</v>
      </c>
      <c r="I649">
        <v>0.60699999999999998</v>
      </c>
      <c r="J649">
        <v>4.79474</v>
      </c>
      <c r="K649">
        <v>64</v>
      </c>
      <c r="L649">
        <v>41.470000000000255</v>
      </c>
      <c r="M649">
        <v>4.4904270778213133</v>
      </c>
      <c r="N649">
        <v>3.8960654747926071</v>
      </c>
    </row>
    <row r="650" spans="1:14">
      <c r="A650" s="17">
        <v>45583</v>
      </c>
      <c r="B650">
        <v>8</v>
      </c>
      <c r="C650">
        <v>3</v>
      </c>
      <c r="D650">
        <v>5864.67</v>
      </c>
      <c r="E650">
        <v>1.3086</v>
      </c>
      <c r="F650">
        <v>197.91787535721232</v>
      </c>
      <c r="G650">
        <v>0.61935885516581024</v>
      </c>
      <c r="H650">
        <v>203.5</v>
      </c>
      <c r="I650">
        <v>0.629</v>
      </c>
      <c r="J650">
        <v>4.7816799999999997</v>
      </c>
      <c r="K650">
        <v>63</v>
      </c>
      <c r="L650">
        <v>64.670000000000073</v>
      </c>
      <c r="M650">
        <v>8.8657596639219322E-2</v>
      </c>
      <c r="N650">
        <v>-0.53070125852659089</v>
      </c>
    </row>
    <row r="651" spans="1:14">
      <c r="A651" s="17">
        <v>45586</v>
      </c>
      <c r="B651">
        <v>8</v>
      </c>
      <c r="C651">
        <v>1</v>
      </c>
      <c r="D651">
        <v>5853.98</v>
      </c>
      <c r="E651">
        <v>1.3109999999999999</v>
      </c>
      <c r="F651">
        <v>187.16096742217587</v>
      </c>
      <c r="G651">
        <v>0.60855197773339975</v>
      </c>
      <c r="H651">
        <v>197</v>
      </c>
      <c r="I651">
        <v>0.61899999999999999</v>
      </c>
      <c r="J651">
        <v>4.7991299999999999</v>
      </c>
      <c r="K651">
        <v>60</v>
      </c>
      <c r="L651">
        <v>53.979999999999563</v>
      </c>
      <c r="M651">
        <v>0.38933384778023639</v>
      </c>
      <c r="N651">
        <v>-0.21921812995316337</v>
      </c>
    </row>
    <row r="652" spans="1:14">
      <c r="A652" s="17">
        <v>45587</v>
      </c>
      <c r="B652">
        <v>8</v>
      </c>
      <c r="C652">
        <v>1</v>
      </c>
      <c r="D652">
        <v>5851.2</v>
      </c>
      <c r="E652">
        <v>1.3109</v>
      </c>
      <c r="F652">
        <v>184.23152285716242</v>
      </c>
      <c r="G652">
        <v>0.60544705598760962</v>
      </c>
      <c r="H652">
        <v>187.75</v>
      </c>
      <c r="I652">
        <v>0.61399999999999999</v>
      </c>
      <c r="J652">
        <v>4.7952000000000004</v>
      </c>
      <c r="K652">
        <v>59</v>
      </c>
      <c r="L652">
        <v>51.199999999999818</v>
      </c>
      <c r="M652">
        <v>0.32656453728247148</v>
      </c>
      <c r="N652">
        <v>-0.27888251870513814</v>
      </c>
    </row>
    <row r="653" spans="1:14">
      <c r="A653" s="17">
        <v>45588</v>
      </c>
      <c r="B653">
        <v>8</v>
      </c>
      <c r="C653">
        <v>1</v>
      </c>
      <c r="D653">
        <v>5797.42</v>
      </c>
      <c r="E653">
        <v>1.3226</v>
      </c>
      <c r="F653">
        <v>154.20943411166354</v>
      </c>
      <c r="G653">
        <v>0.54432234552698011</v>
      </c>
      <c r="H653">
        <v>163.4</v>
      </c>
      <c r="I653">
        <v>0.55900000000000005</v>
      </c>
      <c r="J653">
        <v>4.7968299999999999</v>
      </c>
      <c r="K653">
        <v>58</v>
      </c>
      <c r="L653">
        <v>-2.5799999999999272</v>
      </c>
      <c r="M653">
        <v>-0.62978978664254137</v>
      </c>
      <c r="N653">
        <v>-1.1741121321695216</v>
      </c>
    </row>
    <row r="654" spans="1:14">
      <c r="A654" s="17">
        <v>45589</v>
      </c>
      <c r="B654">
        <v>8</v>
      </c>
      <c r="C654">
        <v>1</v>
      </c>
      <c r="D654">
        <v>5809.86</v>
      </c>
      <c r="E654">
        <v>1.3192999999999999</v>
      </c>
      <c r="F654">
        <v>160.94657471783557</v>
      </c>
      <c r="G654">
        <v>0.55752717217650771</v>
      </c>
      <c r="H654">
        <v>168.8</v>
      </c>
      <c r="I654">
        <v>0.57299999999999995</v>
      </c>
      <c r="J654">
        <v>4.7797099999999997</v>
      </c>
      <c r="K654">
        <v>57</v>
      </c>
      <c r="L654">
        <v>9.8599999999996726</v>
      </c>
      <c r="M654">
        <v>0.20488486122278293</v>
      </c>
      <c r="N654">
        <v>-0.35264231095372478</v>
      </c>
    </row>
    <row r="655" spans="1:14">
      <c r="A655" s="17">
        <v>45590</v>
      </c>
      <c r="B655">
        <v>8</v>
      </c>
      <c r="C655">
        <v>3</v>
      </c>
      <c r="D655">
        <v>5808.12</v>
      </c>
      <c r="E655">
        <v>1.3187</v>
      </c>
      <c r="F655">
        <v>163.82239776801407</v>
      </c>
      <c r="G655">
        <v>0.55404042415154686</v>
      </c>
      <c r="H655">
        <v>164.15</v>
      </c>
      <c r="I655">
        <v>0.55900000000000005</v>
      </c>
      <c r="J655">
        <v>4.7761800000000001</v>
      </c>
      <c r="K655">
        <v>56</v>
      </c>
      <c r="L655">
        <v>8.1199999999998909</v>
      </c>
      <c r="M655">
        <v>-0.2237318246869863</v>
      </c>
      <c r="N655">
        <v>-0.77777224883853313</v>
      </c>
    </row>
    <row r="656" spans="1:14">
      <c r="A656" s="17">
        <v>45593</v>
      </c>
      <c r="B656">
        <v>8</v>
      </c>
      <c r="C656">
        <v>1</v>
      </c>
      <c r="D656">
        <v>5823.52</v>
      </c>
      <c r="E656">
        <v>1.3150999999999999</v>
      </c>
      <c r="F656">
        <v>165.50916769030346</v>
      </c>
      <c r="G656">
        <v>0.57106127080813507</v>
      </c>
      <c r="H656">
        <v>174.75</v>
      </c>
      <c r="I656">
        <v>0.58399999999999996</v>
      </c>
      <c r="J656">
        <v>4.7738899999999997</v>
      </c>
      <c r="K656">
        <v>53</v>
      </c>
      <c r="L656">
        <v>23.520000000000437</v>
      </c>
      <c r="M656">
        <v>-0.44048010577339625</v>
      </c>
      <c r="N656">
        <v>-1.0115413765815313</v>
      </c>
    </row>
    <row r="657" spans="1:14">
      <c r="A657" s="17">
        <v>45594</v>
      </c>
      <c r="B657">
        <v>8</v>
      </c>
      <c r="C657">
        <v>1</v>
      </c>
      <c r="D657">
        <v>5832.92</v>
      </c>
      <c r="E657">
        <v>1.3130999999999999</v>
      </c>
      <c r="F657">
        <v>169.64840030023288</v>
      </c>
      <c r="G657">
        <v>0.58137356570937926</v>
      </c>
      <c r="H657">
        <v>179.85</v>
      </c>
      <c r="I657">
        <v>0.59899999999999998</v>
      </c>
      <c r="J657">
        <v>4.7655200000000004</v>
      </c>
      <c r="K657">
        <v>52</v>
      </c>
      <c r="L657">
        <v>32.920000000000073</v>
      </c>
      <c r="M657">
        <v>0.42614378670245096</v>
      </c>
      <c r="N657">
        <v>-0.1552297790069283</v>
      </c>
    </row>
    <row r="658" spans="1:14">
      <c r="A658" s="17">
        <v>45595</v>
      </c>
      <c r="B658">
        <v>8</v>
      </c>
      <c r="C658">
        <v>1</v>
      </c>
      <c r="D658">
        <v>5813.67</v>
      </c>
      <c r="E658">
        <v>1.3177000000000001</v>
      </c>
      <c r="F658">
        <v>160.50479514327981</v>
      </c>
      <c r="G658">
        <v>0.55850095619980655</v>
      </c>
      <c r="H658">
        <v>162.75</v>
      </c>
      <c r="I658">
        <v>0.57799999999999996</v>
      </c>
      <c r="J658">
        <v>4.7850900000000003</v>
      </c>
      <c r="K658">
        <v>51</v>
      </c>
      <c r="L658">
        <v>13.670000000000073</v>
      </c>
      <c r="M658">
        <v>0.40767098274396008</v>
      </c>
      <c r="N658">
        <v>-0.15082997345584648</v>
      </c>
    </row>
    <row r="659" spans="1:14">
      <c r="A659" s="17">
        <v>45596</v>
      </c>
      <c r="B659">
        <v>8</v>
      </c>
      <c r="C659">
        <v>1</v>
      </c>
      <c r="D659">
        <v>5705.45</v>
      </c>
      <c r="E659">
        <v>1.3411</v>
      </c>
      <c r="F659">
        <v>106.65430708204212</v>
      </c>
      <c r="G659">
        <v>0.43378237380847684</v>
      </c>
      <c r="H659">
        <v>110.25</v>
      </c>
      <c r="I659">
        <v>0.45500000000000002</v>
      </c>
      <c r="J659">
        <v>4.7691999999999997</v>
      </c>
      <c r="K659">
        <v>50</v>
      </c>
      <c r="L659">
        <v>-94.550000000000182</v>
      </c>
      <c r="M659">
        <v>2.8209967856470866</v>
      </c>
      <c r="N659">
        <v>2.3872144118386096</v>
      </c>
    </row>
    <row r="660" spans="1:14">
      <c r="A660" s="17">
        <v>45597</v>
      </c>
      <c r="B660">
        <v>8</v>
      </c>
      <c r="C660">
        <v>3</v>
      </c>
      <c r="D660">
        <v>5728.8</v>
      </c>
      <c r="E660">
        <v>1.3364</v>
      </c>
      <c r="F660">
        <v>114.25703111328176</v>
      </c>
      <c r="G660">
        <v>0.45866779770363253</v>
      </c>
      <c r="H660">
        <v>116.85</v>
      </c>
      <c r="I660">
        <v>0.46500000000000002</v>
      </c>
      <c r="J660">
        <v>4.75678</v>
      </c>
      <c r="K660">
        <v>49</v>
      </c>
      <c r="L660">
        <v>-71.199999999999818</v>
      </c>
      <c r="M660">
        <v>0.14774162016905079</v>
      </c>
      <c r="N660">
        <v>-0.31092617753458174</v>
      </c>
    </row>
    <row r="661" spans="1:14">
      <c r="A661" s="17">
        <v>45600</v>
      </c>
      <c r="B661">
        <v>8</v>
      </c>
      <c r="C661">
        <v>1</v>
      </c>
      <c r="D661">
        <v>5712.69</v>
      </c>
      <c r="E661">
        <v>1.3391</v>
      </c>
      <c r="F661">
        <v>97.726394801301922</v>
      </c>
      <c r="G661">
        <v>0.43212712695924221</v>
      </c>
      <c r="H661">
        <v>105.25</v>
      </c>
      <c r="I661">
        <v>0.442</v>
      </c>
      <c r="J661">
        <v>4.7418500000000003</v>
      </c>
      <c r="K661">
        <v>46</v>
      </c>
      <c r="L661">
        <v>-87.3100000000004</v>
      </c>
      <c r="M661">
        <v>0.66880369931188954</v>
      </c>
      <c r="N661">
        <v>0.23667657235264733</v>
      </c>
    </row>
    <row r="662" spans="1:14">
      <c r="A662" s="17">
        <v>45601</v>
      </c>
      <c r="B662">
        <v>8</v>
      </c>
      <c r="C662">
        <v>1</v>
      </c>
      <c r="D662">
        <v>5782.76</v>
      </c>
      <c r="E662">
        <v>1.3243</v>
      </c>
      <c r="F662">
        <v>128.15674804404034</v>
      </c>
      <c r="G662">
        <v>0.51914086379552726</v>
      </c>
      <c r="H662">
        <v>137.94999999999999</v>
      </c>
      <c r="I662">
        <v>0.53</v>
      </c>
      <c r="J662">
        <v>4.7514500000000002</v>
      </c>
      <c r="K662">
        <v>45</v>
      </c>
      <c r="L662">
        <v>-17.239999999999782</v>
      </c>
      <c r="M662">
        <v>0.65621255657650368</v>
      </c>
      <c r="N662">
        <v>0.13707169278097642</v>
      </c>
    </row>
    <row r="663" spans="1:14">
      <c r="A663" s="17">
        <v>45602</v>
      </c>
      <c r="B663">
        <v>8</v>
      </c>
      <c r="C663">
        <v>1</v>
      </c>
      <c r="D663">
        <v>5929.04</v>
      </c>
      <c r="E663">
        <v>1.2922</v>
      </c>
      <c r="F663">
        <v>209.48478071420186</v>
      </c>
      <c r="G663">
        <v>0.70585070438744524</v>
      </c>
      <c r="H663">
        <v>219.85</v>
      </c>
      <c r="I663">
        <v>0.71299999999999997</v>
      </c>
      <c r="J663">
        <v>4.7555100000000001</v>
      </c>
      <c r="K663">
        <v>44</v>
      </c>
      <c r="L663">
        <v>129.03999999999996</v>
      </c>
      <c r="M663">
        <v>1.2003846053165659</v>
      </c>
      <c r="N663">
        <v>0.49453390092912064</v>
      </c>
    </row>
    <row r="664" spans="1:14">
      <c r="A664" s="17">
        <v>45603</v>
      </c>
      <c r="B664">
        <v>8</v>
      </c>
      <c r="C664">
        <v>1</v>
      </c>
      <c r="D664">
        <v>5973.1</v>
      </c>
      <c r="E664">
        <v>1.2938000000000001</v>
      </c>
      <c r="F664">
        <v>238.8818600730383</v>
      </c>
      <c r="G664">
        <v>0.75857837800252104</v>
      </c>
      <c r="H664">
        <v>247.4</v>
      </c>
      <c r="I664">
        <v>0.76500000000000001</v>
      </c>
      <c r="J664">
        <v>4.7456100000000001</v>
      </c>
      <c r="K664">
        <v>43</v>
      </c>
      <c r="L664">
        <v>173.10000000000036</v>
      </c>
      <c r="M664">
        <v>10.404041782722832</v>
      </c>
      <c r="N664">
        <v>9.6454634047203101</v>
      </c>
    </row>
    <row r="665" spans="1:14">
      <c r="A665" s="17">
        <v>45604</v>
      </c>
      <c r="B665">
        <v>8</v>
      </c>
      <c r="C665">
        <v>3</v>
      </c>
      <c r="D665">
        <v>5995.54</v>
      </c>
      <c r="E665">
        <v>1.2887999999999999</v>
      </c>
      <c r="F665">
        <v>256.86618911193636</v>
      </c>
      <c r="G665">
        <v>0.77885770485493733</v>
      </c>
      <c r="H665">
        <v>260.14999999999998</v>
      </c>
      <c r="I665">
        <v>0.78700000000000003</v>
      </c>
      <c r="J665">
        <v>4.7659500000000001</v>
      </c>
      <c r="K665">
        <v>42</v>
      </c>
      <c r="L665">
        <v>195.53999999999996</v>
      </c>
      <c r="M665">
        <v>-5.1370420418417197E-2</v>
      </c>
      <c r="N665">
        <v>-0.83022812527335454</v>
      </c>
    </row>
    <row r="666" spans="1:14">
      <c r="A666" s="17">
        <v>45607</v>
      </c>
      <c r="B666">
        <v>8</v>
      </c>
      <c r="C666">
        <v>1</v>
      </c>
      <c r="D666">
        <v>6001.35</v>
      </c>
      <c r="E666">
        <v>1.2884</v>
      </c>
      <c r="F666">
        <v>257.44372777989338</v>
      </c>
      <c r="G666">
        <v>0.78988662691162659</v>
      </c>
      <c r="H666">
        <v>263.10000000000002</v>
      </c>
      <c r="I666">
        <v>0.79500000000000004</v>
      </c>
      <c r="J666">
        <v>4.7637099999999997</v>
      </c>
      <c r="K666">
        <v>39</v>
      </c>
      <c r="L666">
        <v>201.35000000000036</v>
      </c>
      <c r="M666">
        <v>0.42137649466138122</v>
      </c>
      <c r="N666">
        <v>-0.36851013225024537</v>
      </c>
    </row>
    <row r="667" spans="1:14">
      <c r="A667" s="17">
        <v>45608</v>
      </c>
      <c r="B667">
        <v>8</v>
      </c>
      <c r="C667">
        <v>1</v>
      </c>
      <c r="D667">
        <v>5983.99</v>
      </c>
      <c r="E667">
        <v>1.2925</v>
      </c>
      <c r="F667">
        <v>241.00960961315832</v>
      </c>
      <c r="G667">
        <v>0.77790379459295211</v>
      </c>
      <c r="H667">
        <v>246.9</v>
      </c>
      <c r="I667">
        <v>0.78800000000000003</v>
      </c>
      <c r="J667">
        <v>4.7735000000000003</v>
      </c>
      <c r="K667">
        <v>38</v>
      </c>
      <c r="L667">
        <v>183.98999999999978</v>
      </c>
      <c r="M667">
        <v>-5.5647395233507833E-2</v>
      </c>
      <c r="N667">
        <v>-0.83355118982645993</v>
      </c>
    </row>
    <row r="668" spans="1:14">
      <c r="A668" s="17">
        <v>45609</v>
      </c>
      <c r="B668">
        <v>8</v>
      </c>
      <c r="C668">
        <v>1</v>
      </c>
      <c r="D668">
        <v>5985.38</v>
      </c>
      <c r="E668">
        <v>1.2904</v>
      </c>
      <c r="F668">
        <v>237.66848044558628</v>
      </c>
      <c r="G668">
        <v>0.78900149638971473</v>
      </c>
      <c r="H668">
        <v>248</v>
      </c>
      <c r="I668">
        <v>0.80100000000000005</v>
      </c>
      <c r="J668">
        <v>4.7338300000000002</v>
      </c>
      <c r="K668">
        <v>37</v>
      </c>
      <c r="L668">
        <v>185.38000000000011</v>
      </c>
      <c r="M668">
        <v>0.66165291869248644</v>
      </c>
      <c r="N668">
        <v>-0.12734857769722829</v>
      </c>
    </row>
    <row r="669" spans="1:14">
      <c r="A669" s="17">
        <v>45610</v>
      </c>
      <c r="B669">
        <v>8</v>
      </c>
      <c r="C669">
        <v>1</v>
      </c>
      <c r="D669">
        <v>5949.17</v>
      </c>
      <c r="E669">
        <v>1.2985</v>
      </c>
      <c r="F669">
        <v>205.65287534649906</v>
      </c>
      <c r="G669">
        <v>0.75700408460741653</v>
      </c>
      <c r="H669">
        <v>210.15</v>
      </c>
      <c r="I669">
        <v>0.76700000000000002</v>
      </c>
      <c r="J669">
        <v>4.7748699999999999</v>
      </c>
      <c r="K669">
        <v>36</v>
      </c>
      <c r="L669">
        <v>149.17000000000007</v>
      </c>
      <c r="M669">
        <v>0.50755637106522966</v>
      </c>
      <c r="N669">
        <v>-0.24944771354218687</v>
      </c>
    </row>
    <row r="670" spans="1:14">
      <c r="A670" s="17">
        <v>45611</v>
      </c>
      <c r="B670">
        <v>8</v>
      </c>
      <c r="C670">
        <v>3</v>
      </c>
      <c r="D670">
        <v>5870.62</v>
      </c>
      <c r="E670">
        <v>1.3163</v>
      </c>
      <c r="F670">
        <v>153.14203601297731</v>
      </c>
      <c r="G670">
        <v>0.64439700677503164</v>
      </c>
      <c r="H670">
        <v>159.69999999999999</v>
      </c>
      <c r="I670">
        <v>0.66300000000000003</v>
      </c>
      <c r="J670">
        <v>4.7703899999999999</v>
      </c>
      <c r="K670">
        <v>35</v>
      </c>
      <c r="L670">
        <v>70.619999999999891</v>
      </c>
      <c r="M670">
        <v>-0.2102980223567443</v>
      </c>
      <c r="N670">
        <v>-0.85469502913177597</v>
      </c>
    </row>
    <row r="671" spans="1:14">
      <c r="A671" s="17">
        <v>45614</v>
      </c>
      <c r="B671">
        <v>8</v>
      </c>
      <c r="C671">
        <v>1</v>
      </c>
      <c r="D671">
        <v>5893.62</v>
      </c>
      <c r="E671">
        <v>1.3109</v>
      </c>
      <c r="F671">
        <v>161.83751238504101</v>
      </c>
      <c r="G671">
        <v>0.68384517901047948</v>
      </c>
      <c r="H671">
        <v>168.2</v>
      </c>
      <c r="I671">
        <v>0.69699999999999995</v>
      </c>
      <c r="J671">
        <v>4.7681199999999997</v>
      </c>
      <c r="K671">
        <v>32</v>
      </c>
      <c r="L671">
        <v>93.619999999999891</v>
      </c>
      <c r="M671">
        <v>7.6842777535750644</v>
      </c>
      <c r="N671">
        <v>7.0004325745645852</v>
      </c>
    </row>
    <row r="672" spans="1:14">
      <c r="A672" s="17">
        <v>45615</v>
      </c>
      <c r="B672">
        <v>8</v>
      </c>
      <c r="C672">
        <v>1</v>
      </c>
      <c r="D672">
        <v>5916.98</v>
      </c>
      <c r="E672">
        <v>1.3053999999999999</v>
      </c>
      <c r="F672">
        <v>181.08589501135202</v>
      </c>
      <c r="G672">
        <v>0.70946573026941684</v>
      </c>
      <c r="H672">
        <v>184.7</v>
      </c>
      <c r="I672">
        <v>0.71899999999999997</v>
      </c>
      <c r="J672">
        <v>4.7679</v>
      </c>
      <c r="K672">
        <v>31</v>
      </c>
      <c r="L672">
        <v>116.97999999999956</v>
      </c>
      <c r="M672">
        <v>-0.12384265690609916</v>
      </c>
      <c r="N672">
        <v>-0.83330838717551603</v>
      </c>
    </row>
    <row r="673" spans="1:14">
      <c r="A673" s="17">
        <v>45616</v>
      </c>
      <c r="B673">
        <v>8</v>
      </c>
      <c r="C673">
        <v>1</v>
      </c>
      <c r="D673">
        <v>5917.11</v>
      </c>
      <c r="E673">
        <v>1.3050999999999999</v>
      </c>
      <c r="F673">
        <v>184.20560714660951</v>
      </c>
      <c r="G673">
        <v>0.70243657349662403</v>
      </c>
      <c r="H673">
        <v>187.3</v>
      </c>
      <c r="I673">
        <v>0.71299999999999997</v>
      </c>
      <c r="J673">
        <v>4.7730899999999998</v>
      </c>
      <c r="K673">
        <v>30</v>
      </c>
      <c r="L673">
        <v>117.10999999999967</v>
      </c>
      <c r="M673">
        <v>1.8760230087681233</v>
      </c>
      <c r="N673">
        <v>1.1735864352714993</v>
      </c>
    </row>
    <row r="674" spans="1:14">
      <c r="A674" s="17">
        <v>45617</v>
      </c>
      <c r="B674">
        <v>8</v>
      </c>
      <c r="C674">
        <v>1</v>
      </c>
      <c r="D674">
        <v>5948.71</v>
      </c>
      <c r="E674">
        <v>1.2982</v>
      </c>
      <c r="F674">
        <v>205.73606842724894</v>
      </c>
      <c r="G674">
        <v>0.74380998846033342</v>
      </c>
      <c r="H674">
        <v>206.75</v>
      </c>
      <c r="I674">
        <v>0.754</v>
      </c>
      <c r="J674">
        <v>4.7730300000000003</v>
      </c>
      <c r="K674">
        <v>29</v>
      </c>
      <c r="L674">
        <v>148.71000000000004</v>
      </c>
      <c r="M674">
        <v>-21.20624621253949</v>
      </c>
      <c r="N674">
        <v>-21.950056200999825</v>
      </c>
    </row>
    <row r="675" spans="1:14">
      <c r="A675" s="17">
        <v>45618</v>
      </c>
      <c r="B675">
        <v>8</v>
      </c>
      <c r="C675">
        <v>3</v>
      </c>
      <c r="D675">
        <v>5969.34</v>
      </c>
      <c r="E675">
        <v>1.2948999999999999</v>
      </c>
      <c r="F675">
        <v>216.28891101046429</v>
      </c>
      <c r="G675">
        <v>0.78074210033323688</v>
      </c>
      <c r="H675">
        <v>218.7</v>
      </c>
      <c r="I675">
        <v>0.78800000000000003</v>
      </c>
      <c r="J675">
        <v>4.7799699999999996</v>
      </c>
      <c r="K675">
        <v>28</v>
      </c>
      <c r="L675">
        <v>169.34000000000015</v>
      </c>
      <c r="M675">
        <v>-0.31528523866764541</v>
      </c>
      <c r="N675">
        <v>-1.0960273390008823</v>
      </c>
    </row>
    <row r="676" spans="1:14">
      <c r="A676" s="17">
        <v>45621</v>
      </c>
      <c r="B676">
        <v>8</v>
      </c>
      <c r="C676">
        <v>1</v>
      </c>
      <c r="D676">
        <v>5987.37</v>
      </c>
      <c r="E676">
        <v>1.2907</v>
      </c>
      <c r="F676">
        <v>222.44169223763856</v>
      </c>
      <c r="G676">
        <v>0.8239333644385165</v>
      </c>
      <c r="H676">
        <v>233</v>
      </c>
      <c r="I676">
        <v>0.82699999999999996</v>
      </c>
      <c r="J676">
        <v>4.7609500000000002</v>
      </c>
      <c r="K676">
        <v>25</v>
      </c>
      <c r="L676">
        <v>187.36999999999989</v>
      </c>
      <c r="M676">
        <v>1.8186528941827305</v>
      </c>
      <c r="N676">
        <v>0.99471952974421396</v>
      </c>
    </row>
    <row r="677" spans="1:14">
      <c r="A677" s="17">
        <v>45622</v>
      </c>
      <c r="B677">
        <v>8</v>
      </c>
      <c r="C677">
        <v>1</v>
      </c>
      <c r="D677">
        <v>6021.63</v>
      </c>
      <c r="E677">
        <v>1.2827</v>
      </c>
      <c r="F677">
        <v>250.62350129089464</v>
      </c>
      <c r="G677">
        <v>0.86072235046065748</v>
      </c>
      <c r="H677">
        <v>256.64999999999998</v>
      </c>
      <c r="I677">
        <v>0.86599999999999999</v>
      </c>
      <c r="J677">
        <v>4.7359099999999996</v>
      </c>
      <c r="K677">
        <v>24</v>
      </c>
      <c r="L677">
        <v>221.63000000000011</v>
      </c>
      <c r="M677">
        <v>0.55879206238380741</v>
      </c>
      <c r="N677">
        <v>-0.30193028807685007</v>
      </c>
    </row>
    <row r="678" spans="1:14">
      <c r="A678" s="17">
        <v>45623</v>
      </c>
      <c r="B678">
        <v>8</v>
      </c>
      <c r="C678">
        <v>2</v>
      </c>
      <c r="D678">
        <v>5998.74</v>
      </c>
      <c r="E678">
        <v>1.2879</v>
      </c>
      <c r="F678">
        <v>228.94393768120972</v>
      </c>
      <c r="G678">
        <v>0.84385407869975548</v>
      </c>
      <c r="H678">
        <v>232.1</v>
      </c>
      <c r="I678">
        <v>0.85099999999999998</v>
      </c>
      <c r="J678">
        <v>4.7243700000000004</v>
      </c>
      <c r="K678">
        <v>23</v>
      </c>
      <c r="L678">
        <v>198.73999999999978</v>
      </c>
      <c r="M678">
        <v>-3.5134408138015809</v>
      </c>
      <c r="N678">
        <v>-4.3572948925013364</v>
      </c>
    </row>
    <row r="679" spans="1:14">
      <c r="A679" s="17">
        <v>45625</v>
      </c>
      <c r="B679">
        <v>8</v>
      </c>
      <c r="C679">
        <v>3</v>
      </c>
      <c r="D679">
        <v>6032.38</v>
      </c>
      <c r="E679">
        <v>1.2808999999999999</v>
      </c>
      <c r="F679">
        <v>255.4284355712125</v>
      </c>
      <c r="G679">
        <v>0.88704127778932629</v>
      </c>
      <c r="H679">
        <v>262.95</v>
      </c>
      <c r="I679">
        <v>0.89300000000000002</v>
      </c>
      <c r="J679">
        <v>4.7997500000000004</v>
      </c>
      <c r="K679">
        <v>21</v>
      </c>
      <c r="L679">
        <v>232.38000000000011</v>
      </c>
      <c r="M679">
        <v>-0.17195183123028951</v>
      </c>
      <c r="N679">
        <v>-1.0589931090196159</v>
      </c>
    </row>
    <row r="680" spans="1:14">
      <c r="A680" s="17">
        <v>45628</v>
      </c>
      <c r="B680">
        <v>8</v>
      </c>
      <c r="C680">
        <v>1</v>
      </c>
      <c r="D680">
        <v>6047.15</v>
      </c>
      <c r="E680">
        <v>1.2774000000000001</v>
      </c>
      <c r="F680">
        <v>265.13409586711714</v>
      </c>
      <c r="G680">
        <v>0.91116513503275531</v>
      </c>
      <c r="H680">
        <v>271.3</v>
      </c>
      <c r="I680">
        <v>0.90700000000000003</v>
      </c>
      <c r="J680">
        <v>4.7840400000000001</v>
      </c>
      <c r="K680">
        <v>18</v>
      </c>
      <c r="L680">
        <v>247.14999999999964</v>
      </c>
      <c r="M680">
        <v>-0.17385714492759616</v>
      </c>
      <c r="N680">
        <v>-1.0850222799603515</v>
      </c>
    </row>
    <row r="681" spans="1:14">
      <c r="A681" s="17">
        <v>45629</v>
      </c>
      <c r="B681">
        <v>8</v>
      </c>
      <c r="C681">
        <v>1</v>
      </c>
      <c r="D681">
        <v>6049.88</v>
      </c>
      <c r="E681">
        <v>1.2765</v>
      </c>
      <c r="F681">
        <v>266.1457059657032</v>
      </c>
      <c r="G681">
        <v>0.91972249940452044</v>
      </c>
      <c r="H681">
        <v>274.5</v>
      </c>
      <c r="I681">
        <v>0.91500000000000004</v>
      </c>
      <c r="J681">
        <v>4.7794400000000001</v>
      </c>
      <c r="K681">
        <v>17</v>
      </c>
      <c r="L681">
        <v>249.88000000000011</v>
      </c>
      <c r="M681" t="s">
        <v>69</v>
      </c>
      <c r="N681" t="s">
        <v>69</v>
      </c>
    </row>
    <row r="682" spans="1:14">
      <c r="A682" s="17">
        <v>45509</v>
      </c>
      <c r="B682">
        <v>9</v>
      </c>
      <c r="C682">
        <v>1</v>
      </c>
      <c r="D682">
        <v>5186.33</v>
      </c>
      <c r="E682">
        <v>1.4816</v>
      </c>
      <c r="F682">
        <v>24.827001749087913</v>
      </c>
      <c r="G682">
        <v>0.11159972310572394</v>
      </c>
      <c r="H682">
        <v>37.4</v>
      </c>
      <c r="I682">
        <v>0.14599999999999999</v>
      </c>
      <c r="J682">
        <v>4.9585299999999997</v>
      </c>
      <c r="K682">
        <v>137</v>
      </c>
      <c r="L682">
        <v>-713.67000000000007</v>
      </c>
      <c r="M682">
        <v>-0.36645945623492338</v>
      </c>
      <c r="N682">
        <v>-0.47805917934064734</v>
      </c>
    </row>
    <row r="683" spans="1:14">
      <c r="A683" s="17">
        <v>45510</v>
      </c>
      <c r="B683">
        <v>9</v>
      </c>
      <c r="C683">
        <v>1</v>
      </c>
      <c r="D683">
        <v>5240.03</v>
      </c>
      <c r="E683">
        <v>1.4664999999999999</v>
      </c>
      <c r="F683">
        <v>22.067826669258579</v>
      </c>
      <c r="G683">
        <v>0.10878354818642001</v>
      </c>
      <c r="H683">
        <v>25.5</v>
      </c>
      <c r="I683">
        <v>0.124</v>
      </c>
      <c r="J683">
        <v>4.9520299999999997</v>
      </c>
      <c r="K683">
        <v>136</v>
      </c>
      <c r="L683">
        <v>-659.97000000000025</v>
      </c>
      <c r="M683">
        <v>4.1545368592239326E-2</v>
      </c>
      <c r="N683">
        <v>-6.7238179594180686E-2</v>
      </c>
    </row>
    <row r="684" spans="1:14">
      <c r="A684" s="17">
        <v>45511</v>
      </c>
      <c r="B684">
        <v>9</v>
      </c>
      <c r="C684">
        <v>1</v>
      </c>
      <c r="D684">
        <v>5199.5</v>
      </c>
      <c r="E684">
        <v>1.4785999999999999</v>
      </c>
      <c r="F684">
        <v>19.077092348987946</v>
      </c>
      <c r="G684">
        <v>9.5587836078593891E-2</v>
      </c>
      <c r="H684">
        <v>22.95</v>
      </c>
      <c r="I684">
        <v>0.114</v>
      </c>
      <c r="J684">
        <v>4.8596199999999996</v>
      </c>
      <c r="K684">
        <v>135</v>
      </c>
      <c r="L684">
        <v>-700.5</v>
      </c>
      <c r="M684">
        <v>0.11494804688813319</v>
      </c>
      <c r="N684">
        <v>1.9360210809539299E-2</v>
      </c>
    </row>
    <row r="685" spans="1:14">
      <c r="A685" s="17">
        <v>45512</v>
      </c>
      <c r="B685">
        <v>9</v>
      </c>
      <c r="C685">
        <v>1</v>
      </c>
      <c r="D685">
        <v>5319.31</v>
      </c>
      <c r="E685">
        <v>1.4450000000000001</v>
      </c>
      <c r="F685">
        <v>25.903314550560253</v>
      </c>
      <c r="G685">
        <v>0.12918963820622767</v>
      </c>
      <c r="H685">
        <v>34.25</v>
      </c>
      <c r="I685">
        <v>0.156</v>
      </c>
      <c r="J685">
        <v>4.9504000000000001</v>
      </c>
      <c r="K685">
        <v>134</v>
      </c>
      <c r="L685">
        <v>-580.6899999999996</v>
      </c>
      <c r="M685">
        <v>-1.2316566484565505</v>
      </c>
      <c r="N685">
        <v>-1.3608462866627782</v>
      </c>
    </row>
    <row r="686" spans="1:14">
      <c r="A686" s="17">
        <v>45513</v>
      </c>
      <c r="B686">
        <v>9</v>
      </c>
      <c r="C686">
        <v>3</v>
      </c>
      <c r="D686">
        <v>5344.16</v>
      </c>
      <c r="E686">
        <v>1.4382999999999999</v>
      </c>
      <c r="F686">
        <v>24.208111184104496</v>
      </c>
      <c r="G686">
        <v>0.12748442778455357</v>
      </c>
      <c r="H686">
        <v>29.65</v>
      </c>
      <c r="I686">
        <v>0.14599999999999999</v>
      </c>
      <c r="J686">
        <v>4.9727600000000001</v>
      </c>
      <c r="K686">
        <v>133</v>
      </c>
      <c r="L686">
        <v>-555.84000000000015</v>
      </c>
      <c r="M686">
        <v>2.1573249273690635E-2</v>
      </c>
      <c r="N686">
        <v>-0.10591117851086293</v>
      </c>
    </row>
    <row r="687" spans="1:14">
      <c r="A687" s="17">
        <v>45516</v>
      </c>
      <c r="B687">
        <v>9</v>
      </c>
      <c r="C687">
        <v>1</v>
      </c>
      <c r="D687">
        <v>5344.39</v>
      </c>
      <c r="E687">
        <v>1.4375</v>
      </c>
      <c r="F687">
        <v>21.840142587171272</v>
      </c>
      <c r="G687">
        <v>0.11976720019903986</v>
      </c>
      <c r="H687">
        <v>28.3</v>
      </c>
      <c r="I687">
        <v>0.14399999999999999</v>
      </c>
      <c r="J687">
        <v>4.9640300000000002</v>
      </c>
      <c r="K687">
        <v>130</v>
      </c>
      <c r="L687">
        <v>-555.60999999999967</v>
      </c>
      <c r="M687">
        <v>0.16380464853968141</v>
      </c>
      <c r="N687">
        <v>4.403744834064155E-2</v>
      </c>
    </row>
    <row r="688" spans="1:14">
      <c r="A688" s="17">
        <v>45517</v>
      </c>
      <c r="B688">
        <v>9</v>
      </c>
      <c r="C688">
        <v>1</v>
      </c>
      <c r="D688">
        <v>5434.43</v>
      </c>
      <c r="E688">
        <v>1.4134</v>
      </c>
      <c r="F688">
        <v>31.019155258570095</v>
      </c>
      <c r="G688">
        <v>0.16222740941287206</v>
      </c>
      <c r="H688">
        <v>39.549999999999997</v>
      </c>
      <c r="I688">
        <v>0.188</v>
      </c>
      <c r="J688">
        <v>4.9351500000000001</v>
      </c>
      <c r="K688">
        <v>129</v>
      </c>
      <c r="L688">
        <v>-465.56999999999971</v>
      </c>
      <c r="M688">
        <v>2.471014103192275</v>
      </c>
      <c r="N688">
        <v>2.3087866937794028</v>
      </c>
    </row>
    <row r="689" spans="1:14">
      <c r="A689" s="17">
        <v>45518</v>
      </c>
      <c r="B689">
        <v>9</v>
      </c>
      <c r="C689">
        <v>1</v>
      </c>
      <c r="D689">
        <v>5455.21</v>
      </c>
      <c r="E689">
        <v>1.4079999999999999</v>
      </c>
      <c r="F689">
        <v>30.005854524534243</v>
      </c>
      <c r="G689">
        <v>0.16357847349776952</v>
      </c>
      <c r="H689">
        <v>38.799999999999997</v>
      </c>
      <c r="I689">
        <v>0.19400000000000001</v>
      </c>
      <c r="J689">
        <v>4.9485799999999998</v>
      </c>
      <c r="K689">
        <v>128</v>
      </c>
      <c r="L689">
        <v>-444.78999999999996</v>
      </c>
      <c r="M689">
        <v>0.30449377689123514</v>
      </c>
      <c r="N689">
        <v>0.14091530339346561</v>
      </c>
    </row>
    <row r="690" spans="1:14">
      <c r="A690" s="17">
        <v>45519</v>
      </c>
      <c r="B690">
        <v>9</v>
      </c>
      <c r="C690">
        <v>1</v>
      </c>
      <c r="D690">
        <v>5543.22</v>
      </c>
      <c r="E690">
        <v>1.3857999999999999</v>
      </c>
      <c r="F690">
        <v>47.671384075992364</v>
      </c>
      <c r="G690">
        <v>0.23223333378456945</v>
      </c>
      <c r="H690">
        <v>59.1</v>
      </c>
      <c r="I690">
        <v>0.26200000000000001</v>
      </c>
      <c r="J690">
        <v>5.0019799999999996</v>
      </c>
      <c r="K690">
        <v>127</v>
      </c>
      <c r="L690">
        <v>-356.77999999999975</v>
      </c>
      <c r="M690">
        <v>-0.33440116299785277</v>
      </c>
      <c r="N690">
        <v>-0.56663449678242217</v>
      </c>
    </row>
    <row r="691" spans="1:14">
      <c r="A691" s="17">
        <v>45520</v>
      </c>
      <c r="B691">
        <v>9</v>
      </c>
      <c r="C691">
        <v>3</v>
      </c>
      <c r="D691">
        <v>5554.25</v>
      </c>
      <c r="E691">
        <v>1.3829</v>
      </c>
      <c r="F691">
        <v>49.199002982936918</v>
      </c>
      <c r="G691">
        <v>0.23906104371711004</v>
      </c>
      <c r="H691">
        <v>62.45</v>
      </c>
      <c r="I691">
        <v>0.27200000000000002</v>
      </c>
      <c r="J691">
        <v>4.9948600000000001</v>
      </c>
      <c r="K691">
        <v>126</v>
      </c>
      <c r="L691">
        <v>-345.75</v>
      </c>
      <c r="M691">
        <v>-1.2361261419213643</v>
      </c>
      <c r="N691">
        <v>-1.4751871856384744</v>
      </c>
    </row>
    <row r="692" spans="1:14">
      <c r="A692" s="17">
        <v>45523</v>
      </c>
      <c r="B692">
        <v>9</v>
      </c>
      <c r="C692">
        <v>1</v>
      </c>
      <c r="D692">
        <v>5608.25</v>
      </c>
      <c r="E692">
        <v>1.3697999999999999</v>
      </c>
      <c r="F692">
        <v>60.721202234086149</v>
      </c>
      <c r="G692">
        <v>0.28240145291428209</v>
      </c>
      <c r="H692">
        <v>74.05</v>
      </c>
      <c r="I692">
        <v>0.312</v>
      </c>
      <c r="J692">
        <v>5.0149900000000001</v>
      </c>
      <c r="K692">
        <v>123</v>
      </c>
      <c r="L692">
        <v>-291.75</v>
      </c>
      <c r="M692">
        <v>-2.0251785519411498E-2</v>
      </c>
      <c r="N692">
        <v>-0.30265323843369357</v>
      </c>
    </row>
    <row r="693" spans="1:14">
      <c r="A693" s="17">
        <v>45524</v>
      </c>
      <c r="B693">
        <v>9</v>
      </c>
      <c r="C693">
        <v>1</v>
      </c>
      <c r="D693">
        <v>5597.12</v>
      </c>
      <c r="E693">
        <v>1.3721000000000001</v>
      </c>
      <c r="F693">
        <v>58.898966368617039</v>
      </c>
      <c r="G693">
        <v>0.27376833043803989</v>
      </c>
      <c r="H693">
        <v>74.7</v>
      </c>
      <c r="I693">
        <v>0.312</v>
      </c>
      <c r="J693">
        <v>4.9802</v>
      </c>
      <c r="K693">
        <v>122</v>
      </c>
      <c r="L693">
        <v>-302.88000000000011</v>
      </c>
      <c r="M693">
        <v>2.6326859978456083</v>
      </c>
      <c r="N693">
        <v>2.3589176674075683</v>
      </c>
    </row>
    <row r="694" spans="1:14">
      <c r="A694" s="17">
        <v>45525</v>
      </c>
      <c r="B694">
        <v>9</v>
      </c>
      <c r="C694">
        <v>1</v>
      </c>
      <c r="D694">
        <v>5620.85</v>
      </c>
      <c r="E694">
        <v>1.3666</v>
      </c>
      <c r="F694">
        <v>65.524083063532771</v>
      </c>
      <c r="G694">
        <v>0.29518540544415234</v>
      </c>
      <c r="H694">
        <v>81.650000000000006</v>
      </c>
      <c r="I694">
        <v>0.32800000000000001</v>
      </c>
      <c r="J694">
        <v>4.9407199999999998</v>
      </c>
      <c r="K694">
        <v>121</v>
      </c>
      <c r="L694">
        <v>-279.14999999999964</v>
      </c>
      <c r="M694">
        <v>0.1612038285930267</v>
      </c>
      <c r="N694">
        <v>-0.13398157685112563</v>
      </c>
    </row>
    <row r="695" spans="1:14">
      <c r="A695" s="17">
        <v>45526</v>
      </c>
      <c r="B695">
        <v>9</v>
      </c>
      <c r="C695">
        <v>1</v>
      </c>
      <c r="D695">
        <v>5570.64</v>
      </c>
      <c r="E695">
        <v>1.3792</v>
      </c>
      <c r="F695">
        <v>54.026107529376077</v>
      </c>
      <c r="G695">
        <v>0.25352624719026368</v>
      </c>
      <c r="H695">
        <v>70.2</v>
      </c>
      <c r="I695">
        <v>0.29199999999999998</v>
      </c>
      <c r="J695">
        <v>4.9737099999999996</v>
      </c>
      <c r="K695">
        <v>120</v>
      </c>
      <c r="L695">
        <v>-329.35999999999967</v>
      </c>
      <c r="M695">
        <v>0.28090500584551864</v>
      </c>
      <c r="N695">
        <v>2.7378758655254964E-2</v>
      </c>
    </row>
    <row r="696" spans="1:14">
      <c r="A696" s="17">
        <v>45527</v>
      </c>
      <c r="B696">
        <v>9</v>
      </c>
      <c r="C696">
        <v>3</v>
      </c>
      <c r="D696">
        <v>5634.61</v>
      </c>
      <c r="E696">
        <v>1.3636999999999999</v>
      </c>
      <c r="F696">
        <v>67.952151605825293</v>
      </c>
      <c r="G696">
        <v>0.30503412646552513</v>
      </c>
      <c r="H696">
        <v>82.2</v>
      </c>
      <c r="I696">
        <v>0.33200000000000002</v>
      </c>
      <c r="J696">
        <v>4.9300199999999998</v>
      </c>
      <c r="K696">
        <v>119</v>
      </c>
      <c r="L696">
        <v>-265.39000000000033</v>
      </c>
      <c r="M696">
        <v>0.11695207297865619</v>
      </c>
      <c r="N696">
        <v>-0.18808205348686896</v>
      </c>
    </row>
    <row r="697" spans="1:14">
      <c r="A697" s="17">
        <v>45530</v>
      </c>
      <c r="B697">
        <v>9</v>
      </c>
      <c r="C697">
        <v>1</v>
      </c>
      <c r="D697">
        <v>5616.84</v>
      </c>
      <c r="E697">
        <v>1.3683000000000001</v>
      </c>
      <c r="F697">
        <v>59.782043922160256</v>
      </c>
      <c r="G697">
        <v>0.28214644065356986</v>
      </c>
      <c r="H697">
        <v>72.8</v>
      </c>
      <c r="I697">
        <v>0.312</v>
      </c>
      <c r="J697">
        <v>4.93872</v>
      </c>
      <c r="K697">
        <v>116</v>
      </c>
      <c r="L697">
        <v>-283.15999999999985</v>
      </c>
      <c r="M697">
        <v>-0.16128587979027237</v>
      </c>
      <c r="N697">
        <v>-0.44343232044384223</v>
      </c>
    </row>
    <row r="698" spans="1:14">
      <c r="A698" s="17">
        <v>45531</v>
      </c>
      <c r="B698">
        <v>9</v>
      </c>
      <c r="C698">
        <v>1</v>
      </c>
      <c r="D698">
        <v>5625.8</v>
      </c>
      <c r="E698">
        <v>1.3662000000000001</v>
      </c>
      <c r="F698">
        <v>59.589236503878965</v>
      </c>
      <c r="G698">
        <v>0.2855025951048763</v>
      </c>
      <c r="H698">
        <v>74.75</v>
      </c>
      <c r="I698">
        <v>0.32100000000000001</v>
      </c>
      <c r="J698">
        <v>4.92021</v>
      </c>
      <c r="K698">
        <v>115</v>
      </c>
      <c r="L698">
        <v>-274.19999999999982</v>
      </c>
      <c r="M698">
        <v>0.24581526328893552</v>
      </c>
      <c r="N698">
        <v>-3.968733181594078E-2</v>
      </c>
    </row>
    <row r="699" spans="1:14">
      <c r="A699" s="17">
        <v>45532</v>
      </c>
      <c r="B699">
        <v>9</v>
      </c>
      <c r="C699">
        <v>1</v>
      </c>
      <c r="D699">
        <v>5592.18</v>
      </c>
      <c r="E699">
        <v>1.3749</v>
      </c>
      <c r="F699">
        <v>52.34370351787129</v>
      </c>
      <c r="G699">
        <v>0.25664602655168417</v>
      </c>
      <c r="H699">
        <v>61.35</v>
      </c>
      <c r="I699">
        <v>0.28599999999999998</v>
      </c>
      <c r="J699">
        <v>4.9045100000000001</v>
      </c>
      <c r="K699">
        <v>114</v>
      </c>
      <c r="L699">
        <v>-307.81999999999971</v>
      </c>
      <c r="M699">
        <v>-0.12709202970170935</v>
      </c>
      <c r="N699">
        <v>-0.38373805625339352</v>
      </c>
    </row>
    <row r="700" spans="1:14">
      <c r="A700" s="17">
        <v>45533</v>
      </c>
      <c r="B700">
        <v>9</v>
      </c>
      <c r="C700">
        <v>1</v>
      </c>
      <c r="D700">
        <v>5591.96</v>
      </c>
      <c r="E700">
        <v>1.3743000000000001</v>
      </c>
      <c r="F700">
        <v>48.58908877334261</v>
      </c>
      <c r="G700">
        <v>0.24904377469030967</v>
      </c>
      <c r="H700">
        <v>64.05</v>
      </c>
      <c r="I700">
        <v>0.29299999999999998</v>
      </c>
      <c r="J700">
        <v>4.9904500000000001</v>
      </c>
      <c r="K700">
        <v>113</v>
      </c>
      <c r="L700">
        <v>-308.03999999999996</v>
      </c>
      <c r="M700">
        <v>0.28682913655346792</v>
      </c>
      <c r="N700">
        <v>3.7785361863158257E-2</v>
      </c>
    </row>
    <row r="701" spans="1:14">
      <c r="A701" s="17">
        <v>45534</v>
      </c>
      <c r="B701">
        <v>9</v>
      </c>
      <c r="C701">
        <v>3</v>
      </c>
      <c r="D701">
        <v>5648.4</v>
      </c>
      <c r="E701">
        <v>1.3606</v>
      </c>
      <c r="F701">
        <v>62.087078413443123</v>
      </c>
      <c r="G701">
        <v>0.30069806796118981</v>
      </c>
      <c r="H701">
        <v>74.150000000000006</v>
      </c>
      <c r="I701">
        <v>0.32400000000000001</v>
      </c>
      <c r="J701">
        <v>4.9696699999999998</v>
      </c>
      <c r="K701">
        <v>112</v>
      </c>
      <c r="L701">
        <v>-251.60000000000036</v>
      </c>
      <c r="M701">
        <v>0.1378790791762077</v>
      </c>
      <c r="N701">
        <v>-0.1628189887849821</v>
      </c>
    </row>
    <row r="702" spans="1:14">
      <c r="A702" s="17">
        <v>45538</v>
      </c>
      <c r="B702">
        <v>9</v>
      </c>
      <c r="C702">
        <v>1</v>
      </c>
      <c r="D702">
        <v>5528.93</v>
      </c>
      <c r="E702">
        <v>1.3905000000000001</v>
      </c>
      <c r="F702">
        <v>37.430686766224198</v>
      </c>
      <c r="G702">
        <v>0.19973162307479694</v>
      </c>
      <c r="H702">
        <v>49.2</v>
      </c>
      <c r="I702">
        <v>0.23599999999999999</v>
      </c>
      <c r="J702">
        <v>4.9531099999999997</v>
      </c>
      <c r="K702">
        <v>108</v>
      </c>
      <c r="L702">
        <v>-371.06999999999971</v>
      </c>
      <c r="M702">
        <v>-1.6750871794821737E-3</v>
      </c>
      <c r="N702">
        <v>-0.20140671025427911</v>
      </c>
    </row>
    <row r="703" spans="1:14">
      <c r="A703" s="17">
        <v>45539</v>
      </c>
      <c r="B703">
        <v>9</v>
      </c>
      <c r="C703">
        <v>1</v>
      </c>
      <c r="D703">
        <v>5520.07</v>
      </c>
      <c r="E703">
        <v>1.3929</v>
      </c>
      <c r="F703">
        <v>36.975624399871776</v>
      </c>
      <c r="G703">
        <v>0.19558699949183739</v>
      </c>
      <c r="H703">
        <v>49.25</v>
      </c>
      <c r="I703">
        <v>0.22600000000000001</v>
      </c>
      <c r="J703">
        <v>4.8909399999999996</v>
      </c>
      <c r="K703">
        <v>107</v>
      </c>
      <c r="L703">
        <v>-379.93000000000029</v>
      </c>
      <c r="M703">
        <v>0.14353344063630386</v>
      </c>
      <c r="N703">
        <v>-5.2053558855533533E-2</v>
      </c>
    </row>
    <row r="704" spans="1:14">
      <c r="A704" s="17">
        <v>45540</v>
      </c>
      <c r="B704">
        <v>9</v>
      </c>
      <c r="C704">
        <v>1</v>
      </c>
      <c r="D704">
        <v>5503.41</v>
      </c>
      <c r="E704">
        <v>1.3960999999999999</v>
      </c>
      <c r="F704">
        <v>32.852487392287912</v>
      </c>
      <c r="G704">
        <v>0.17982671712147019</v>
      </c>
      <c r="H704">
        <v>43.85</v>
      </c>
      <c r="I704">
        <v>0.215</v>
      </c>
      <c r="J704">
        <v>4.8811600000000004</v>
      </c>
      <c r="K704">
        <v>106</v>
      </c>
      <c r="L704">
        <v>-396.59000000000015</v>
      </c>
      <c r="M704">
        <v>0.13058067699455012</v>
      </c>
      <c r="N704">
        <v>-4.9246040126920076E-2</v>
      </c>
    </row>
    <row r="705" spans="1:14">
      <c r="A705" s="17">
        <v>45541</v>
      </c>
      <c r="B705">
        <v>9</v>
      </c>
      <c r="C705">
        <v>1</v>
      </c>
      <c r="D705">
        <v>5408.42</v>
      </c>
      <c r="E705">
        <v>1.4211</v>
      </c>
      <c r="F705">
        <v>23.358953733817202</v>
      </c>
      <c r="G705">
        <v>0.13171795667730743</v>
      </c>
      <c r="H705">
        <v>28.75</v>
      </c>
      <c r="I705">
        <v>0.154</v>
      </c>
      <c r="J705">
        <v>4.8439300000000003</v>
      </c>
      <c r="K705">
        <v>105</v>
      </c>
      <c r="L705">
        <v>-491.57999999999993</v>
      </c>
      <c r="M705">
        <v>0.22842478135003075</v>
      </c>
      <c r="N705">
        <v>9.6706824672723318E-2</v>
      </c>
    </row>
    <row r="706" spans="1:14">
      <c r="A706" s="17">
        <v>45544</v>
      </c>
      <c r="B706">
        <v>9</v>
      </c>
      <c r="C706">
        <v>3</v>
      </c>
      <c r="D706">
        <v>5471.05</v>
      </c>
      <c r="E706">
        <v>1.4044000000000001</v>
      </c>
      <c r="F706">
        <v>27.120745492059882</v>
      </c>
      <c r="G706">
        <v>0.15483750449925449</v>
      </c>
      <c r="H706">
        <v>38.200000000000003</v>
      </c>
      <c r="I706">
        <v>0.188</v>
      </c>
      <c r="J706">
        <v>4.8527800000000001</v>
      </c>
      <c r="K706">
        <v>102</v>
      </c>
      <c r="L706">
        <v>-428.94999999999982</v>
      </c>
      <c r="M706">
        <v>-4.792727175232233E-2</v>
      </c>
      <c r="N706">
        <v>-0.20276477625157682</v>
      </c>
    </row>
    <row r="707" spans="1:14">
      <c r="A707" s="17">
        <v>45545</v>
      </c>
      <c r="B707">
        <v>9</v>
      </c>
      <c r="C707">
        <v>1</v>
      </c>
      <c r="D707">
        <v>5495.52</v>
      </c>
      <c r="E707">
        <v>1.3980999999999999</v>
      </c>
      <c r="F707">
        <v>30.018788354401067</v>
      </c>
      <c r="G707">
        <v>0.16887178031996167</v>
      </c>
      <c r="H707">
        <v>40.049999999999997</v>
      </c>
      <c r="I707">
        <v>0.20100000000000001</v>
      </c>
      <c r="J707">
        <v>4.8342799999999997</v>
      </c>
      <c r="K707">
        <v>101</v>
      </c>
      <c r="L707">
        <v>-404.47999999999956</v>
      </c>
      <c r="M707">
        <v>0.29831903640267993</v>
      </c>
      <c r="N707">
        <v>0.12944725608271826</v>
      </c>
    </row>
    <row r="708" spans="1:14">
      <c r="A708" s="17">
        <v>45546</v>
      </c>
      <c r="B708">
        <v>9</v>
      </c>
      <c r="C708">
        <v>1</v>
      </c>
      <c r="D708">
        <v>5554.13</v>
      </c>
      <c r="E708">
        <v>1.3846000000000001</v>
      </c>
      <c r="F708">
        <v>39.404475420234803</v>
      </c>
      <c r="G708">
        <v>0.2106409622852401</v>
      </c>
      <c r="H708">
        <v>51.2</v>
      </c>
      <c r="I708">
        <v>0.24399999999999999</v>
      </c>
      <c r="J708">
        <v>4.8654599999999997</v>
      </c>
      <c r="K708">
        <v>100</v>
      </c>
      <c r="L708">
        <v>-345.86999999999989</v>
      </c>
      <c r="M708">
        <v>0.46225827799341146</v>
      </c>
      <c r="N708">
        <v>0.25161731570817136</v>
      </c>
    </row>
    <row r="709" spans="1:14">
      <c r="A709" s="17">
        <v>45547</v>
      </c>
      <c r="B709">
        <v>9</v>
      </c>
      <c r="C709">
        <v>1</v>
      </c>
      <c r="D709">
        <v>5595.76</v>
      </c>
      <c r="E709">
        <v>1.3735999999999999</v>
      </c>
      <c r="F709">
        <v>47.408214961438262</v>
      </c>
      <c r="G709">
        <v>0.24390841885106573</v>
      </c>
      <c r="H709">
        <v>60.65</v>
      </c>
      <c r="I709">
        <v>0.27500000000000002</v>
      </c>
      <c r="J709">
        <v>4.8419800000000004</v>
      </c>
      <c r="K709">
        <v>99</v>
      </c>
      <c r="L709">
        <v>-304.23999999999978</v>
      </c>
      <c r="M709">
        <v>0.96412394495024056</v>
      </c>
      <c r="N709">
        <v>0.72021552609917483</v>
      </c>
    </row>
    <row r="710" spans="1:14">
      <c r="A710" s="17">
        <v>45548</v>
      </c>
      <c r="B710">
        <v>9</v>
      </c>
      <c r="C710">
        <v>1</v>
      </c>
      <c r="D710">
        <v>5626.02</v>
      </c>
      <c r="E710">
        <v>1.3662000000000001</v>
      </c>
      <c r="F710">
        <v>54.585254734231057</v>
      </c>
      <c r="G710">
        <v>0.27123761996311585</v>
      </c>
      <c r="H710">
        <v>69.45</v>
      </c>
      <c r="I710">
        <v>0.30399999999999999</v>
      </c>
      <c r="J710">
        <v>4.8354499999999998</v>
      </c>
      <c r="K710">
        <v>98</v>
      </c>
      <c r="L710">
        <v>-273.97999999999956</v>
      </c>
      <c r="M710">
        <v>-0.16815354951297604</v>
      </c>
      <c r="N710">
        <v>-0.43939116947609191</v>
      </c>
    </row>
    <row r="711" spans="1:14">
      <c r="A711" s="17">
        <v>45551</v>
      </c>
      <c r="B711">
        <v>9</v>
      </c>
      <c r="C711">
        <v>3</v>
      </c>
      <c r="D711">
        <v>5633.09</v>
      </c>
      <c r="E711">
        <v>1.3646</v>
      </c>
      <c r="F711">
        <v>54.496477858278922</v>
      </c>
      <c r="G711">
        <v>0.27302458705089505</v>
      </c>
      <c r="H711">
        <v>71.8</v>
      </c>
      <c r="I711">
        <v>0.312</v>
      </c>
      <c r="J711">
        <v>4.7641400000000003</v>
      </c>
      <c r="K711">
        <v>95</v>
      </c>
      <c r="L711">
        <v>-266.90999999999985</v>
      </c>
      <c r="M711">
        <v>-3.4227737415099289E-2</v>
      </c>
      <c r="N711">
        <v>-0.30725232446599432</v>
      </c>
    </row>
    <row r="712" spans="1:14">
      <c r="A712" s="17">
        <v>45552</v>
      </c>
      <c r="B712">
        <v>9</v>
      </c>
      <c r="C712">
        <v>1</v>
      </c>
      <c r="D712">
        <v>5634.58</v>
      </c>
      <c r="E712">
        <v>1.3645</v>
      </c>
      <c r="F712">
        <v>55.881833336111413</v>
      </c>
      <c r="G712">
        <v>0.27615621982430882</v>
      </c>
      <c r="H712">
        <v>73.900000000000006</v>
      </c>
      <c r="I712">
        <v>0.31900000000000001</v>
      </c>
      <c r="J712">
        <v>4.7633799999999997</v>
      </c>
      <c r="K712">
        <v>94</v>
      </c>
      <c r="L712">
        <v>-265.42000000000007</v>
      </c>
      <c r="M712">
        <v>0.10996719207131508</v>
      </c>
      <c r="N712">
        <v>-0.16618902775299374</v>
      </c>
    </row>
    <row r="713" spans="1:14">
      <c r="A713" s="17">
        <v>45553</v>
      </c>
      <c r="B713">
        <v>9</v>
      </c>
      <c r="C713">
        <v>1</v>
      </c>
      <c r="D713">
        <v>5618.26</v>
      </c>
      <c r="E713">
        <v>1.3686</v>
      </c>
      <c r="F713">
        <v>51.076427855689644</v>
      </c>
      <c r="G713">
        <v>0.25895297404496281</v>
      </c>
      <c r="H713">
        <v>69.8</v>
      </c>
      <c r="I713">
        <v>0.30299999999999999</v>
      </c>
      <c r="J713">
        <v>4.7387499999999996</v>
      </c>
      <c r="K713">
        <v>93</v>
      </c>
      <c r="L713">
        <v>-281.73999999999978</v>
      </c>
      <c r="M713">
        <v>0.34055750792698347</v>
      </c>
      <c r="N713">
        <v>8.1604533882020658E-2</v>
      </c>
    </row>
    <row r="714" spans="1:14">
      <c r="A714" s="17">
        <v>45554</v>
      </c>
      <c r="B714">
        <v>9</v>
      </c>
      <c r="C714">
        <v>1</v>
      </c>
      <c r="D714">
        <v>5713.64</v>
      </c>
      <c r="E714">
        <v>1.3462000000000001</v>
      </c>
      <c r="F714">
        <v>77.321244994449671</v>
      </c>
      <c r="G714">
        <v>0.35292888659069543</v>
      </c>
      <c r="H714">
        <v>95</v>
      </c>
      <c r="I714">
        <v>0.38500000000000001</v>
      </c>
      <c r="J714">
        <v>4.7077999999999998</v>
      </c>
      <c r="K714">
        <v>92</v>
      </c>
      <c r="L714">
        <v>-186.35999999999967</v>
      </c>
      <c r="M714">
        <v>0.26960885348356117</v>
      </c>
      <c r="N714">
        <v>-8.3320033107134261E-2</v>
      </c>
    </row>
    <row r="715" spans="1:14">
      <c r="A715" s="17">
        <v>45555</v>
      </c>
      <c r="B715">
        <v>9</v>
      </c>
      <c r="C715">
        <v>1</v>
      </c>
      <c r="D715">
        <v>5702.55</v>
      </c>
      <c r="E715">
        <v>1.3484</v>
      </c>
      <c r="F715">
        <v>70.959586286652439</v>
      </c>
      <c r="G715">
        <v>0.33643122498487471</v>
      </c>
      <c r="H715">
        <v>86.35</v>
      </c>
      <c r="I715">
        <v>0.36699999999999999</v>
      </c>
      <c r="J715">
        <v>4.6699400000000004</v>
      </c>
      <c r="K715">
        <v>91</v>
      </c>
      <c r="L715">
        <v>-197.44999999999982</v>
      </c>
      <c r="M715">
        <v>-0.65129432139739785</v>
      </c>
      <c r="N715">
        <v>-0.9877255463822725</v>
      </c>
    </row>
    <row r="716" spans="1:14">
      <c r="A716" s="17">
        <v>45558</v>
      </c>
      <c r="B716">
        <v>9</v>
      </c>
      <c r="C716">
        <v>3</v>
      </c>
      <c r="D716">
        <v>5718.57</v>
      </c>
      <c r="E716">
        <v>1.3396999999999999</v>
      </c>
      <c r="F716">
        <v>71.738554444716783</v>
      </c>
      <c r="G716">
        <v>0.34672544753588325</v>
      </c>
      <c r="H716">
        <v>89.65</v>
      </c>
      <c r="I716">
        <v>0.38</v>
      </c>
      <c r="J716">
        <v>4.64276</v>
      </c>
      <c r="K716">
        <v>88</v>
      </c>
      <c r="L716">
        <v>-181.43000000000029</v>
      </c>
      <c r="M716">
        <v>-0.11875172699210376</v>
      </c>
      <c r="N716">
        <v>-0.46547717452798698</v>
      </c>
    </row>
    <row r="717" spans="1:14">
      <c r="A717" s="17">
        <v>45559</v>
      </c>
      <c r="B717">
        <v>9</v>
      </c>
      <c r="C717">
        <v>1</v>
      </c>
      <c r="D717">
        <v>5732.93</v>
      </c>
      <c r="E717">
        <v>1.3360000000000001</v>
      </c>
      <c r="F717">
        <v>74.987428322331425</v>
      </c>
      <c r="G717">
        <v>0.36056245213438964</v>
      </c>
      <c r="H717">
        <v>95.4</v>
      </c>
      <c r="I717">
        <v>0.39300000000000002</v>
      </c>
      <c r="J717">
        <v>4.6194100000000002</v>
      </c>
      <c r="K717">
        <v>87</v>
      </c>
      <c r="L717">
        <v>-167.06999999999971</v>
      </c>
      <c r="M717">
        <v>9.0256269535797726E-2</v>
      </c>
      <c r="N717">
        <v>-0.2703061825985919</v>
      </c>
    </row>
    <row r="718" spans="1:14">
      <c r="A718" s="17">
        <v>45560</v>
      </c>
      <c r="B718">
        <v>9</v>
      </c>
      <c r="C718">
        <v>1</v>
      </c>
      <c r="D718">
        <v>5722.26</v>
      </c>
      <c r="E718">
        <v>1.3381000000000001</v>
      </c>
      <c r="F718">
        <v>70.968482501518793</v>
      </c>
      <c r="G718">
        <v>0.34717563356428949</v>
      </c>
      <c r="H718">
        <v>92.55</v>
      </c>
      <c r="I718">
        <v>0.38700000000000001</v>
      </c>
      <c r="J718">
        <v>4.6132499999999999</v>
      </c>
      <c r="K718">
        <v>86</v>
      </c>
      <c r="L718">
        <v>-177.73999999999978</v>
      </c>
      <c r="M718">
        <v>4.4345850716972945</v>
      </c>
      <c r="N718">
        <v>4.0874094381330046</v>
      </c>
    </row>
    <row r="719" spans="1:14">
      <c r="A719" s="17">
        <v>45561</v>
      </c>
      <c r="B719">
        <v>9</v>
      </c>
      <c r="C719">
        <v>1</v>
      </c>
      <c r="D719">
        <v>5745.37</v>
      </c>
      <c r="E719">
        <v>1.3329</v>
      </c>
      <c r="F719">
        <v>81.369331256110854</v>
      </c>
      <c r="G719">
        <v>0.37672874413753599</v>
      </c>
      <c r="H719">
        <v>101.8</v>
      </c>
      <c r="I719">
        <v>0.41</v>
      </c>
      <c r="J719">
        <v>4.6144999999999996</v>
      </c>
      <c r="K719">
        <v>85</v>
      </c>
      <c r="L719">
        <v>-154.63000000000011</v>
      </c>
      <c r="M719">
        <v>5.1571462491200822E-2</v>
      </c>
      <c r="N719">
        <v>-0.32515728164633517</v>
      </c>
    </row>
    <row r="720" spans="1:14">
      <c r="A720" s="17">
        <v>45562</v>
      </c>
      <c r="B720">
        <v>9</v>
      </c>
      <c r="C720">
        <v>1</v>
      </c>
      <c r="D720">
        <v>5738.17</v>
      </c>
      <c r="E720">
        <v>1.335</v>
      </c>
      <c r="F720">
        <v>81.613376872857998</v>
      </c>
      <c r="G720">
        <v>0.37110422868587545</v>
      </c>
      <c r="H720">
        <v>100.35</v>
      </c>
      <c r="I720">
        <v>0.39900000000000002</v>
      </c>
      <c r="J720">
        <v>4.5907200000000001</v>
      </c>
      <c r="K720">
        <v>84</v>
      </c>
      <c r="L720">
        <v>-161.82999999999993</v>
      </c>
      <c r="M720">
        <v>1.2377640689916238</v>
      </c>
      <c r="N720">
        <v>0.86665984030574839</v>
      </c>
    </row>
    <row r="721" spans="1:14">
      <c r="A721" s="17">
        <v>45565</v>
      </c>
      <c r="B721">
        <v>9</v>
      </c>
      <c r="C721">
        <v>3</v>
      </c>
      <c r="D721">
        <v>5762.48</v>
      </c>
      <c r="E721">
        <v>1.3305</v>
      </c>
      <c r="F721">
        <v>85.114669698437865</v>
      </c>
      <c r="G721">
        <v>0.39271379997610428</v>
      </c>
      <c r="H721">
        <v>104.4</v>
      </c>
      <c r="I721">
        <v>0.41599999999999998</v>
      </c>
      <c r="J721">
        <v>4.6287700000000003</v>
      </c>
      <c r="K721">
        <v>81</v>
      </c>
      <c r="L721">
        <v>-137.52000000000044</v>
      </c>
      <c r="M721">
        <v>0.12605920701341472</v>
      </c>
      <c r="N721">
        <v>-0.26665459296268956</v>
      </c>
    </row>
    <row r="722" spans="1:14">
      <c r="A722" s="17">
        <v>45566</v>
      </c>
      <c r="B722">
        <v>9</v>
      </c>
      <c r="C722">
        <v>1</v>
      </c>
      <c r="D722">
        <v>5708.75</v>
      </c>
      <c r="E722">
        <v>1.3432999999999999</v>
      </c>
      <c r="F722">
        <v>67.596820280662314</v>
      </c>
      <c r="G722">
        <v>0.33119713132591666</v>
      </c>
      <c r="H722">
        <v>89.8</v>
      </c>
      <c r="I722">
        <v>0.372</v>
      </c>
      <c r="J722">
        <v>4.6014900000000001</v>
      </c>
      <c r="K722">
        <v>80</v>
      </c>
      <c r="L722">
        <v>-191.25</v>
      </c>
      <c r="M722">
        <v>-7.6793299470934828E-2</v>
      </c>
      <c r="N722">
        <v>-0.40799043079685149</v>
      </c>
    </row>
    <row r="723" spans="1:14">
      <c r="A723" s="17">
        <v>45567</v>
      </c>
      <c r="B723">
        <v>9</v>
      </c>
      <c r="C723">
        <v>1</v>
      </c>
      <c r="D723">
        <v>5709.54</v>
      </c>
      <c r="E723">
        <v>1.3454999999999999</v>
      </c>
      <c r="F723">
        <v>66.334659278909157</v>
      </c>
      <c r="G723">
        <v>0.32934360388303419</v>
      </c>
      <c r="H723">
        <v>91.35</v>
      </c>
      <c r="I723">
        <v>0.36899999999999999</v>
      </c>
      <c r="J723">
        <v>4.5949600000000004</v>
      </c>
      <c r="K723">
        <v>79</v>
      </c>
      <c r="L723">
        <v>-190.46000000000004</v>
      </c>
      <c r="M723">
        <v>0.21751206691489181</v>
      </c>
      <c r="N723">
        <v>-0.11183153696814238</v>
      </c>
    </row>
    <row r="724" spans="1:14">
      <c r="A724" s="17">
        <v>45568</v>
      </c>
      <c r="B724">
        <v>9</v>
      </c>
      <c r="C724">
        <v>1</v>
      </c>
      <c r="D724">
        <v>5699.94</v>
      </c>
      <c r="E724">
        <v>1.3475999999999999</v>
      </c>
      <c r="F724">
        <v>65.082144742408673</v>
      </c>
      <c r="G724">
        <v>0.32128142030186779</v>
      </c>
      <c r="H724">
        <v>84.7</v>
      </c>
      <c r="I724">
        <v>0.35899999999999999</v>
      </c>
      <c r="J724">
        <v>4.6138399999999997</v>
      </c>
      <c r="K724">
        <v>78</v>
      </c>
      <c r="L724">
        <v>-200.0600000000004</v>
      </c>
      <c r="M724">
        <v>0.54115657014068963</v>
      </c>
      <c r="N724">
        <v>0.21987514983882184</v>
      </c>
    </row>
    <row r="725" spans="1:14">
      <c r="A725" s="17">
        <v>45569</v>
      </c>
      <c r="B725">
        <v>9</v>
      </c>
      <c r="C725">
        <v>1</v>
      </c>
      <c r="D725">
        <v>5751.07</v>
      </c>
      <c r="E725">
        <v>1.3361000000000001</v>
      </c>
      <c r="F725">
        <v>80.686865771954217</v>
      </c>
      <c r="G725">
        <v>0.37842551672520058</v>
      </c>
      <c r="H725">
        <v>100.9</v>
      </c>
      <c r="I725">
        <v>0.40400000000000003</v>
      </c>
      <c r="J725">
        <v>4.7532100000000002</v>
      </c>
      <c r="K725">
        <v>77</v>
      </c>
      <c r="L725">
        <v>-148.93000000000029</v>
      </c>
      <c r="M725">
        <v>0.19356840328336389</v>
      </c>
      <c r="N725">
        <v>-0.1848571134418367</v>
      </c>
    </row>
    <row r="726" spans="1:14">
      <c r="A726" s="17">
        <v>45572</v>
      </c>
      <c r="B726">
        <v>9</v>
      </c>
      <c r="C726">
        <v>3</v>
      </c>
      <c r="D726">
        <v>5695.94</v>
      </c>
      <c r="E726">
        <v>1.3483000000000001</v>
      </c>
      <c r="F726">
        <v>62.7196453295835</v>
      </c>
      <c r="G726">
        <v>0.31516832600919653</v>
      </c>
      <c r="H726">
        <v>86.2</v>
      </c>
      <c r="I726">
        <v>0.35599999999999998</v>
      </c>
      <c r="J726">
        <v>4.8091100000000004</v>
      </c>
      <c r="K726">
        <v>74</v>
      </c>
      <c r="L726">
        <v>-204.0600000000004</v>
      </c>
      <c r="M726">
        <v>-1.8677428382826367</v>
      </c>
      <c r="N726">
        <v>-2.1829111642918333</v>
      </c>
    </row>
    <row r="727" spans="1:14">
      <c r="A727" s="17">
        <v>45573</v>
      </c>
      <c r="B727">
        <v>9</v>
      </c>
      <c r="C727">
        <v>1</v>
      </c>
      <c r="D727">
        <v>5751.13</v>
      </c>
      <c r="E727">
        <v>1.3351</v>
      </c>
      <c r="F727">
        <v>78.537194346458364</v>
      </c>
      <c r="G727">
        <v>0.37453095946277093</v>
      </c>
      <c r="H727">
        <v>101.5</v>
      </c>
      <c r="I727">
        <v>0.40300000000000002</v>
      </c>
      <c r="J727">
        <v>4.7761899999999997</v>
      </c>
      <c r="K727">
        <v>73</v>
      </c>
      <c r="L727">
        <v>-148.86999999999989</v>
      </c>
      <c r="M727">
        <v>0.77166238120716746</v>
      </c>
      <c r="N727">
        <v>0.39713142174439653</v>
      </c>
    </row>
    <row r="728" spans="1:14">
      <c r="A728" s="17">
        <v>45574</v>
      </c>
      <c r="B728">
        <v>9</v>
      </c>
      <c r="C728">
        <v>1</v>
      </c>
      <c r="D728">
        <v>5792.04</v>
      </c>
      <c r="E728">
        <v>1.3254999999999999</v>
      </c>
      <c r="F728">
        <v>95.212706084333149</v>
      </c>
      <c r="G728">
        <v>0.42487545408054483</v>
      </c>
      <c r="H728">
        <v>116.75</v>
      </c>
      <c r="I728">
        <v>0.44400000000000001</v>
      </c>
      <c r="J728">
        <v>4.7885200000000001</v>
      </c>
      <c r="K728">
        <v>72</v>
      </c>
      <c r="L728">
        <v>-107.96000000000004</v>
      </c>
      <c r="M728">
        <v>0.10321100339893899</v>
      </c>
      <c r="N728">
        <v>-0.32166445068160587</v>
      </c>
    </row>
    <row r="729" spans="1:14">
      <c r="A729" s="17">
        <v>45575</v>
      </c>
      <c r="B729">
        <v>9</v>
      </c>
      <c r="C729">
        <v>1</v>
      </c>
      <c r="D729">
        <v>5780.05</v>
      </c>
      <c r="E729">
        <v>1.3278000000000001</v>
      </c>
      <c r="F729">
        <v>89.732541412605315</v>
      </c>
      <c r="G729">
        <v>0.40909120980893543</v>
      </c>
      <c r="H729">
        <v>113.35</v>
      </c>
      <c r="I729">
        <v>0.436</v>
      </c>
      <c r="J729">
        <v>4.7853000000000003</v>
      </c>
      <c r="K729">
        <v>71</v>
      </c>
      <c r="L729">
        <v>-119.94999999999982</v>
      </c>
      <c r="M729">
        <v>0.71405560455016381</v>
      </c>
      <c r="N729">
        <v>0.30496439474122838</v>
      </c>
    </row>
    <row r="730" spans="1:14">
      <c r="A730" s="17">
        <v>45576</v>
      </c>
      <c r="B730">
        <v>9</v>
      </c>
      <c r="C730">
        <v>3</v>
      </c>
      <c r="D730">
        <v>5815.03</v>
      </c>
      <c r="E730">
        <v>1.3204</v>
      </c>
      <c r="F730">
        <v>106.43004319415149</v>
      </c>
      <c r="G730">
        <v>0.45299593580440523</v>
      </c>
      <c r="H730">
        <v>123.25</v>
      </c>
      <c r="I730">
        <v>0.46800000000000003</v>
      </c>
      <c r="J730">
        <v>4.7812799999999998</v>
      </c>
      <c r="K730">
        <v>70</v>
      </c>
      <c r="L730">
        <v>-84.970000000000255</v>
      </c>
      <c r="M730">
        <v>-1.5219101724515893</v>
      </c>
      <c r="N730">
        <v>-1.9749061082559947</v>
      </c>
    </row>
    <row r="731" spans="1:14">
      <c r="A731" s="17">
        <v>45579</v>
      </c>
      <c r="B731">
        <v>9</v>
      </c>
      <c r="C731">
        <v>1</v>
      </c>
      <c r="D731">
        <v>5859.85</v>
      </c>
      <c r="E731">
        <v>1.3103</v>
      </c>
      <c r="F731">
        <v>123.31362998979102</v>
      </c>
      <c r="G731">
        <v>0.50608955172766312</v>
      </c>
      <c r="H731">
        <v>151.30000000000001</v>
      </c>
      <c r="I731">
        <v>0.52200000000000002</v>
      </c>
      <c r="J731">
        <v>4.7858499999999999</v>
      </c>
      <c r="K731">
        <v>67</v>
      </c>
      <c r="L731">
        <v>-40.149999999999636</v>
      </c>
      <c r="M731">
        <v>0.41648478495298646</v>
      </c>
      <c r="N731">
        <v>-8.9604766774676659E-2</v>
      </c>
    </row>
    <row r="732" spans="1:14">
      <c r="A732" s="17">
        <v>45580</v>
      </c>
      <c r="B732">
        <v>9</v>
      </c>
      <c r="C732">
        <v>1</v>
      </c>
      <c r="D732">
        <v>5815.26</v>
      </c>
      <c r="E732">
        <v>1.3209</v>
      </c>
      <c r="F732">
        <v>101.88717195989739</v>
      </c>
      <c r="G732">
        <v>0.44840321784785642</v>
      </c>
      <c r="H732">
        <v>124.05</v>
      </c>
      <c r="I732">
        <v>0.47</v>
      </c>
      <c r="J732">
        <v>4.7696500000000004</v>
      </c>
      <c r="K732">
        <v>66</v>
      </c>
      <c r="L732">
        <v>-84.739999999999782</v>
      </c>
      <c r="M732">
        <v>1.4660419501480537</v>
      </c>
      <c r="N732">
        <v>1.0176387323001972</v>
      </c>
    </row>
    <row r="733" spans="1:14">
      <c r="A733" s="17">
        <v>45581</v>
      </c>
      <c r="B733">
        <v>9</v>
      </c>
      <c r="C733">
        <v>1</v>
      </c>
      <c r="D733">
        <v>5842.47</v>
      </c>
      <c r="E733">
        <v>1.3144</v>
      </c>
      <c r="F733">
        <v>111.67566452144592</v>
      </c>
      <c r="G733">
        <v>0.48155819541950923</v>
      </c>
      <c r="H733">
        <v>133</v>
      </c>
      <c r="I733">
        <v>0.497</v>
      </c>
      <c r="J733">
        <v>4.7691600000000003</v>
      </c>
      <c r="K733">
        <v>65</v>
      </c>
      <c r="L733">
        <v>-57.529999999999745</v>
      </c>
      <c r="M733">
        <v>0.15910636222462729</v>
      </c>
      <c r="N733">
        <v>-0.32245183319488191</v>
      </c>
    </row>
    <row r="734" spans="1:14">
      <c r="A734" s="17">
        <v>45582</v>
      </c>
      <c r="B734">
        <v>9</v>
      </c>
      <c r="C734">
        <v>1</v>
      </c>
      <c r="D734">
        <v>5841.47</v>
      </c>
      <c r="E734">
        <v>1.3139000000000001</v>
      </c>
      <c r="F734">
        <v>106.30619251535609</v>
      </c>
      <c r="G734">
        <v>0.47830290829631089</v>
      </c>
      <c r="H734">
        <v>129.5</v>
      </c>
      <c r="I734">
        <v>0.499</v>
      </c>
      <c r="J734">
        <v>4.79474</v>
      </c>
      <c r="K734">
        <v>64</v>
      </c>
      <c r="L734">
        <v>-58.529999999999745</v>
      </c>
      <c r="M734">
        <v>3.5735335907269019</v>
      </c>
      <c r="N734">
        <v>3.0952306824305911</v>
      </c>
    </row>
    <row r="735" spans="1:14">
      <c r="A735" s="17">
        <v>45583</v>
      </c>
      <c r="B735">
        <v>9</v>
      </c>
      <c r="C735">
        <v>3</v>
      </c>
      <c r="D735">
        <v>5864.67</v>
      </c>
      <c r="E735">
        <v>1.3086</v>
      </c>
      <c r="F735">
        <v>114.72537526437418</v>
      </c>
      <c r="G735">
        <v>0.50856268928471227</v>
      </c>
      <c r="H735">
        <v>137.1</v>
      </c>
      <c r="I735">
        <v>0.52100000000000002</v>
      </c>
      <c r="J735">
        <v>4.7816799999999997</v>
      </c>
      <c r="K735">
        <v>63</v>
      </c>
      <c r="L735">
        <v>-35.329999999999927</v>
      </c>
      <c r="M735">
        <v>8.6611652101391115E-2</v>
      </c>
      <c r="N735">
        <v>-0.42195103718332116</v>
      </c>
    </row>
    <row r="736" spans="1:14">
      <c r="A736" s="17">
        <v>45586</v>
      </c>
      <c r="B736">
        <v>9</v>
      </c>
      <c r="C736">
        <v>1</v>
      </c>
      <c r="D736">
        <v>5853.98</v>
      </c>
      <c r="E736">
        <v>1.3109999999999999</v>
      </c>
      <c r="F736">
        <v>105.50739308515404</v>
      </c>
      <c r="G736">
        <v>0.49098488484199243</v>
      </c>
      <c r="H736">
        <v>130.75</v>
      </c>
      <c r="I736">
        <v>0.50800000000000001</v>
      </c>
      <c r="J736">
        <v>4.7991299999999999</v>
      </c>
      <c r="K736">
        <v>60</v>
      </c>
      <c r="L736">
        <v>-46.020000000000437</v>
      </c>
      <c r="M736">
        <v>0.32409412193598064</v>
      </c>
      <c r="N736">
        <v>-0.16689076290601179</v>
      </c>
    </row>
    <row r="737" spans="1:14">
      <c r="A737" s="17">
        <v>45587</v>
      </c>
      <c r="B737">
        <v>9</v>
      </c>
      <c r="C737">
        <v>1</v>
      </c>
      <c r="D737">
        <v>5851.2</v>
      </c>
      <c r="E737">
        <v>1.3109</v>
      </c>
      <c r="F737">
        <v>102.3700537441041</v>
      </c>
      <c r="G737">
        <v>0.48576936453789143</v>
      </c>
      <c r="H737">
        <v>123.05</v>
      </c>
      <c r="I737">
        <v>0.502</v>
      </c>
      <c r="J737">
        <v>4.7952000000000004</v>
      </c>
      <c r="K737">
        <v>59</v>
      </c>
      <c r="L737">
        <v>-48.800000000000182</v>
      </c>
      <c r="M737">
        <v>0.26219041905019785</v>
      </c>
      <c r="N737">
        <v>-0.22357894548769358</v>
      </c>
    </row>
    <row r="738" spans="1:14">
      <c r="A738" s="17">
        <v>45588</v>
      </c>
      <c r="B738">
        <v>9</v>
      </c>
      <c r="C738">
        <v>1</v>
      </c>
      <c r="D738">
        <v>5797.42</v>
      </c>
      <c r="E738">
        <v>1.3226</v>
      </c>
      <c r="F738">
        <v>79.337932851951791</v>
      </c>
      <c r="G738">
        <v>0.4089896691032236</v>
      </c>
      <c r="H738">
        <v>103.5</v>
      </c>
      <c r="I738">
        <v>0.441</v>
      </c>
      <c r="J738">
        <v>4.7968299999999999</v>
      </c>
      <c r="K738">
        <v>58</v>
      </c>
      <c r="L738">
        <v>-102.57999999999993</v>
      </c>
      <c r="M738">
        <v>-0.41985985776169316</v>
      </c>
      <c r="N738">
        <v>-0.82884952686491675</v>
      </c>
    </row>
    <row r="739" spans="1:14">
      <c r="A739" s="17">
        <v>45589</v>
      </c>
      <c r="B739">
        <v>9</v>
      </c>
      <c r="C739">
        <v>1</v>
      </c>
      <c r="D739">
        <v>5809.86</v>
      </c>
      <c r="E739">
        <v>1.3192999999999999</v>
      </c>
      <c r="F739">
        <v>81.972600345538467</v>
      </c>
      <c r="G739">
        <v>0.42359287103096727</v>
      </c>
      <c r="H739">
        <v>107.1</v>
      </c>
      <c r="I739">
        <v>0.45500000000000002</v>
      </c>
      <c r="J739">
        <v>4.7797099999999997</v>
      </c>
      <c r="K739">
        <v>57</v>
      </c>
      <c r="L739">
        <v>-90.140000000000327</v>
      </c>
      <c r="M739">
        <v>0.16082360074476454</v>
      </c>
      <c r="N739">
        <v>-0.26276927028620273</v>
      </c>
    </row>
    <row r="740" spans="1:14">
      <c r="A740" s="17">
        <v>45590</v>
      </c>
      <c r="B740">
        <v>9</v>
      </c>
      <c r="C740">
        <v>3</v>
      </c>
      <c r="D740">
        <v>5808.12</v>
      </c>
      <c r="E740">
        <v>1.3187</v>
      </c>
      <c r="F740">
        <v>84.06205492127765</v>
      </c>
      <c r="G740">
        <v>0.42297096944134327</v>
      </c>
      <c r="H740">
        <v>103.45</v>
      </c>
      <c r="I740">
        <v>0.443</v>
      </c>
      <c r="J740">
        <v>4.7761800000000001</v>
      </c>
      <c r="K740">
        <v>56</v>
      </c>
      <c r="L740">
        <v>-91.880000000000109</v>
      </c>
      <c r="M740">
        <v>-0.17729691767647962</v>
      </c>
      <c r="N740">
        <v>-0.60026788711782286</v>
      </c>
    </row>
    <row r="741" spans="1:14">
      <c r="A741" s="17">
        <v>45593</v>
      </c>
      <c r="B741">
        <v>9</v>
      </c>
      <c r="C741">
        <v>1</v>
      </c>
      <c r="D741">
        <v>5823.52</v>
      </c>
      <c r="E741">
        <v>1.3150999999999999</v>
      </c>
      <c r="F741">
        <v>85.874294198813004</v>
      </c>
      <c r="G741">
        <v>0.43939306570674053</v>
      </c>
      <c r="H741">
        <v>111.85</v>
      </c>
      <c r="I741">
        <v>0.46700000000000003</v>
      </c>
      <c r="J741">
        <v>4.7738899999999997</v>
      </c>
      <c r="K741">
        <v>53</v>
      </c>
      <c r="L741">
        <v>-76.479999999999563</v>
      </c>
      <c r="M741">
        <v>-0.39729578167796642</v>
      </c>
      <c r="N741">
        <v>-0.83668884738470695</v>
      </c>
    </row>
    <row r="742" spans="1:14">
      <c r="A742" s="17">
        <v>45594</v>
      </c>
      <c r="B742">
        <v>9</v>
      </c>
      <c r="C742">
        <v>1</v>
      </c>
      <c r="D742">
        <v>5832.92</v>
      </c>
      <c r="E742">
        <v>1.3130999999999999</v>
      </c>
      <c r="F742">
        <v>90.7033269321646</v>
      </c>
      <c r="G742">
        <v>0.45282504327310824</v>
      </c>
      <c r="H742">
        <v>116.45</v>
      </c>
      <c r="I742">
        <v>0.48299999999999998</v>
      </c>
      <c r="J742">
        <v>4.7655200000000004</v>
      </c>
      <c r="K742">
        <v>52</v>
      </c>
      <c r="L742">
        <v>-67.079999999999927</v>
      </c>
      <c r="M742">
        <v>0.34141344314757788</v>
      </c>
      <c r="N742">
        <v>-0.11141160012553036</v>
      </c>
    </row>
    <row r="743" spans="1:14">
      <c r="A743" s="17">
        <v>45595</v>
      </c>
      <c r="B743">
        <v>9</v>
      </c>
      <c r="C743">
        <v>1</v>
      </c>
      <c r="D743">
        <v>5813.67</v>
      </c>
      <c r="E743">
        <v>1.3177000000000001</v>
      </c>
      <c r="F743">
        <v>82.893320363497878</v>
      </c>
      <c r="G743">
        <v>0.42502638539173088</v>
      </c>
      <c r="H743">
        <v>102.75</v>
      </c>
      <c r="I743">
        <v>0.45900000000000002</v>
      </c>
      <c r="J743">
        <v>4.7850900000000003</v>
      </c>
      <c r="K743">
        <v>51</v>
      </c>
      <c r="L743">
        <v>-86.329999999999927</v>
      </c>
      <c r="M743">
        <v>0.30090001107292291</v>
      </c>
      <c r="N743">
        <v>-0.12412637431880796</v>
      </c>
    </row>
    <row r="744" spans="1:14">
      <c r="A744" s="17">
        <v>45596</v>
      </c>
      <c r="B744">
        <v>9</v>
      </c>
      <c r="C744">
        <v>1</v>
      </c>
      <c r="D744">
        <v>5705.45</v>
      </c>
      <c r="E744">
        <v>1.3411</v>
      </c>
      <c r="F744">
        <v>49.335819822872509</v>
      </c>
      <c r="G744">
        <v>0.28736557956920639</v>
      </c>
      <c r="H744">
        <v>64</v>
      </c>
      <c r="I744">
        <v>0.33100000000000002</v>
      </c>
      <c r="J744">
        <v>4.7691999999999997</v>
      </c>
      <c r="K744">
        <v>50</v>
      </c>
      <c r="L744">
        <v>-194.55000000000018</v>
      </c>
      <c r="M744">
        <v>1.7096950216042963</v>
      </c>
      <c r="N744">
        <v>1.4223294420350898</v>
      </c>
    </row>
    <row r="745" spans="1:14">
      <c r="A745" s="17">
        <v>45597</v>
      </c>
      <c r="B745">
        <v>9</v>
      </c>
      <c r="C745">
        <v>3</v>
      </c>
      <c r="D745">
        <v>5728.8</v>
      </c>
      <c r="E745">
        <v>1.3364</v>
      </c>
      <c r="F745">
        <v>53.500678715876347</v>
      </c>
      <c r="G745">
        <v>0.31025980460060759</v>
      </c>
      <c r="H745">
        <v>68</v>
      </c>
      <c r="I745">
        <v>0.33800000000000002</v>
      </c>
      <c r="J745">
        <v>4.75678</v>
      </c>
      <c r="K745">
        <v>49</v>
      </c>
      <c r="L745">
        <v>-171.19999999999982</v>
      </c>
      <c r="M745">
        <v>0.10825894581352864</v>
      </c>
      <c r="N745">
        <v>-0.20200085878707896</v>
      </c>
    </row>
    <row r="746" spans="1:14">
      <c r="A746" s="17">
        <v>45600</v>
      </c>
      <c r="B746">
        <v>9</v>
      </c>
      <c r="C746">
        <v>1</v>
      </c>
      <c r="D746">
        <v>5712.69</v>
      </c>
      <c r="E746">
        <v>1.3391</v>
      </c>
      <c r="F746">
        <v>44.40157186847091</v>
      </c>
      <c r="G746">
        <v>0.27905968663713604</v>
      </c>
      <c r="H746">
        <v>59.5</v>
      </c>
      <c r="I746">
        <v>0.311</v>
      </c>
      <c r="J746">
        <v>4.7418500000000003</v>
      </c>
      <c r="K746">
        <v>46</v>
      </c>
      <c r="L746">
        <v>-187.3100000000004</v>
      </c>
      <c r="M746">
        <v>0.46734448101763543</v>
      </c>
      <c r="N746">
        <v>0.18828479438049939</v>
      </c>
    </row>
    <row r="747" spans="1:14">
      <c r="A747" s="17">
        <v>45601</v>
      </c>
      <c r="B747">
        <v>9</v>
      </c>
      <c r="C747">
        <v>1</v>
      </c>
      <c r="D747">
        <v>5782.76</v>
      </c>
      <c r="E747">
        <v>1.3243</v>
      </c>
      <c r="F747">
        <v>61.991398334395853</v>
      </c>
      <c r="G747">
        <v>0.36612826910084834</v>
      </c>
      <c r="H747">
        <v>82.35</v>
      </c>
      <c r="I747">
        <v>0.39600000000000002</v>
      </c>
      <c r="J747">
        <v>4.7514500000000002</v>
      </c>
      <c r="K747">
        <v>45</v>
      </c>
      <c r="L747">
        <v>-117.23999999999978</v>
      </c>
      <c r="M747">
        <v>0.50157394434296854</v>
      </c>
      <c r="N747">
        <v>0.1354456752421202</v>
      </c>
    </row>
    <row r="748" spans="1:14">
      <c r="A748" s="17">
        <v>45602</v>
      </c>
      <c r="B748">
        <v>9</v>
      </c>
      <c r="C748">
        <v>1</v>
      </c>
      <c r="D748">
        <v>5929.04</v>
      </c>
      <c r="E748">
        <v>1.2922</v>
      </c>
      <c r="F748">
        <v>122.96405059701965</v>
      </c>
      <c r="G748">
        <v>0.59688427787194698</v>
      </c>
      <c r="H748">
        <v>144.94999999999999</v>
      </c>
      <c r="I748">
        <v>0.59699999999999998</v>
      </c>
      <c r="J748">
        <v>4.7555100000000001</v>
      </c>
      <c r="K748">
        <v>44</v>
      </c>
      <c r="L748">
        <v>29.039999999999964</v>
      </c>
      <c r="M748">
        <v>1.0064930810458326</v>
      </c>
      <c r="N748">
        <v>0.40960880317388559</v>
      </c>
    </row>
    <row r="749" spans="1:14">
      <c r="A749" s="17">
        <v>45603</v>
      </c>
      <c r="B749">
        <v>9</v>
      </c>
      <c r="C749">
        <v>1</v>
      </c>
      <c r="D749">
        <v>5973.1</v>
      </c>
      <c r="E749">
        <v>1.2938000000000001</v>
      </c>
      <c r="F749">
        <v>148.26794144534642</v>
      </c>
      <c r="G749">
        <v>0.66919736078049807</v>
      </c>
      <c r="H749">
        <v>168.05</v>
      </c>
      <c r="I749">
        <v>0.65900000000000003</v>
      </c>
      <c r="J749">
        <v>4.7456100000000001</v>
      </c>
      <c r="K749">
        <v>43</v>
      </c>
      <c r="L749">
        <v>73.100000000000364</v>
      </c>
      <c r="M749">
        <v>8.8536355562778759</v>
      </c>
      <c r="N749">
        <v>8.1844381954973784</v>
      </c>
    </row>
    <row r="750" spans="1:14">
      <c r="A750" s="17">
        <v>45604</v>
      </c>
      <c r="B750">
        <v>9</v>
      </c>
      <c r="C750">
        <v>3</v>
      </c>
      <c r="D750">
        <v>5995.54</v>
      </c>
      <c r="E750">
        <v>1.2887999999999999</v>
      </c>
      <c r="F750">
        <v>162.71673574833176</v>
      </c>
      <c r="G750">
        <v>0.70420278591723617</v>
      </c>
      <c r="H750">
        <v>178.9</v>
      </c>
      <c r="I750">
        <v>0.68899999999999995</v>
      </c>
      <c r="J750">
        <v>4.7659500000000001</v>
      </c>
      <c r="K750">
        <v>42</v>
      </c>
      <c r="L750">
        <v>95.539999999999964</v>
      </c>
      <c r="M750">
        <v>-2.1767127295939156E-2</v>
      </c>
      <c r="N750">
        <v>-0.72596991321317528</v>
      </c>
    </row>
    <row r="751" spans="1:14">
      <c r="A751" s="17">
        <v>45607</v>
      </c>
      <c r="B751">
        <v>9</v>
      </c>
      <c r="C751">
        <v>1</v>
      </c>
      <c r="D751">
        <v>6001.35</v>
      </c>
      <c r="E751">
        <v>1.2884</v>
      </c>
      <c r="F751">
        <v>162.43015353966075</v>
      </c>
      <c r="G751">
        <v>0.71791231360882035</v>
      </c>
      <c r="H751">
        <v>180.15</v>
      </c>
      <c r="I751">
        <v>0.7</v>
      </c>
      <c r="J751">
        <v>4.7637099999999997</v>
      </c>
      <c r="K751">
        <v>39</v>
      </c>
      <c r="L751">
        <v>101.35000000000036</v>
      </c>
      <c r="M751">
        <v>0.36415252625057598</v>
      </c>
      <c r="N751">
        <v>-0.35375978735824437</v>
      </c>
    </row>
    <row r="752" spans="1:14">
      <c r="A752" s="17">
        <v>45608</v>
      </c>
      <c r="B752">
        <v>9</v>
      </c>
      <c r="C752">
        <v>1</v>
      </c>
      <c r="D752">
        <v>5983.99</v>
      </c>
      <c r="E752">
        <v>1.2925</v>
      </c>
      <c r="F752">
        <v>147.15054837624075</v>
      </c>
      <c r="G752">
        <v>0.6959589107359897</v>
      </c>
      <c r="H752">
        <v>166.15</v>
      </c>
      <c r="I752">
        <v>0.68600000000000005</v>
      </c>
      <c r="J752">
        <v>4.7735000000000003</v>
      </c>
      <c r="K752">
        <v>38</v>
      </c>
      <c r="L752">
        <v>83.989999999999782</v>
      </c>
      <c r="M752">
        <v>-3.0353124672822324E-2</v>
      </c>
      <c r="N752">
        <v>-0.72631203540881206</v>
      </c>
    </row>
    <row r="753" spans="1:14">
      <c r="A753" s="17">
        <v>45609</v>
      </c>
      <c r="B753">
        <v>9</v>
      </c>
      <c r="C753">
        <v>1</v>
      </c>
      <c r="D753">
        <v>5985.38</v>
      </c>
      <c r="E753">
        <v>1.2904</v>
      </c>
      <c r="F753">
        <v>144.7507846746048</v>
      </c>
      <c r="G753">
        <v>0.7036237100696312</v>
      </c>
      <c r="H753">
        <v>166.75</v>
      </c>
      <c r="I753">
        <v>0.69599999999999995</v>
      </c>
      <c r="J753">
        <v>4.7338300000000002</v>
      </c>
      <c r="K753">
        <v>37</v>
      </c>
      <c r="L753">
        <v>85.380000000000109</v>
      </c>
      <c r="M753">
        <v>0.59260327460172524</v>
      </c>
      <c r="N753">
        <v>-0.11102043546790596</v>
      </c>
    </row>
    <row r="754" spans="1:14">
      <c r="A754" s="17">
        <v>45610</v>
      </c>
      <c r="B754">
        <v>9</v>
      </c>
      <c r="C754">
        <v>1</v>
      </c>
      <c r="D754">
        <v>5949.17</v>
      </c>
      <c r="E754">
        <v>1.2985</v>
      </c>
      <c r="F754">
        <v>115.85939606664942</v>
      </c>
      <c r="G754">
        <v>0.64665553823956012</v>
      </c>
      <c r="H754">
        <v>132.85</v>
      </c>
      <c r="I754">
        <v>0.63900000000000001</v>
      </c>
      <c r="J754">
        <v>4.7748699999999999</v>
      </c>
      <c r="K754">
        <v>36</v>
      </c>
      <c r="L754">
        <v>49.170000000000073</v>
      </c>
      <c r="M754">
        <v>0.40946569479395112</v>
      </c>
      <c r="N754">
        <v>-0.23718984344560901</v>
      </c>
    </row>
    <row r="755" spans="1:14">
      <c r="A755" s="17">
        <v>45611</v>
      </c>
      <c r="B755">
        <v>9</v>
      </c>
      <c r="C755">
        <v>3</v>
      </c>
      <c r="D755">
        <v>5870.62</v>
      </c>
      <c r="E755">
        <v>1.3163</v>
      </c>
      <c r="F755">
        <v>75.102168529720075</v>
      </c>
      <c r="G755">
        <v>0.48657143084806104</v>
      </c>
      <c r="H755">
        <v>92.15</v>
      </c>
      <c r="I755">
        <v>0.51</v>
      </c>
      <c r="J755">
        <v>4.7703899999999999</v>
      </c>
      <c r="K755">
        <v>35</v>
      </c>
      <c r="L755">
        <v>-29.380000000000109</v>
      </c>
      <c r="M755">
        <v>-0.15091975722072223</v>
      </c>
      <c r="N755">
        <v>-0.63749118806878324</v>
      </c>
    </row>
    <row r="756" spans="1:14">
      <c r="A756" s="17">
        <v>45614</v>
      </c>
      <c r="B756">
        <v>9</v>
      </c>
      <c r="C756">
        <v>1</v>
      </c>
      <c r="D756">
        <v>5893.62</v>
      </c>
      <c r="E756">
        <v>1.3109</v>
      </c>
      <c r="F756">
        <v>80.749613281377606</v>
      </c>
      <c r="G756">
        <v>0.53008905726891031</v>
      </c>
      <c r="H756">
        <v>98.25</v>
      </c>
      <c r="I756">
        <v>0.54600000000000004</v>
      </c>
      <c r="J756">
        <v>4.7681199999999997</v>
      </c>
      <c r="K756">
        <v>32</v>
      </c>
      <c r="L756">
        <v>-6.3800000000001091</v>
      </c>
      <c r="M756">
        <v>6.1939935831847475</v>
      </c>
      <c r="N756">
        <v>5.6639045259158376</v>
      </c>
    </row>
    <row r="757" spans="1:14">
      <c r="A757" s="17">
        <v>45615</v>
      </c>
      <c r="B757">
        <v>9</v>
      </c>
      <c r="C757">
        <v>1</v>
      </c>
      <c r="D757">
        <v>5916.98</v>
      </c>
      <c r="E757">
        <v>1.3053999999999999</v>
      </c>
      <c r="F757">
        <v>95.414509672126769</v>
      </c>
      <c r="G757">
        <v>0.57617796757110795</v>
      </c>
      <c r="H757">
        <v>111.55</v>
      </c>
      <c r="I757">
        <v>0.57999999999999996</v>
      </c>
      <c r="J757">
        <v>4.7679</v>
      </c>
      <c r="K757">
        <v>31</v>
      </c>
      <c r="L757">
        <v>16.979999999999563</v>
      </c>
      <c r="M757">
        <v>-0.10955311957077893</v>
      </c>
      <c r="N757">
        <v>-0.68573108714188691</v>
      </c>
    </row>
    <row r="758" spans="1:14">
      <c r="A758" s="17">
        <v>45616</v>
      </c>
      <c r="B758">
        <v>9</v>
      </c>
      <c r="C758">
        <v>1</v>
      </c>
      <c r="D758">
        <v>5917.11</v>
      </c>
      <c r="E758">
        <v>1.3050999999999999</v>
      </c>
      <c r="F758">
        <v>97.126121793305629</v>
      </c>
      <c r="G758">
        <v>0.57384318578127247</v>
      </c>
      <c r="H758">
        <v>113.85</v>
      </c>
      <c r="I758">
        <v>0.57799999999999996</v>
      </c>
      <c r="J758">
        <v>4.7730899999999998</v>
      </c>
      <c r="K758">
        <v>30</v>
      </c>
      <c r="L758">
        <v>17.109999999999673</v>
      </c>
      <c r="M758">
        <v>1.538435320814993</v>
      </c>
      <c r="N758">
        <v>0.96459213503372054</v>
      </c>
    </row>
    <row r="759" spans="1:14">
      <c r="A759" s="17">
        <v>45617</v>
      </c>
      <c r="B759">
        <v>9</v>
      </c>
      <c r="C759">
        <v>1</v>
      </c>
      <c r="D759">
        <v>5948.71</v>
      </c>
      <c r="E759">
        <v>1.2982</v>
      </c>
      <c r="F759">
        <v>113.52616623618269</v>
      </c>
      <c r="G759">
        <v>0.63755418132603481</v>
      </c>
      <c r="H759">
        <v>129.80000000000001</v>
      </c>
      <c r="I759">
        <v>0.63</v>
      </c>
      <c r="J759">
        <v>4.7730300000000003</v>
      </c>
      <c r="K759">
        <v>29</v>
      </c>
      <c r="L759">
        <v>48.710000000000036</v>
      </c>
      <c r="M759">
        <v>-13.043172356666551</v>
      </c>
      <c r="N759">
        <v>-13.680726537992586</v>
      </c>
    </row>
    <row r="760" spans="1:14">
      <c r="A760" s="17">
        <v>45618</v>
      </c>
      <c r="B760">
        <v>9</v>
      </c>
      <c r="C760">
        <v>3</v>
      </c>
      <c r="D760">
        <v>5969.34</v>
      </c>
      <c r="E760">
        <v>1.2948999999999999</v>
      </c>
      <c r="F760">
        <v>119.6030674511112</v>
      </c>
      <c r="G760">
        <v>0.69310815956542016</v>
      </c>
      <c r="H760">
        <v>137.15</v>
      </c>
      <c r="I760">
        <v>0.66700000000000004</v>
      </c>
      <c r="J760">
        <v>4.7799699999999996</v>
      </c>
      <c r="K760">
        <v>28</v>
      </c>
      <c r="L760">
        <v>69.340000000000146</v>
      </c>
      <c r="M760">
        <v>-0.22709356351585591</v>
      </c>
      <c r="N760">
        <v>-0.92020172308127601</v>
      </c>
    </row>
    <row r="761" spans="1:14">
      <c r="A761" s="17">
        <v>45621</v>
      </c>
      <c r="B761">
        <v>9</v>
      </c>
      <c r="C761">
        <v>1</v>
      </c>
      <c r="D761">
        <v>5987.37</v>
      </c>
      <c r="E761">
        <v>1.2907</v>
      </c>
      <c r="F761">
        <v>125.23417733320093</v>
      </c>
      <c r="G761">
        <v>0.74678895301923043</v>
      </c>
      <c r="H761">
        <v>147.44999999999999</v>
      </c>
      <c r="I761">
        <v>0.71199999999999997</v>
      </c>
      <c r="J761">
        <v>4.7609500000000002</v>
      </c>
      <c r="K761">
        <v>25</v>
      </c>
      <c r="L761">
        <v>87.369999999999891</v>
      </c>
      <c r="M761">
        <v>1.6110265595403075</v>
      </c>
      <c r="N761">
        <v>0.86423760652107706</v>
      </c>
    </row>
    <row r="762" spans="1:14">
      <c r="A762" s="17">
        <v>45622</v>
      </c>
      <c r="B762">
        <v>9</v>
      </c>
      <c r="C762">
        <v>1</v>
      </c>
      <c r="D762">
        <v>6021.63</v>
      </c>
      <c r="E762">
        <v>1.2827</v>
      </c>
      <c r="F762">
        <v>149.61067126288344</v>
      </c>
      <c r="G762">
        <v>0.8205826643028451</v>
      </c>
      <c r="H762">
        <v>168.4</v>
      </c>
      <c r="I762">
        <v>0.77100000000000002</v>
      </c>
      <c r="J762">
        <v>4.7359099999999996</v>
      </c>
      <c r="K762">
        <v>24</v>
      </c>
      <c r="L762">
        <v>121.63000000000011</v>
      </c>
      <c r="M762">
        <v>0.5326164667935277</v>
      </c>
      <c r="N762">
        <v>-0.2879661975093174</v>
      </c>
    </row>
    <row r="763" spans="1:14">
      <c r="A763" s="17">
        <v>45623</v>
      </c>
      <c r="B763">
        <v>9</v>
      </c>
      <c r="C763">
        <v>2</v>
      </c>
      <c r="D763">
        <v>5998.74</v>
      </c>
      <c r="E763">
        <v>1.2879</v>
      </c>
      <c r="F763">
        <v>128.91184103529213</v>
      </c>
      <c r="G763">
        <v>0.78670356943886155</v>
      </c>
      <c r="H763">
        <v>145</v>
      </c>
      <c r="I763">
        <v>0.74199999999999999</v>
      </c>
      <c r="J763">
        <v>4.7243700000000004</v>
      </c>
      <c r="K763">
        <v>23</v>
      </c>
      <c r="L763">
        <v>98.739999999999782</v>
      </c>
      <c r="M763">
        <v>-3.0863612983475801</v>
      </c>
      <c r="N763">
        <v>-3.8730648677864417</v>
      </c>
    </row>
    <row r="764" spans="1:14">
      <c r="A764" s="17">
        <v>45625</v>
      </c>
      <c r="B764">
        <v>9</v>
      </c>
      <c r="C764">
        <v>3</v>
      </c>
      <c r="D764">
        <v>6032.38</v>
      </c>
      <c r="E764">
        <v>1.2808999999999999</v>
      </c>
      <c r="F764">
        <v>154.00780167604262</v>
      </c>
      <c r="G764">
        <v>0.85964868230357916</v>
      </c>
      <c r="H764">
        <v>172.1</v>
      </c>
      <c r="I764">
        <v>0.80600000000000005</v>
      </c>
      <c r="J764">
        <v>4.7997500000000004</v>
      </c>
      <c r="K764">
        <v>21</v>
      </c>
      <c r="L764">
        <v>132.38000000000011</v>
      </c>
      <c r="M764">
        <v>-0.13900297734185044</v>
      </c>
      <c r="N764">
        <v>-0.99865165964542957</v>
      </c>
    </row>
    <row r="765" spans="1:14">
      <c r="A765" s="17">
        <v>45628</v>
      </c>
      <c r="B765">
        <v>9</v>
      </c>
      <c r="C765">
        <v>1</v>
      </c>
      <c r="D765">
        <v>6047.15</v>
      </c>
      <c r="E765">
        <v>1.2774000000000001</v>
      </c>
      <c r="F765">
        <v>163.04255714024202</v>
      </c>
      <c r="G765">
        <v>0.90133781284679326</v>
      </c>
      <c r="H765">
        <v>178.85</v>
      </c>
      <c r="I765">
        <v>0.83099999999999996</v>
      </c>
      <c r="J765">
        <v>4.7840400000000001</v>
      </c>
      <c r="K765">
        <v>18</v>
      </c>
      <c r="L765">
        <v>147.14999999999964</v>
      </c>
      <c r="M765">
        <v>-0.1113772334692423</v>
      </c>
      <c r="N765">
        <v>-1.0127150463160355</v>
      </c>
    </row>
    <row r="766" spans="1:14">
      <c r="A766" s="17">
        <v>45629</v>
      </c>
      <c r="B766">
        <v>9</v>
      </c>
      <c r="C766">
        <v>1</v>
      </c>
      <c r="D766">
        <v>6049.88</v>
      </c>
      <c r="E766">
        <v>1.2765</v>
      </c>
      <c r="F766">
        <v>163.99855742388263</v>
      </c>
      <c r="G766">
        <v>0.91517135774808411</v>
      </c>
      <c r="H766">
        <v>180.9</v>
      </c>
      <c r="I766">
        <v>0.84099999999999997</v>
      </c>
      <c r="J766">
        <v>4.7794400000000001</v>
      </c>
      <c r="K766">
        <v>17</v>
      </c>
      <c r="L766">
        <v>149.88000000000011</v>
      </c>
      <c r="M766" t="s">
        <v>69</v>
      </c>
      <c r="N766" t="s">
        <v>69</v>
      </c>
    </row>
    <row r="767" spans="1:14">
      <c r="A767" s="17">
        <v>45509</v>
      </c>
      <c r="B767">
        <v>10</v>
      </c>
      <c r="C767">
        <v>1</v>
      </c>
      <c r="D767">
        <v>5186.33</v>
      </c>
      <c r="E767">
        <v>1.4816</v>
      </c>
      <c r="F767">
        <v>18.335974871215853</v>
      </c>
      <c r="G767">
        <v>8.5216790333608433E-2</v>
      </c>
      <c r="H767">
        <v>14.95</v>
      </c>
      <c r="I767">
        <v>0.10199999999999999</v>
      </c>
      <c r="J767">
        <v>4.9585299999999997</v>
      </c>
      <c r="K767">
        <v>137</v>
      </c>
      <c r="L767">
        <v>-813.67000000000007</v>
      </c>
      <c r="M767">
        <v>-0.16475278074427227</v>
      </c>
      <c r="N767">
        <v>-0.2499695710778807</v>
      </c>
    </row>
    <row r="768" spans="1:14">
      <c r="A768" s="17">
        <v>45510</v>
      </c>
      <c r="B768">
        <v>10</v>
      </c>
      <c r="C768">
        <v>1</v>
      </c>
      <c r="D768">
        <v>5240.03</v>
      </c>
      <c r="E768">
        <v>1.4664999999999999</v>
      </c>
      <c r="F768">
        <v>14.98138519740445</v>
      </c>
      <c r="G768">
        <v>7.7940640698617336E-2</v>
      </c>
      <c r="H768">
        <v>9.6</v>
      </c>
      <c r="I768">
        <v>8.4000000000000005E-2</v>
      </c>
      <c r="J768">
        <v>4.9520299999999997</v>
      </c>
      <c r="K768">
        <v>136</v>
      </c>
      <c r="L768">
        <v>-759.97000000000025</v>
      </c>
      <c r="M768">
        <v>1.0589995915668851E-2</v>
      </c>
      <c r="N768">
        <v>-6.7350644782948485E-2</v>
      </c>
    </row>
    <row r="769" spans="1:14">
      <c r="A769" s="17">
        <v>45511</v>
      </c>
      <c r="B769">
        <v>10</v>
      </c>
      <c r="C769">
        <v>1</v>
      </c>
      <c r="D769">
        <v>5199.5</v>
      </c>
      <c r="E769">
        <v>1.4785999999999999</v>
      </c>
      <c r="F769">
        <v>12.65542452599226</v>
      </c>
      <c r="G769">
        <v>6.7251380529499027E-2</v>
      </c>
      <c r="H769">
        <v>8.9499999999999993</v>
      </c>
      <c r="I769">
        <v>7.5999999999999998E-2</v>
      </c>
      <c r="J769">
        <v>4.8596199999999996</v>
      </c>
      <c r="K769">
        <v>135</v>
      </c>
      <c r="L769">
        <v>-800.5</v>
      </c>
      <c r="M769">
        <v>3.3568898648746862E-2</v>
      </c>
      <c r="N769">
        <v>-3.3682481880752166E-2</v>
      </c>
    </row>
    <row r="770" spans="1:14">
      <c r="A770" s="17">
        <v>45512</v>
      </c>
      <c r="B770">
        <v>10</v>
      </c>
      <c r="C770">
        <v>1</v>
      </c>
      <c r="D770">
        <v>5319.31</v>
      </c>
      <c r="E770">
        <v>1.4450000000000001</v>
      </c>
      <c r="F770">
        <v>17.696744517204422</v>
      </c>
      <c r="G770">
        <v>9.2966749630178064E-2</v>
      </c>
      <c r="H770">
        <v>12.25</v>
      </c>
      <c r="I770">
        <v>0.105</v>
      </c>
      <c r="J770">
        <v>4.9504000000000001</v>
      </c>
      <c r="K770">
        <v>134</v>
      </c>
      <c r="L770">
        <v>-680.6899999999996</v>
      </c>
      <c r="M770">
        <v>-0.57566560743077899</v>
      </c>
      <c r="N770">
        <v>-0.66863235706095703</v>
      </c>
    </row>
    <row r="771" spans="1:14">
      <c r="A771" s="17">
        <v>45513</v>
      </c>
      <c r="B771">
        <v>10</v>
      </c>
      <c r="C771">
        <v>3</v>
      </c>
      <c r="D771">
        <v>5344.16</v>
      </c>
      <c r="E771">
        <v>1.4382999999999999</v>
      </c>
      <c r="F771">
        <v>15.792828062116087</v>
      </c>
      <c r="G771">
        <v>8.855164238138398E-2</v>
      </c>
      <c r="H771">
        <v>10.1</v>
      </c>
      <c r="I771">
        <v>9.6000000000000002E-2</v>
      </c>
      <c r="J771">
        <v>4.9727600000000001</v>
      </c>
      <c r="K771">
        <v>133</v>
      </c>
      <c r="L771">
        <v>-655.84000000000015</v>
      </c>
      <c r="M771">
        <v>1.3583156950101526E-2</v>
      </c>
      <c r="N771">
        <v>-7.4968485431282456E-2</v>
      </c>
    </row>
    <row r="772" spans="1:14">
      <c r="A772" s="17">
        <v>45516</v>
      </c>
      <c r="B772">
        <v>10</v>
      </c>
      <c r="C772">
        <v>1</v>
      </c>
      <c r="D772">
        <v>5344.39</v>
      </c>
      <c r="E772">
        <v>1.4375</v>
      </c>
      <c r="F772">
        <v>13.97069484027719</v>
      </c>
      <c r="G772">
        <v>8.1708948159259026E-2</v>
      </c>
      <c r="H772">
        <v>9.25</v>
      </c>
      <c r="I772">
        <v>9.1999999999999998E-2</v>
      </c>
      <c r="J772">
        <v>4.9640300000000002</v>
      </c>
      <c r="K772">
        <v>130</v>
      </c>
      <c r="L772">
        <v>-655.60999999999967</v>
      </c>
      <c r="M772">
        <v>5.7513632153932591E-2</v>
      </c>
      <c r="N772">
        <v>-2.4195316005326435E-2</v>
      </c>
    </row>
    <row r="773" spans="1:14">
      <c r="A773" s="17">
        <v>45517</v>
      </c>
      <c r="B773">
        <v>10</v>
      </c>
      <c r="C773">
        <v>1</v>
      </c>
      <c r="D773">
        <v>5434.43</v>
      </c>
      <c r="E773">
        <v>1.4134</v>
      </c>
      <c r="F773">
        <v>20.432112184610332</v>
      </c>
      <c r="G773">
        <v>0.11378789439831306</v>
      </c>
      <c r="H773">
        <v>13.2</v>
      </c>
      <c r="I773">
        <v>0.125</v>
      </c>
      <c r="J773">
        <v>4.9351500000000001</v>
      </c>
      <c r="K773">
        <v>129</v>
      </c>
      <c r="L773">
        <v>-565.56999999999971</v>
      </c>
      <c r="M773">
        <v>3.1299511973768794</v>
      </c>
      <c r="N773">
        <v>3.0161633029785664</v>
      </c>
    </row>
    <row r="774" spans="1:14">
      <c r="A774" s="17">
        <v>45518</v>
      </c>
      <c r="B774">
        <v>10</v>
      </c>
      <c r="C774">
        <v>1</v>
      </c>
      <c r="D774">
        <v>5455.21</v>
      </c>
      <c r="E774">
        <v>1.4079999999999999</v>
      </c>
      <c r="F774">
        <v>19.190792084039572</v>
      </c>
      <c r="G774">
        <v>0.11214277774955612</v>
      </c>
      <c r="H774">
        <v>12.25</v>
      </c>
      <c r="I774">
        <v>0.126</v>
      </c>
      <c r="J774">
        <v>4.9485799999999998</v>
      </c>
      <c r="K774">
        <v>128</v>
      </c>
      <c r="L774">
        <v>-544.79</v>
      </c>
      <c r="M774">
        <v>0.12374747090407336</v>
      </c>
      <c r="N774">
        <v>1.1604693154517232E-2</v>
      </c>
    </row>
    <row r="775" spans="1:14">
      <c r="A775" s="17">
        <v>45519</v>
      </c>
      <c r="B775">
        <v>10</v>
      </c>
      <c r="C775">
        <v>1</v>
      </c>
      <c r="D775">
        <v>5543.22</v>
      </c>
      <c r="E775">
        <v>1.3857999999999999</v>
      </c>
      <c r="F775">
        <v>32.314897048044941</v>
      </c>
      <c r="G775">
        <v>0.16793007420756317</v>
      </c>
      <c r="H775">
        <v>20.5</v>
      </c>
      <c r="I775">
        <v>0.18099999999999999</v>
      </c>
      <c r="J775">
        <v>5.0019799999999996</v>
      </c>
      <c r="K775">
        <v>127</v>
      </c>
      <c r="L775">
        <v>-456.77999999999975</v>
      </c>
      <c r="M775">
        <v>-0.10980336695451892</v>
      </c>
      <c r="N775">
        <v>-0.2777334411620821</v>
      </c>
    </row>
    <row r="776" spans="1:14">
      <c r="A776" s="17">
        <v>45520</v>
      </c>
      <c r="B776">
        <v>10</v>
      </c>
      <c r="C776">
        <v>3</v>
      </c>
      <c r="D776">
        <v>5554.25</v>
      </c>
      <c r="E776">
        <v>1.3829</v>
      </c>
      <c r="F776">
        <v>33.425025070873062</v>
      </c>
      <c r="G776">
        <v>0.17320377762542308</v>
      </c>
      <c r="H776">
        <v>21.6</v>
      </c>
      <c r="I776">
        <v>0.189</v>
      </c>
      <c r="J776">
        <v>4.9948600000000001</v>
      </c>
      <c r="K776">
        <v>126</v>
      </c>
      <c r="L776">
        <v>-445.75</v>
      </c>
      <c r="M776">
        <v>-0.50084421267503565</v>
      </c>
      <c r="N776">
        <v>-0.6740479903004587</v>
      </c>
    </row>
    <row r="777" spans="1:14">
      <c r="A777" s="17">
        <v>45523</v>
      </c>
      <c r="B777">
        <v>10</v>
      </c>
      <c r="C777">
        <v>1</v>
      </c>
      <c r="D777">
        <v>5608.25</v>
      </c>
      <c r="E777">
        <v>1.3697999999999999</v>
      </c>
      <c r="F777">
        <v>41.764428691382363</v>
      </c>
      <c r="G777">
        <v>0.20770756429858014</v>
      </c>
      <c r="H777">
        <v>26.3</v>
      </c>
      <c r="I777">
        <v>0.221</v>
      </c>
      <c r="J777">
        <v>5.0149900000000001</v>
      </c>
      <c r="K777">
        <v>123</v>
      </c>
      <c r="L777">
        <v>-391.75</v>
      </c>
      <c r="M777">
        <v>-1.5578296553393323E-2</v>
      </c>
      <c r="N777">
        <v>-0.22328586085197347</v>
      </c>
    </row>
    <row r="778" spans="1:14">
      <c r="A778" s="17">
        <v>45524</v>
      </c>
      <c r="B778">
        <v>10</v>
      </c>
      <c r="C778">
        <v>1</v>
      </c>
      <c r="D778">
        <v>5597.12</v>
      </c>
      <c r="E778">
        <v>1.3721000000000001</v>
      </c>
      <c r="F778">
        <v>40.679917574489764</v>
      </c>
      <c r="G778">
        <v>0.20167317508504201</v>
      </c>
      <c r="H778">
        <v>26.8</v>
      </c>
      <c r="I778">
        <v>0.222</v>
      </c>
      <c r="J778">
        <v>4.9802</v>
      </c>
      <c r="K778">
        <v>122</v>
      </c>
      <c r="L778">
        <v>-402.88000000000011</v>
      </c>
      <c r="M778">
        <v>1.1174710350567683</v>
      </c>
      <c r="N778">
        <v>0.91579785997172625</v>
      </c>
    </row>
    <row r="779" spans="1:14">
      <c r="A779" s="17">
        <v>45525</v>
      </c>
      <c r="B779">
        <v>10</v>
      </c>
      <c r="C779">
        <v>1</v>
      </c>
      <c r="D779">
        <v>5620.85</v>
      </c>
      <c r="E779">
        <v>1.3666</v>
      </c>
      <c r="F779">
        <v>45.859731566529035</v>
      </c>
      <c r="G779">
        <v>0.2200729839963276</v>
      </c>
      <c r="H779">
        <v>29.75</v>
      </c>
      <c r="I779">
        <v>0.23599999999999999</v>
      </c>
      <c r="J779">
        <v>4.9407199999999998</v>
      </c>
      <c r="K779">
        <v>121</v>
      </c>
      <c r="L779">
        <v>-379.14999999999964</v>
      </c>
      <c r="M779">
        <v>6.4763110177111158E-2</v>
      </c>
      <c r="N779">
        <v>-0.15530987381921646</v>
      </c>
    </row>
    <row r="780" spans="1:14">
      <c r="A780" s="17">
        <v>45526</v>
      </c>
      <c r="B780">
        <v>10</v>
      </c>
      <c r="C780">
        <v>1</v>
      </c>
      <c r="D780">
        <v>5570.64</v>
      </c>
      <c r="E780">
        <v>1.3792</v>
      </c>
      <c r="F780">
        <v>37.295014484138164</v>
      </c>
      <c r="G780">
        <v>0.18624375058599654</v>
      </c>
      <c r="H780">
        <v>25.15</v>
      </c>
      <c r="I780">
        <v>0.20699999999999999</v>
      </c>
      <c r="J780">
        <v>4.9737099999999996</v>
      </c>
      <c r="K780">
        <v>120</v>
      </c>
      <c r="L780">
        <v>-429.35999999999967</v>
      </c>
      <c r="M780">
        <v>0.12055506500870179</v>
      </c>
      <c r="N780">
        <v>-6.568868557729475E-2</v>
      </c>
    </row>
    <row r="781" spans="1:14">
      <c r="A781" s="17">
        <v>45527</v>
      </c>
      <c r="B781">
        <v>10</v>
      </c>
      <c r="C781">
        <v>3</v>
      </c>
      <c r="D781">
        <v>5634.61</v>
      </c>
      <c r="E781">
        <v>1.3636999999999999</v>
      </c>
      <c r="F781">
        <v>47.089983652156207</v>
      </c>
      <c r="G781">
        <v>0.22661754661413991</v>
      </c>
      <c r="H781">
        <v>30.3</v>
      </c>
      <c r="I781">
        <v>0.23899999999999999</v>
      </c>
      <c r="J781">
        <v>4.9300199999999998</v>
      </c>
      <c r="K781">
        <v>119</v>
      </c>
      <c r="L781">
        <v>-365.39000000000033</v>
      </c>
      <c r="M781">
        <v>5.4743523521924166E-2</v>
      </c>
      <c r="N781">
        <v>-0.17187402309221575</v>
      </c>
    </row>
    <row r="782" spans="1:14">
      <c r="A782" s="17">
        <v>45530</v>
      </c>
      <c r="B782">
        <v>10</v>
      </c>
      <c r="C782">
        <v>1</v>
      </c>
      <c r="D782">
        <v>5616.84</v>
      </c>
      <c r="E782">
        <v>1.3683000000000001</v>
      </c>
      <c r="F782">
        <v>40.354860476273416</v>
      </c>
      <c r="G782">
        <v>0.20517491457302844</v>
      </c>
      <c r="H782">
        <v>25.9</v>
      </c>
      <c r="I782">
        <v>0.22</v>
      </c>
      <c r="J782">
        <v>4.93872</v>
      </c>
      <c r="K782">
        <v>116</v>
      </c>
      <c r="L782">
        <v>-383.15999999999985</v>
      </c>
      <c r="M782">
        <v>-1.2406606137713418E-2</v>
      </c>
      <c r="N782">
        <v>-0.21758152071074185</v>
      </c>
    </row>
    <row r="783" spans="1:14">
      <c r="A783" s="17">
        <v>45531</v>
      </c>
      <c r="B783">
        <v>10</v>
      </c>
      <c r="C783">
        <v>1</v>
      </c>
      <c r="D783">
        <v>5625.8</v>
      </c>
      <c r="E783">
        <v>1.3662000000000001</v>
      </c>
      <c r="F783">
        <v>40.066563807790999</v>
      </c>
      <c r="G783">
        <v>0.20679621044084884</v>
      </c>
      <c r="H783">
        <v>26.05</v>
      </c>
      <c r="I783">
        <v>0.22600000000000001</v>
      </c>
      <c r="J783">
        <v>4.92021</v>
      </c>
      <c r="K783">
        <v>115</v>
      </c>
      <c r="L783">
        <v>-374.19999999999982</v>
      </c>
      <c r="M783">
        <v>0.1063976512743154</v>
      </c>
      <c r="N783">
        <v>-0.10039855916653344</v>
      </c>
    </row>
    <row r="784" spans="1:14">
      <c r="A784" s="17">
        <v>45532</v>
      </c>
      <c r="B784">
        <v>10</v>
      </c>
      <c r="C784">
        <v>1</v>
      </c>
      <c r="D784">
        <v>5592.18</v>
      </c>
      <c r="E784">
        <v>1.3749</v>
      </c>
      <c r="F784">
        <v>35.047764663085786</v>
      </c>
      <c r="G784">
        <v>0.18448885405714338</v>
      </c>
      <c r="H784">
        <v>20.25</v>
      </c>
      <c r="I784">
        <v>0.19700000000000001</v>
      </c>
      <c r="J784">
        <v>4.9045100000000001</v>
      </c>
      <c r="K784">
        <v>114</v>
      </c>
      <c r="L784">
        <v>-407.81999999999971</v>
      </c>
      <c r="M784">
        <v>-3.5303341583808205E-2</v>
      </c>
      <c r="N784">
        <v>-0.21979219564095159</v>
      </c>
    </row>
    <row r="785" spans="1:14">
      <c r="A785" s="17">
        <v>45533</v>
      </c>
      <c r="B785">
        <v>10</v>
      </c>
      <c r="C785">
        <v>1</v>
      </c>
      <c r="D785">
        <v>5591.96</v>
      </c>
      <c r="E785">
        <v>1.3743000000000001</v>
      </c>
      <c r="F785">
        <v>31.723480056708013</v>
      </c>
      <c r="G785">
        <v>0.17546215184991373</v>
      </c>
      <c r="H785">
        <v>21</v>
      </c>
      <c r="I785">
        <v>0.20100000000000001</v>
      </c>
      <c r="J785">
        <v>4.9904500000000001</v>
      </c>
      <c r="K785">
        <v>113</v>
      </c>
      <c r="L785">
        <v>-408.03999999999996</v>
      </c>
      <c r="M785">
        <v>0.10507602032156733</v>
      </c>
      <c r="N785">
        <v>-7.0386131528346399E-2</v>
      </c>
    </row>
    <row r="786" spans="1:14">
      <c r="A786" s="17">
        <v>45534</v>
      </c>
      <c r="B786">
        <v>10</v>
      </c>
      <c r="C786">
        <v>3</v>
      </c>
      <c r="D786">
        <v>5648.4</v>
      </c>
      <c r="E786">
        <v>1.3606</v>
      </c>
      <c r="F786">
        <v>41.50262606370643</v>
      </c>
      <c r="G786">
        <v>0.21706643084017105</v>
      </c>
      <c r="H786">
        <v>24.7</v>
      </c>
      <c r="I786">
        <v>0.22500000000000001</v>
      </c>
      <c r="J786">
        <v>4.9696699999999998</v>
      </c>
      <c r="K786">
        <v>112</v>
      </c>
      <c r="L786">
        <v>-351.60000000000036</v>
      </c>
      <c r="M786">
        <v>5.3327980523062285E-2</v>
      </c>
      <c r="N786">
        <v>-0.16373845031710876</v>
      </c>
    </row>
    <row r="787" spans="1:14">
      <c r="A787" s="17">
        <v>45538</v>
      </c>
      <c r="B787">
        <v>10</v>
      </c>
      <c r="C787">
        <v>1</v>
      </c>
      <c r="D787">
        <v>5528.93</v>
      </c>
      <c r="E787">
        <v>1.3905000000000001</v>
      </c>
      <c r="F787">
        <v>24.394711129721486</v>
      </c>
      <c r="G787">
        <v>0.13922506391664444</v>
      </c>
      <c r="H787">
        <v>15.05</v>
      </c>
      <c r="I787">
        <v>0.156</v>
      </c>
      <c r="J787">
        <v>4.9531099999999997</v>
      </c>
      <c r="K787">
        <v>108</v>
      </c>
      <c r="L787">
        <v>-471.06999999999971</v>
      </c>
      <c r="M787">
        <v>0</v>
      </c>
      <c r="N787">
        <v>-0.13922506391664444</v>
      </c>
    </row>
    <row r="788" spans="1:14">
      <c r="A788" s="17">
        <v>45539</v>
      </c>
      <c r="B788">
        <v>10</v>
      </c>
      <c r="C788">
        <v>1</v>
      </c>
      <c r="D788">
        <v>5520.07</v>
      </c>
      <c r="E788">
        <v>1.3929</v>
      </c>
      <c r="F788">
        <v>24.494913575040982</v>
      </c>
      <c r="G788">
        <v>0.13772746895306576</v>
      </c>
      <c r="H788">
        <v>15.05</v>
      </c>
      <c r="I788">
        <v>0.14799999999999999</v>
      </c>
      <c r="J788">
        <v>4.8909399999999996</v>
      </c>
      <c r="K788">
        <v>107</v>
      </c>
      <c r="L788">
        <v>-479.93000000000029</v>
      </c>
      <c r="M788">
        <v>4.518645353365125E-2</v>
      </c>
      <c r="N788">
        <v>-9.2541015419414507E-2</v>
      </c>
    </row>
    <row r="789" spans="1:14">
      <c r="A789" s="17">
        <v>45540</v>
      </c>
      <c r="B789">
        <v>10</v>
      </c>
      <c r="C789">
        <v>1</v>
      </c>
      <c r="D789">
        <v>5503.41</v>
      </c>
      <c r="E789">
        <v>1.3960999999999999</v>
      </c>
      <c r="F789">
        <v>21.264402098671667</v>
      </c>
      <c r="G789">
        <v>0.12422798089243887</v>
      </c>
      <c r="H789">
        <v>13.35</v>
      </c>
      <c r="I789">
        <v>0.14000000000000001</v>
      </c>
      <c r="J789">
        <v>4.8811600000000004</v>
      </c>
      <c r="K789">
        <v>106</v>
      </c>
      <c r="L789">
        <v>-496.59000000000015</v>
      </c>
      <c r="M789">
        <v>4.1076703028086956E-2</v>
      </c>
      <c r="N789">
        <v>-8.3151277864351919E-2</v>
      </c>
    </row>
    <row r="790" spans="1:14">
      <c r="A790" s="17">
        <v>45541</v>
      </c>
      <c r="B790">
        <v>10</v>
      </c>
      <c r="C790">
        <v>1</v>
      </c>
      <c r="D790">
        <v>5408.42</v>
      </c>
      <c r="E790">
        <v>1.4211</v>
      </c>
      <c r="F790">
        <v>14.706532915143725</v>
      </c>
      <c r="G790">
        <v>8.8741353163590525E-2</v>
      </c>
      <c r="H790">
        <v>8.6</v>
      </c>
      <c r="I790">
        <v>9.7000000000000003E-2</v>
      </c>
      <c r="J790">
        <v>4.8439300000000003</v>
      </c>
      <c r="K790">
        <v>105</v>
      </c>
      <c r="L790">
        <v>-591.57999999999993</v>
      </c>
      <c r="M790">
        <v>6.2847029789426426E-2</v>
      </c>
      <c r="N790">
        <v>-2.5894323374164099E-2</v>
      </c>
    </row>
    <row r="791" spans="1:14">
      <c r="A791" s="17">
        <v>45544</v>
      </c>
      <c r="B791">
        <v>10</v>
      </c>
      <c r="C791">
        <v>3</v>
      </c>
      <c r="D791">
        <v>5471.05</v>
      </c>
      <c r="E791">
        <v>1.4044000000000001</v>
      </c>
      <c r="F791">
        <v>17.229432487594295</v>
      </c>
      <c r="G791">
        <v>0.10496715241368108</v>
      </c>
      <c r="H791">
        <v>11.2</v>
      </c>
      <c r="I791">
        <v>0.11899999999999999</v>
      </c>
      <c r="J791">
        <v>4.8527800000000001</v>
      </c>
      <c r="K791">
        <v>102</v>
      </c>
      <c r="L791">
        <v>-528.94999999999982</v>
      </c>
      <c r="M791">
        <v>-1.1657985020835225E-2</v>
      </c>
      <c r="N791">
        <v>-0.1166251374345163</v>
      </c>
    </row>
    <row r="792" spans="1:14">
      <c r="A792" s="17">
        <v>45545</v>
      </c>
      <c r="B792">
        <v>10</v>
      </c>
      <c r="C792">
        <v>1</v>
      </c>
      <c r="D792">
        <v>5495.52</v>
      </c>
      <c r="E792">
        <v>1.3980999999999999</v>
      </c>
      <c r="F792">
        <v>19.259287449100498</v>
      </c>
      <c r="G792">
        <v>0.11551915456831016</v>
      </c>
      <c r="H792">
        <v>11.65</v>
      </c>
      <c r="I792">
        <v>0.128</v>
      </c>
      <c r="J792">
        <v>4.8342799999999997</v>
      </c>
      <c r="K792">
        <v>101</v>
      </c>
      <c r="L792">
        <v>-504.47999999999956</v>
      </c>
      <c r="M792">
        <v>0.10300702153814502</v>
      </c>
      <c r="N792">
        <v>-1.2512133030165143E-2</v>
      </c>
    </row>
    <row r="793" spans="1:14">
      <c r="A793" s="17">
        <v>45546</v>
      </c>
      <c r="B793">
        <v>10</v>
      </c>
      <c r="C793">
        <v>1</v>
      </c>
      <c r="D793">
        <v>5554.13</v>
      </c>
      <c r="E793">
        <v>1.3846000000000001</v>
      </c>
      <c r="F793">
        <v>25.829475917786681</v>
      </c>
      <c r="G793">
        <v>0.14736055525347078</v>
      </c>
      <c r="H793">
        <v>15.5</v>
      </c>
      <c r="I793">
        <v>0.161</v>
      </c>
      <c r="J793">
        <v>4.8654599999999997</v>
      </c>
      <c r="K793">
        <v>100</v>
      </c>
      <c r="L793">
        <v>-445.86999999999989</v>
      </c>
      <c r="M793">
        <v>0.16386933664316716</v>
      </c>
      <c r="N793">
        <v>1.6508781389696386E-2</v>
      </c>
    </row>
    <row r="794" spans="1:14">
      <c r="A794" s="17">
        <v>45547</v>
      </c>
      <c r="B794">
        <v>10</v>
      </c>
      <c r="C794">
        <v>1</v>
      </c>
      <c r="D794">
        <v>5595.76</v>
      </c>
      <c r="E794">
        <v>1.3735999999999999</v>
      </c>
      <c r="F794">
        <v>31.519016729612304</v>
      </c>
      <c r="G794">
        <v>0.17326863825698269</v>
      </c>
      <c r="H794">
        <v>18.850000000000001</v>
      </c>
      <c r="I794">
        <v>0.185</v>
      </c>
      <c r="J794">
        <v>4.8419800000000004</v>
      </c>
      <c r="K794">
        <v>99</v>
      </c>
      <c r="L794">
        <v>-404.23999999999978</v>
      </c>
      <c r="M794">
        <v>0.38345838719611819</v>
      </c>
      <c r="N794">
        <v>0.2101897489391355</v>
      </c>
    </row>
    <row r="795" spans="1:14">
      <c r="A795" s="17">
        <v>45548</v>
      </c>
      <c r="B795">
        <v>10</v>
      </c>
      <c r="C795">
        <v>1</v>
      </c>
      <c r="D795">
        <v>5626.02</v>
      </c>
      <c r="E795">
        <v>1.3662000000000001</v>
      </c>
      <c r="F795">
        <v>36.762667916545297</v>
      </c>
      <c r="G795">
        <v>0.19529101072465491</v>
      </c>
      <c r="H795">
        <v>22.35</v>
      </c>
      <c r="I795">
        <v>0.20899999999999999</v>
      </c>
      <c r="J795">
        <v>4.8354499999999998</v>
      </c>
      <c r="K795">
        <v>98</v>
      </c>
      <c r="L795">
        <v>-373.97999999999956</v>
      </c>
      <c r="M795">
        <v>-5.3666026440311633E-2</v>
      </c>
      <c r="N795">
        <v>-0.24895703716496653</v>
      </c>
    </row>
    <row r="796" spans="1:14">
      <c r="A796" s="17">
        <v>45551</v>
      </c>
      <c r="B796">
        <v>10</v>
      </c>
      <c r="C796">
        <v>3</v>
      </c>
      <c r="D796">
        <v>5633.09</v>
      </c>
      <c r="E796">
        <v>1.3646</v>
      </c>
      <c r="F796">
        <v>36.856917987078759</v>
      </c>
      <c r="G796">
        <v>0.19674162433268857</v>
      </c>
      <c r="H796">
        <v>23.1</v>
      </c>
      <c r="I796">
        <v>0.215</v>
      </c>
      <c r="J796">
        <v>4.7641400000000003</v>
      </c>
      <c r="K796">
        <v>95</v>
      </c>
      <c r="L796">
        <v>-366.90999999999985</v>
      </c>
      <c r="M796">
        <v>-2.0373653223273305E-2</v>
      </c>
      <c r="N796">
        <v>-0.21711527755596188</v>
      </c>
    </row>
    <row r="797" spans="1:14">
      <c r="A797" s="17">
        <v>45552</v>
      </c>
      <c r="B797">
        <v>10</v>
      </c>
      <c r="C797">
        <v>1</v>
      </c>
      <c r="D797">
        <v>5634.58</v>
      </c>
      <c r="E797">
        <v>1.3645</v>
      </c>
      <c r="F797">
        <v>37.862133218982763</v>
      </c>
      <c r="G797">
        <v>0.199625516048201</v>
      </c>
      <c r="H797">
        <v>24.35</v>
      </c>
      <c r="I797">
        <v>0.222</v>
      </c>
      <c r="J797">
        <v>4.7633799999999997</v>
      </c>
      <c r="K797">
        <v>94</v>
      </c>
      <c r="L797">
        <v>-365.42000000000007</v>
      </c>
      <c r="M797">
        <v>3.8890836220343131E-2</v>
      </c>
      <c r="N797">
        <v>-0.16073467982785788</v>
      </c>
    </row>
    <row r="798" spans="1:14">
      <c r="A798" s="17">
        <v>45553</v>
      </c>
      <c r="B798">
        <v>10</v>
      </c>
      <c r="C798">
        <v>1</v>
      </c>
      <c r="D798">
        <v>5618.26</v>
      </c>
      <c r="E798">
        <v>1.3686</v>
      </c>
      <c r="F798">
        <v>34.264578584656192</v>
      </c>
      <c r="G798">
        <v>0.18535922355772921</v>
      </c>
      <c r="H798">
        <v>22.9</v>
      </c>
      <c r="I798">
        <v>0.20799999999999999</v>
      </c>
      <c r="J798">
        <v>4.7387499999999996</v>
      </c>
      <c r="K798">
        <v>93</v>
      </c>
      <c r="L798">
        <v>-381.73999999999978</v>
      </c>
      <c r="M798">
        <v>0.14662892702411789</v>
      </c>
      <c r="N798">
        <v>-3.8730296533611319E-2</v>
      </c>
    </row>
    <row r="799" spans="1:14">
      <c r="A799" s="17">
        <v>45554</v>
      </c>
      <c r="B799">
        <v>10</v>
      </c>
      <c r="C799">
        <v>1</v>
      </c>
      <c r="D799">
        <v>5713.64</v>
      </c>
      <c r="E799">
        <v>1.3462000000000001</v>
      </c>
      <c r="F799">
        <v>53.159268041885753</v>
      </c>
      <c r="G799">
        <v>0.26122851712818002</v>
      </c>
      <c r="H799">
        <v>33.75</v>
      </c>
      <c r="I799">
        <v>0.28000000000000003</v>
      </c>
      <c r="J799">
        <v>4.7077999999999998</v>
      </c>
      <c r="K799">
        <v>92</v>
      </c>
      <c r="L799">
        <v>-286.35999999999967</v>
      </c>
      <c r="M799">
        <v>0.13558364308132842</v>
      </c>
      <c r="N799">
        <v>-0.1256448740468516</v>
      </c>
    </row>
    <row r="800" spans="1:14">
      <c r="A800" s="17">
        <v>45555</v>
      </c>
      <c r="B800">
        <v>10</v>
      </c>
      <c r="C800">
        <v>1</v>
      </c>
      <c r="D800">
        <v>5702.55</v>
      </c>
      <c r="E800">
        <v>1.3484</v>
      </c>
      <c r="F800">
        <v>47.853498797780503</v>
      </c>
      <c r="G800">
        <v>0.24516802799814225</v>
      </c>
      <c r="H800">
        <v>29.4</v>
      </c>
      <c r="I800">
        <v>0.26100000000000001</v>
      </c>
      <c r="J800">
        <v>4.6699400000000004</v>
      </c>
      <c r="K800">
        <v>91</v>
      </c>
      <c r="L800">
        <v>-297.44999999999982</v>
      </c>
      <c r="M800">
        <v>-5.9208574672490646E-2</v>
      </c>
      <c r="N800">
        <v>-0.30437660267063288</v>
      </c>
    </row>
    <row r="801" spans="1:14">
      <c r="A801" s="17">
        <v>45558</v>
      </c>
      <c r="B801">
        <v>10</v>
      </c>
      <c r="C801">
        <v>3</v>
      </c>
      <c r="D801">
        <v>5718.57</v>
      </c>
      <c r="E801">
        <v>1.3396999999999999</v>
      </c>
      <c r="F801">
        <v>48.131346093348157</v>
      </c>
      <c r="G801">
        <v>0.25144356473114271</v>
      </c>
      <c r="H801">
        <v>29.7</v>
      </c>
      <c r="I801">
        <v>0.27</v>
      </c>
      <c r="J801">
        <v>4.64276</v>
      </c>
      <c r="K801">
        <v>88</v>
      </c>
      <c r="L801">
        <v>-281.43000000000029</v>
      </c>
      <c r="M801">
        <v>-3.6141829954118534E-2</v>
      </c>
      <c r="N801">
        <v>-0.28758539468526123</v>
      </c>
    </row>
    <row r="802" spans="1:14">
      <c r="A802" s="17">
        <v>45559</v>
      </c>
      <c r="B802">
        <v>10</v>
      </c>
      <c r="C802">
        <v>1</v>
      </c>
      <c r="D802">
        <v>5732.93</v>
      </c>
      <c r="E802">
        <v>1.3360000000000001</v>
      </c>
      <c r="F802">
        <v>50.619093827369852</v>
      </c>
      <c r="G802">
        <v>0.26259814029719658</v>
      </c>
      <c r="H802">
        <v>31.45</v>
      </c>
      <c r="I802">
        <v>0.28000000000000003</v>
      </c>
      <c r="J802">
        <v>4.6194100000000002</v>
      </c>
      <c r="K802">
        <v>87</v>
      </c>
      <c r="L802">
        <v>-267.06999999999971</v>
      </c>
      <c r="M802">
        <v>4.7503299755682876E-2</v>
      </c>
      <c r="N802">
        <v>-0.2150948405415137</v>
      </c>
    </row>
    <row r="803" spans="1:14">
      <c r="A803" s="17">
        <v>45560</v>
      </c>
      <c r="B803">
        <v>10</v>
      </c>
      <c r="C803">
        <v>1</v>
      </c>
      <c r="D803">
        <v>5722.26</v>
      </c>
      <c r="E803">
        <v>1.3381000000000001</v>
      </c>
      <c r="F803">
        <v>48.141137917120886</v>
      </c>
      <c r="G803">
        <v>0.25239632566980835</v>
      </c>
      <c r="H803">
        <v>29.95</v>
      </c>
      <c r="I803">
        <v>0.27500000000000002</v>
      </c>
      <c r="J803">
        <v>4.6132499999999999</v>
      </c>
      <c r="K803">
        <v>86</v>
      </c>
      <c r="L803">
        <v>-277.73999999999978</v>
      </c>
      <c r="M803">
        <v>2.0854535202035915</v>
      </c>
      <c r="N803">
        <v>1.8330571945337832</v>
      </c>
    </row>
    <row r="804" spans="1:14">
      <c r="A804" s="17">
        <v>45561</v>
      </c>
      <c r="B804">
        <v>10</v>
      </c>
      <c r="C804">
        <v>1</v>
      </c>
      <c r="D804">
        <v>5745.37</v>
      </c>
      <c r="E804">
        <v>1.3329</v>
      </c>
      <c r="F804">
        <v>56.228754917745164</v>
      </c>
      <c r="G804">
        <v>0.27903819107034927</v>
      </c>
      <c r="H804">
        <v>34.299999999999997</v>
      </c>
      <c r="I804">
        <v>0.29799999999999999</v>
      </c>
      <c r="J804">
        <v>4.6144999999999996</v>
      </c>
      <c r="K804">
        <v>85</v>
      </c>
      <c r="L804">
        <v>-254.63000000000011</v>
      </c>
      <c r="M804">
        <v>8.8916314640001253E-3</v>
      </c>
      <c r="N804">
        <v>-0.27014655960634915</v>
      </c>
    </row>
    <row r="805" spans="1:14">
      <c r="A805" s="17">
        <v>45562</v>
      </c>
      <c r="B805">
        <v>10</v>
      </c>
      <c r="C805">
        <v>1</v>
      </c>
      <c r="D805">
        <v>5738.17</v>
      </c>
      <c r="E805">
        <v>1.335</v>
      </c>
      <c r="F805">
        <v>57.432323374324824</v>
      </c>
      <c r="G805">
        <v>0.27761841989433916</v>
      </c>
      <c r="H805">
        <v>34.049999999999997</v>
      </c>
      <c r="I805">
        <v>0.28999999999999998</v>
      </c>
      <c r="J805">
        <v>4.5907200000000001</v>
      </c>
      <c r="K805">
        <v>84</v>
      </c>
      <c r="L805">
        <v>-261.82999999999993</v>
      </c>
      <c r="M805">
        <v>6.1124151555142614E-2</v>
      </c>
      <c r="N805">
        <v>-0.21649426833919655</v>
      </c>
    </row>
    <row r="806" spans="1:14">
      <c r="A806" s="17">
        <v>45565</v>
      </c>
      <c r="B806">
        <v>10</v>
      </c>
      <c r="C806">
        <v>3</v>
      </c>
      <c r="D806">
        <v>5762.48</v>
      </c>
      <c r="E806">
        <v>1.3305</v>
      </c>
      <c r="F806">
        <v>59.316046463516159</v>
      </c>
      <c r="G806">
        <v>0.29217106359200828</v>
      </c>
      <c r="H806">
        <v>34.25</v>
      </c>
      <c r="I806">
        <v>0.30299999999999999</v>
      </c>
      <c r="J806">
        <v>4.6287700000000003</v>
      </c>
      <c r="K806">
        <v>81</v>
      </c>
      <c r="L806">
        <v>-237.52000000000044</v>
      </c>
      <c r="M806">
        <v>5.6553959310812744E-2</v>
      </c>
      <c r="N806">
        <v>-0.23561710428119553</v>
      </c>
    </row>
    <row r="807" spans="1:14">
      <c r="A807" s="17">
        <v>45566</v>
      </c>
      <c r="B807">
        <v>10</v>
      </c>
      <c r="C807">
        <v>1</v>
      </c>
      <c r="D807">
        <v>5708.75</v>
      </c>
      <c r="E807">
        <v>1.3432999999999999</v>
      </c>
      <c r="F807">
        <v>47.214838609013213</v>
      </c>
      <c r="G807">
        <v>0.24357233682408341</v>
      </c>
      <c r="H807">
        <v>27.7</v>
      </c>
      <c r="I807">
        <v>0.26200000000000001</v>
      </c>
      <c r="J807">
        <v>4.6014900000000001</v>
      </c>
      <c r="K807">
        <v>80</v>
      </c>
      <c r="L807">
        <v>-291.25</v>
      </c>
      <c r="M807">
        <v>7.4316096262194431E-3</v>
      </c>
      <c r="N807">
        <v>-0.23614072719786397</v>
      </c>
    </row>
    <row r="808" spans="1:14">
      <c r="A808" s="17">
        <v>45567</v>
      </c>
      <c r="B808">
        <v>10</v>
      </c>
      <c r="C808">
        <v>1</v>
      </c>
      <c r="D808">
        <v>5709.54</v>
      </c>
      <c r="E808">
        <v>1.3454999999999999</v>
      </c>
      <c r="F808">
        <v>46.420854150500418</v>
      </c>
      <c r="G808">
        <v>0.24184775348826182</v>
      </c>
      <c r="H808">
        <v>27.55</v>
      </c>
      <c r="I808">
        <v>0.25900000000000001</v>
      </c>
      <c r="J808">
        <v>4.5949600000000004</v>
      </c>
      <c r="K808">
        <v>79</v>
      </c>
      <c r="L808">
        <v>-290.46000000000004</v>
      </c>
      <c r="M808">
        <v>7.8500595578306978E-2</v>
      </c>
      <c r="N808">
        <v>-0.16334715790995485</v>
      </c>
    </row>
    <row r="809" spans="1:14">
      <c r="A809" s="17">
        <v>45568</v>
      </c>
      <c r="B809">
        <v>10</v>
      </c>
      <c r="C809">
        <v>1</v>
      </c>
      <c r="D809">
        <v>5699.94</v>
      </c>
      <c r="E809">
        <v>1.3475999999999999</v>
      </c>
      <c r="F809">
        <v>45.663102416170432</v>
      </c>
      <c r="G809">
        <v>0.23639465567637044</v>
      </c>
      <c r="H809">
        <v>25.15</v>
      </c>
      <c r="I809">
        <v>0.251</v>
      </c>
      <c r="J809">
        <v>4.6138399999999997</v>
      </c>
      <c r="K809">
        <v>78</v>
      </c>
      <c r="L809">
        <v>-300.0600000000004</v>
      </c>
      <c r="M809">
        <v>0.22047119524250319</v>
      </c>
      <c r="N809">
        <v>-1.5923460433867248E-2</v>
      </c>
    </row>
    <row r="810" spans="1:14">
      <c r="A810" s="17">
        <v>45569</v>
      </c>
      <c r="B810">
        <v>10</v>
      </c>
      <c r="C810">
        <v>1</v>
      </c>
      <c r="D810">
        <v>5751.07</v>
      </c>
      <c r="E810">
        <v>1.3361000000000001</v>
      </c>
      <c r="F810">
        <v>56.915905710703782</v>
      </c>
      <c r="G810">
        <v>0.28185809901825315</v>
      </c>
      <c r="H810">
        <v>31.75</v>
      </c>
      <c r="I810">
        <v>0.29099999999999998</v>
      </c>
      <c r="J810">
        <v>4.7532100000000002</v>
      </c>
      <c r="K810">
        <v>77</v>
      </c>
      <c r="L810">
        <v>-248.93000000000029</v>
      </c>
      <c r="M810">
        <v>7.9665907473765396E-2</v>
      </c>
      <c r="N810">
        <v>-0.20219219154448775</v>
      </c>
    </row>
    <row r="811" spans="1:14">
      <c r="A811" s="17">
        <v>45572</v>
      </c>
      <c r="B811">
        <v>10</v>
      </c>
      <c r="C811">
        <v>3</v>
      </c>
      <c r="D811">
        <v>5695.94</v>
      </c>
      <c r="E811">
        <v>1.3483000000000001</v>
      </c>
      <c r="F811">
        <v>43.925839862303974</v>
      </c>
      <c r="G811">
        <v>0.23100145262395336</v>
      </c>
      <c r="H811">
        <v>25.7</v>
      </c>
      <c r="I811">
        <v>0.248</v>
      </c>
      <c r="J811">
        <v>4.8091100000000004</v>
      </c>
      <c r="K811">
        <v>74</v>
      </c>
      <c r="L811">
        <v>-304.0600000000004</v>
      </c>
      <c r="M811">
        <v>-0.70803323281302588</v>
      </c>
      <c r="N811">
        <v>-0.93903468543697921</v>
      </c>
    </row>
    <row r="812" spans="1:14">
      <c r="A812" s="17">
        <v>45573</v>
      </c>
      <c r="B812">
        <v>10</v>
      </c>
      <c r="C812">
        <v>1</v>
      </c>
      <c r="D812">
        <v>5751.13</v>
      </c>
      <c r="E812">
        <v>1.3351</v>
      </c>
      <c r="F812">
        <v>55.477209050753117</v>
      </c>
      <c r="G812">
        <v>0.27823518404573327</v>
      </c>
      <c r="H812">
        <v>31.5</v>
      </c>
      <c r="I812">
        <v>0.28899999999999998</v>
      </c>
      <c r="J812">
        <v>4.7761899999999997</v>
      </c>
      <c r="K812">
        <v>73</v>
      </c>
      <c r="L812">
        <v>-248.86999999999989</v>
      </c>
      <c r="M812">
        <v>0.37950608911827904</v>
      </c>
      <c r="N812">
        <v>0.10127090507254577</v>
      </c>
    </row>
    <row r="813" spans="1:14">
      <c r="A813" s="17">
        <v>45574</v>
      </c>
      <c r="B813">
        <v>10</v>
      </c>
      <c r="C813">
        <v>1</v>
      </c>
      <c r="D813">
        <v>5792.04</v>
      </c>
      <c r="E813">
        <v>1.3254999999999999</v>
      </c>
      <c r="F813">
        <v>67.797190622137123</v>
      </c>
      <c r="G813">
        <v>0.32075531906485694</v>
      </c>
      <c r="H813">
        <v>39</v>
      </c>
      <c r="I813">
        <v>0.32800000000000001</v>
      </c>
      <c r="J813">
        <v>4.7885200000000001</v>
      </c>
      <c r="K813">
        <v>72</v>
      </c>
      <c r="L813">
        <v>-207.96000000000004</v>
      </c>
      <c r="M813">
        <v>4.0980839584872808E-2</v>
      </c>
      <c r="N813">
        <v>-0.27977447947998413</v>
      </c>
    </row>
    <row r="814" spans="1:14">
      <c r="A814" s="17">
        <v>45575</v>
      </c>
      <c r="B814">
        <v>10</v>
      </c>
      <c r="C814">
        <v>1</v>
      </c>
      <c r="D814">
        <v>5780.05</v>
      </c>
      <c r="E814">
        <v>1.3278000000000001</v>
      </c>
      <c r="F814">
        <v>63.300311915931616</v>
      </c>
      <c r="G814">
        <v>0.30649589900930424</v>
      </c>
      <c r="H814">
        <v>37.65</v>
      </c>
      <c r="I814">
        <v>0.32</v>
      </c>
      <c r="J814">
        <v>4.7853000000000003</v>
      </c>
      <c r="K814">
        <v>71</v>
      </c>
      <c r="L814">
        <v>-219.94999999999982</v>
      </c>
      <c r="M814">
        <v>0.42194194814327851</v>
      </c>
      <c r="N814">
        <v>0.11544604913397427</v>
      </c>
    </row>
    <row r="815" spans="1:14">
      <c r="A815" s="17">
        <v>45576</v>
      </c>
      <c r="B815">
        <v>10</v>
      </c>
      <c r="C815">
        <v>3</v>
      </c>
      <c r="D815">
        <v>5815.03</v>
      </c>
      <c r="E815">
        <v>1.3204</v>
      </c>
      <c r="F815">
        <v>75.634922226947992</v>
      </c>
      <c r="G815">
        <v>0.34515996747162137</v>
      </c>
      <c r="H815">
        <v>43.5</v>
      </c>
      <c r="I815">
        <v>0.35199999999999998</v>
      </c>
      <c r="J815">
        <v>4.7812799999999998</v>
      </c>
      <c r="K815">
        <v>70</v>
      </c>
      <c r="L815">
        <v>-184.97000000000025</v>
      </c>
      <c r="M815">
        <v>-0.75688580768982772</v>
      </c>
      <c r="N815">
        <v>-1.1020457751614492</v>
      </c>
    </row>
    <row r="816" spans="1:14">
      <c r="A816" s="17">
        <v>45579</v>
      </c>
      <c r="B816">
        <v>10</v>
      </c>
      <c r="C816">
        <v>1</v>
      </c>
      <c r="D816">
        <v>5859.85</v>
      </c>
      <c r="E816">
        <v>1.3103</v>
      </c>
      <c r="F816">
        <v>87.953528160484439</v>
      </c>
      <c r="G816">
        <v>0.38967270648226293</v>
      </c>
      <c r="H816">
        <v>57.45</v>
      </c>
      <c r="I816">
        <v>0.40600000000000003</v>
      </c>
      <c r="J816">
        <v>4.7858499999999999</v>
      </c>
      <c r="K816">
        <v>67</v>
      </c>
      <c r="L816">
        <v>-140.14999999999964</v>
      </c>
      <c r="M816">
        <v>0.21703060353513415</v>
      </c>
      <c r="N816">
        <v>-0.17264210294712878</v>
      </c>
    </row>
    <row r="817" spans="1:14">
      <c r="A817" s="17">
        <v>45580</v>
      </c>
      <c r="B817">
        <v>10</v>
      </c>
      <c r="C817">
        <v>1</v>
      </c>
      <c r="D817">
        <v>5815.26</v>
      </c>
      <c r="E817">
        <v>1.3209</v>
      </c>
      <c r="F817">
        <v>71.405986722931402</v>
      </c>
      <c r="G817">
        <v>0.33795040671469517</v>
      </c>
      <c r="H817">
        <v>43.25</v>
      </c>
      <c r="I817">
        <v>0.35299999999999998</v>
      </c>
      <c r="J817">
        <v>4.7696500000000004</v>
      </c>
      <c r="K817">
        <v>66</v>
      </c>
      <c r="L817">
        <v>-184.73999999999978</v>
      </c>
      <c r="M817">
        <v>0.53236160200906968</v>
      </c>
      <c r="N817">
        <v>0.19441119529437451</v>
      </c>
    </row>
    <row r="818" spans="1:14">
      <c r="A818" s="17">
        <v>45581</v>
      </c>
      <c r="B818">
        <v>10</v>
      </c>
      <c r="C818">
        <v>1</v>
      </c>
      <c r="D818">
        <v>5842.47</v>
      </c>
      <c r="E818">
        <v>1.3144</v>
      </c>
      <c r="F818">
        <v>78.784631340488431</v>
      </c>
      <c r="G818">
        <v>0.36563269356066824</v>
      </c>
      <c r="H818">
        <v>46.5</v>
      </c>
      <c r="I818">
        <v>0.378</v>
      </c>
      <c r="J818">
        <v>4.7691600000000003</v>
      </c>
      <c r="K818">
        <v>65</v>
      </c>
      <c r="L818">
        <v>-157.52999999999975</v>
      </c>
      <c r="M818">
        <v>0.14774162206572533</v>
      </c>
      <c r="N818">
        <v>-0.21789107149494291</v>
      </c>
    </row>
    <row r="819" spans="1:14">
      <c r="A819" s="17">
        <v>45582</v>
      </c>
      <c r="B819">
        <v>10</v>
      </c>
      <c r="C819">
        <v>1</v>
      </c>
      <c r="D819">
        <v>5841.47</v>
      </c>
      <c r="E819">
        <v>1.3139000000000001</v>
      </c>
      <c r="F819">
        <v>74.083450684239097</v>
      </c>
      <c r="G819">
        <v>0.35873736053264421</v>
      </c>
      <c r="H819">
        <v>43.25</v>
      </c>
      <c r="I819">
        <v>0.375</v>
      </c>
      <c r="J819">
        <v>4.79474</v>
      </c>
      <c r="K819">
        <v>64</v>
      </c>
      <c r="L819">
        <v>-158.52999999999975</v>
      </c>
      <c r="M819">
        <v>1.3165650071099109</v>
      </c>
      <c r="N819">
        <v>0.9578276465772666</v>
      </c>
    </row>
    <row r="820" spans="1:14">
      <c r="A820" s="17">
        <v>45583</v>
      </c>
      <c r="B820">
        <v>10</v>
      </c>
      <c r="C820">
        <v>3</v>
      </c>
      <c r="D820">
        <v>5864.67</v>
      </c>
      <c r="E820">
        <v>1.3086</v>
      </c>
      <c r="F820">
        <v>79.921029602569888</v>
      </c>
      <c r="G820">
        <v>0.38310759405168632</v>
      </c>
      <c r="H820">
        <v>46.05</v>
      </c>
      <c r="I820">
        <v>0.39500000000000002</v>
      </c>
      <c r="J820">
        <v>4.7816799999999997</v>
      </c>
      <c r="K820">
        <v>63</v>
      </c>
      <c r="L820">
        <v>-135.32999999999993</v>
      </c>
      <c r="M820">
        <v>5.3876539496140914E-2</v>
      </c>
      <c r="N820">
        <v>-0.32923105455554541</v>
      </c>
    </row>
    <row r="821" spans="1:14">
      <c r="A821" s="17">
        <v>45586</v>
      </c>
      <c r="B821">
        <v>10</v>
      </c>
      <c r="C821">
        <v>1</v>
      </c>
      <c r="D821">
        <v>5853.98</v>
      </c>
      <c r="E821">
        <v>1.3109999999999999</v>
      </c>
      <c r="F821">
        <v>72.220134952645367</v>
      </c>
      <c r="G821">
        <v>0.3639892734223163</v>
      </c>
      <c r="H821">
        <v>42.1</v>
      </c>
      <c r="I821">
        <v>0.38</v>
      </c>
      <c r="J821">
        <v>4.7991299999999999</v>
      </c>
      <c r="K821">
        <v>60</v>
      </c>
      <c r="L821">
        <v>-146.02000000000044</v>
      </c>
      <c r="M821">
        <v>0.18940565567687173</v>
      </c>
      <c r="N821">
        <v>-0.17458361774544456</v>
      </c>
    </row>
    <row r="822" spans="1:14">
      <c r="A822" s="17">
        <v>45587</v>
      </c>
      <c r="B822">
        <v>10</v>
      </c>
      <c r="C822">
        <v>1</v>
      </c>
      <c r="D822">
        <v>5851.2</v>
      </c>
      <c r="E822">
        <v>1.3109</v>
      </c>
      <c r="F822">
        <v>69.858269074614554</v>
      </c>
      <c r="G822">
        <v>0.35817366290304276</v>
      </c>
      <c r="H822">
        <v>37.6</v>
      </c>
      <c r="I822">
        <v>0.371</v>
      </c>
      <c r="J822">
        <v>4.7952000000000004</v>
      </c>
      <c r="K822">
        <v>59</v>
      </c>
      <c r="L822">
        <v>-148.80000000000018</v>
      </c>
      <c r="M822">
        <v>0.11533696183282365</v>
      </c>
      <c r="N822">
        <v>-0.2428367010702191</v>
      </c>
    </row>
    <row r="823" spans="1:14">
      <c r="A823" s="17">
        <v>45588</v>
      </c>
      <c r="B823">
        <v>10</v>
      </c>
      <c r="C823">
        <v>1</v>
      </c>
      <c r="D823">
        <v>5797.42</v>
      </c>
      <c r="E823">
        <v>1.3226</v>
      </c>
      <c r="F823">
        <v>52.984011832716988</v>
      </c>
      <c r="G823">
        <v>0.29325211987201433</v>
      </c>
      <c r="H823">
        <v>29</v>
      </c>
      <c r="I823">
        <v>0.31</v>
      </c>
      <c r="J823">
        <v>4.7968299999999999</v>
      </c>
      <c r="K823">
        <v>58</v>
      </c>
      <c r="L823">
        <v>-202.57999999999993</v>
      </c>
      <c r="M823">
        <v>-5.8313869133569413E-3</v>
      </c>
      <c r="N823">
        <v>-0.29908350678537127</v>
      </c>
    </row>
    <row r="824" spans="1:14">
      <c r="A824" s="17">
        <v>45589</v>
      </c>
      <c r="B824">
        <v>10</v>
      </c>
      <c r="C824">
        <v>1</v>
      </c>
      <c r="D824">
        <v>5809.86</v>
      </c>
      <c r="E824">
        <v>1.3192999999999999</v>
      </c>
      <c r="F824">
        <v>55.16985161360958</v>
      </c>
      <c r="G824">
        <v>0.30455619926875777</v>
      </c>
      <c r="H824">
        <v>29.05</v>
      </c>
      <c r="I824">
        <v>0.32200000000000001</v>
      </c>
      <c r="J824">
        <v>4.7797099999999997</v>
      </c>
      <c r="K824">
        <v>57</v>
      </c>
      <c r="L824">
        <v>-190.14000000000033</v>
      </c>
      <c r="M824">
        <v>3.7452071406315179E-2</v>
      </c>
      <c r="N824">
        <v>-0.26710412786244259</v>
      </c>
    </row>
    <row r="825" spans="1:14">
      <c r="A825" s="17">
        <v>45590</v>
      </c>
      <c r="B825">
        <v>10</v>
      </c>
      <c r="C825">
        <v>3</v>
      </c>
      <c r="D825">
        <v>5808.12</v>
      </c>
      <c r="E825">
        <v>1.3187</v>
      </c>
      <c r="F825">
        <v>57.324466893511726</v>
      </c>
      <c r="G825">
        <v>0.30720182999388362</v>
      </c>
      <c r="H825">
        <v>28.2</v>
      </c>
      <c r="I825">
        <v>0.312</v>
      </c>
      <c r="J825">
        <v>4.7761800000000001</v>
      </c>
      <c r="K825">
        <v>56</v>
      </c>
      <c r="L825">
        <v>-191.88000000000011</v>
      </c>
      <c r="M825">
        <v>-7.2818376902839904E-2</v>
      </c>
      <c r="N825">
        <v>-0.38002020689672356</v>
      </c>
    </row>
    <row r="826" spans="1:14">
      <c r="A826" s="17">
        <v>45593</v>
      </c>
      <c r="B826">
        <v>10</v>
      </c>
      <c r="C826">
        <v>1</v>
      </c>
      <c r="D826">
        <v>5823.52</v>
      </c>
      <c r="E826">
        <v>1.3150999999999999</v>
      </c>
      <c r="F826">
        <v>57.295094427537833</v>
      </c>
      <c r="G826">
        <v>0.31580368424446226</v>
      </c>
      <c r="H826">
        <v>31.65</v>
      </c>
      <c r="I826">
        <v>0.33400000000000002</v>
      </c>
      <c r="J826">
        <v>4.7738899999999997</v>
      </c>
      <c r="K826">
        <v>53</v>
      </c>
      <c r="L826">
        <v>-176.47999999999956</v>
      </c>
      <c r="M826">
        <v>-0.25910594457258634</v>
      </c>
      <c r="N826">
        <v>-0.57490962881704855</v>
      </c>
    </row>
    <row r="827" spans="1:14">
      <c r="A827" s="17">
        <v>45594</v>
      </c>
      <c r="B827">
        <v>10</v>
      </c>
      <c r="C827">
        <v>1</v>
      </c>
      <c r="D827">
        <v>5832.92</v>
      </c>
      <c r="E827">
        <v>1.3130999999999999</v>
      </c>
      <c r="F827">
        <v>60.501017617779098</v>
      </c>
      <c r="G827">
        <v>0.32738007994751939</v>
      </c>
      <c r="H827">
        <v>34.65</v>
      </c>
      <c r="I827">
        <v>0.35</v>
      </c>
      <c r="J827">
        <v>4.7655200000000004</v>
      </c>
      <c r="K827">
        <v>52</v>
      </c>
      <c r="L827">
        <v>-167.07999999999993</v>
      </c>
      <c r="M827">
        <v>0.14329396336485928</v>
      </c>
      <c r="N827">
        <v>-0.18408611658266011</v>
      </c>
    </row>
    <row r="828" spans="1:14">
      <c r="A828" s="17">
        <v>45595</v>
      </c>
      <c r="B828">
        <v>10</v>
      </c>
      <c r="C828">
        <v>1</v>
      </c>
      <c r="D828">
        <v>5813.67</v>
      </c>
      <c r="E828">
        <v>1.3177000000000001</v>
      </c>
      <c r="F828">
        <v>53.181278146608292</v>
      </c>
      <c r="G828">
        <v>0.30099198248746922</v>
      </c>
      <c r="H828">
        <v>28.9</v>
      </c>
      <c r="I828">
        <v>0.32400000000000001</v>
      </c>
      <c r="J828">
        <v>4.7850900000000003</v>
      </c>
      <c r="K828">
        <v>51</v>
      </c>
      <c r="L828">
        <v>-186.32999999999993</v>
      </c>
      <c r="M828">
        <v>0.10250013280419566</v>
      </c>
      <c r="N828">
        <v>-0.19849184968327355</v>
      </c>
    </row>
    <row r="829" spans="1:14">
      <c r="A829" s="17">
        <v>45596</v>
      </c>
      <c r="B829">
        <v>10</v>
      </c>
      <c r="C829">
        <v>1</v>
      </c>
      <c r="D829">
        <v>5705.45</v>
      </c>
      <c r="E829">
        <v>1.3411</v>
      </c>
      <c r="F829">
        <v>31.027110387838093</v>
      </c>
      <c r="G829">
        <v>0.19480538548059137</v>
      </c>
      <c r="H829">
        <v>15.7</v>
      </c>
      <c r="I829">
        <v>0.21299999999999999</v>
      </c>
      <c r="J829">
        <v>4.7691999999999997</v>
      </c>
      <c r="K829">
        <v>50</v>
      </c>
      <c r="L829">
        <v>-294.55000000000018</v>
      </c>
      <c r="M829">
        <v>0.19234068993048303</v>
      </c>
      <c r="N829">
        <v>-2.4646955501083367E-3</v>
      </c>
    </row>
    <row r="830" spans="1:14">
      <c r="A830" s="17">
        <v>45597</v>
      </c>
      <c r="B830">
        <v>10</v>
      </c>
      <c r="C830">
        <v>3</v>
      </c>
      <c r="D830">
        <v>5728.8</v>
      </c>
      <c r="E830">
        <v>1.3364</v>
      </c>
      <c r="F830">
        <v>33.607882864988142</v>
      </c>
      <c r="G830">
        <v>0.2106789116712405</v>
      </c>
      <c r="H830">
        <v>16.149999999999999</v>
      </c>
      <c r="I830">
        <v>0.216</v>
      </c>
      <c r="J830">
        <v>4.75678</v>
      </c>
      <c r="K830">
        <v>49</v>
      </c>
      <c r="L830">
        <v>-271.19999999999982</v>
      </c>
      <c r="M830">
        <v>3.5661770385632952E-2</v>
      </c>
      <c r="N830">
        <v>-0.17501714128560755</v>
      </c>
    </row>
    <row r="831" spans="1:14">
      <c r="A831" s="17">
        <v>45600</v>
      </c>
      <c r="B831">
        <v>10</v>
      </c>
      <c r="C831">
        <v>1</v>
      </c>
      <c r="D831">
        <v>5712.69</v>
      </c>
      <c r="E831">
        <v>1.3391</v>
      </c>
      <c r="F831">
        <v>26.064107725708254</v>
      </c>
      <c r="G831">
        <v>0.18001957723907105</v>
      </c>
      <c r="H831">
        <v>13.35</v>
      </c>
      <c r="I831">
        <v>0.19</v>
      </c>
      <c r="J831">
        <v>4.7418500000000003</v>
      </c>
      <c r="K831">
        <v>46</v>
      </c>
      <c r="L831">
        <v>-287.3100000000004</v>
      </c>
      <c r="M831">
        <v>0.13396526698754976</v>
      </c>
      <c r="N831">
        <v>-4.6054310251521291E-2</v>
      </c>
    </row>
    <row r="832" spans="1:14">
      <c r="A832" s="17">
        <v>45601</v>
      </c>
      <c r="B832">
        <v>10</v>
      </c>
      <c r="C832">
        <v>1</v>
      </c>
      <c r="D832">
        <v>5782.76</v>
      </c>
      <c r="E832">
        <v>1.3243</v>
      </c>
      <c r="F832">
        <v>37.66400605654826</v>
      </c>
      <c r="G832">
        <v>0.24496717768313353</v>
      </c>
      <c r="H832">
        <v>19.899999999999999</v>
      </c>
      <c r="I832">
        <v>0.25700000000000001</v>
      </c>
      <c r="J832">
        <v>4.7514500000000002</v>
      </c>
      <c r="K832">
        <v>45</v>
      </c>
      <c r="L832">
        <v>-217.23999999999978</v>
      </c>
      <c r="M832">
        <v>0.19510104704075537</v>
      </c>
      <c r="N832">
        <v>-4.9866130642378159E-2</v>
      </c>
    </row>
    <row r="833" spans="1:14">
      <c r="A833" s="17">
        <v>45602</v>
      </c>
      <c r="B833">
        <v>10</v>
      </c>
      <c r="C833">
        <v>1</v>
      </c>
      <c r="D833">
        <v>5929.04</v>
      </c>
      <c r="E833">
        <v>1.2922</v>
      </c>
      <c r="F833">
        <v>78.026232575688027</v>
      </c>
      <c r="G833">
        <v>0.43441058230469337</v>
      </c>
      <c r="H833">
        <v>44.25</v>
      </c>
      <c r="I833">
        <v>0.44600000000000001</v>
      </c>
      <c r="J833">
        <v>4.7555100000000001</v>
      </c>
      <c r="K833">
        <v>44</v>
      </c>
      <c r="L833">
        <v>-70.960000000000036</v>
      </c>
      <c r="M833">
        <v>0.45967541147331253</v>
      </c>
      <c r="N833">
        <v>2.5264829168619163E-2</v>
      </c>
    </row>
    <row r="834" spans="1:14">
      <c r="A834" s="17">
        <v>45603</v>
      </c>
      <c r="B834">
        <v>10</v>
      </c>
      <c r="C834">
        <v>1</v>
      </c>
      <c r="D834">
        <v>5973.1</v>
      </c>
      <c r="E834">
        <v>1.2938000000000001</v>
      </c>
      <c r="F834">
        <v>96.33561130136377</v>
      </c>
      <c r="G834">
        <v>0.5032616278809362</v>
      </c>
      <c r="H834">
        <v>54.8</v>
      </c>
      <c r="I834">
        <v>0.51200000000000001</v>
      </c>
      <c r="J834">
        <v>4.7456100000000001</v>
      </c>
      <c r="K834">
        <v>43</v>
      </c>
      <c r="L834">
        <v>-26.899999999999636</v>
      </c>
      <c r="M834">
        <v>3.6720147468433604</v>
      </c>
      <c r="N834">
        <v>3.1687531189624241</v>
      </c>
    </row>
    <row r="835" spans="1:14">
      <c r="A835" s="17">
        <v>45604</v>
      </c>
      <c r="B835">
        <v>10</v>
      </c>
      <c r="C835">
        <v>3</v>
      </c>
      <c r="D835">
        <v>5995.54</v>
      </c>
      <c r="E835">
        <v>1.2887999999999999</v>
      </c>
      <c r="F835">
        <v>107.86604454138569</v>
      </c>
      <c r="G835">
        <v>0.53899233139759195</v>
      </c>
      <c r="H835">
        <v>59.3</v>
      </c>
      <c r="I835">
        <v>0.55000000000000004</v>
      </c>
      <c r="J835">
        <v>4.7659500000000001</v>
      </c>
      <c r="K835">
        <v>42</v>
      </c>
      <c r="L835">
        <v>-4.4600000000000364</v>
      </c>
      <c r="M835">
        <v>-3.482740367350314E-3</v>
      </c>
      <c r="N835">
        <v>-0.54247507176494225</v>
      </c>
    </row>
    <row r="836" spans="1:14">
      <c r="A836" s="17">
        <v>45607</v>
      </c>
      <c r="B836">
        <v>10</v>
      </c>
      <c r="C836">
        <v>1</v>
      </c>
      <c r="D836">
        <v>6001.35</v>
      </c>
      <c r="E836">
        <v>1.2884</v>
      </c>
      <c r="F836">
        <v>105.96716728128877</v>
      </c>
      <c r="G836">
        <v>0.546968283295869</v>
      </c>
      <c r="H836">
        <v>59.5</v>
      </c>
      <c r="I836">
        <v>0.56000000000000005</v>
      </c>
      <c r="J836">
        <v>4.7637099999999997</v>
      </c>
      <c r="K836">
        <v>39</v>
      </c>
      <c r="L836">
        <v>1.3500000000003638</v>
      </c>
      <c r="M836">
        <v>0.23409805258965596</v>
      </c>
      <c r="N836">
        <v>-0.312870230706213</v>
      </c>
    </row>
    <row r="837" spans="1:14">
      <c r="A837" s="17">
        <v>45608</v>
      </c>
      <c r="B837">
        <v>10</v>
      </c>
      <c r="C837">
        <v>1</v>
      </c>
      <c r="D837">
        <v>5983.99</v>
      </c>
      <c r="E837">
        <v>1.2925</v>
      </c>
      <c r="F837">
        <v>93.778116154307554</v>
      </c>
      <c r="G837">
        <v>0.51686497541709153</v>
      </c>
      <c r="H837">
        <v>50.5</v>
      </c>
      <c r="I837">
        <v>0.53600000000000003</v>
      </c>
      <c r="J837">
        <v>4.7735000000000003</v>
      </c>
      <c r="K837">
        <v>38</v>
      </c>
      <c r="L837">
        <v>-16.010000000000218</v>
      </c>
      <c r="M837">
        <v>9.358880107453646E-2</v>
      </c>
      <c r="N837">
        <v>-0.42327617434255504</v>
      </c>
    </row>
    <row r="838" spans="1:14">
      <c r="A838" s="17">
        <v>45609</v>
      </c>
      <c r="B838">
        <v>10</v>
      </c>
      <c r="C838">
        <v>1</v>
      </c>
      <c r="D838">
        <v>5985.38</v>
      </c>
      <c r="E838">
        <v>1.2904</v>
      </c>
      <c r="F838">
        <v>90.613501281809476</v>
      </c>
      <c r="G838">
        <v>0.51806128495908865</v>
      </c>
      <c r="H838">
        <v>48.65</v>
      </c>
      <c r="I838">
        <v>0.53900000000000003</v>
      </c>
      <c r="J838">
        <v>4.7338300000000002</v>
      </c>
      <c r="K838">
        <v>37</v>
      </c>
      <c r="L838">
        <v>-14.619999999999891</v>
      </c>
      <c r="M838">
        <v>0.30416805245044293</v>
      </c>
      <c r="N838">
        <v>-0.21389323250864573</v>
      </c>
    </row>
    <row r="839" spans="1:14">
      <c r="A839" s="17">
        <v>45610</v>
      </c>
      <c r="B839">
        <v>10</v>
      </c>
      <c r="C839">
        <v>1</v>
      </c>
      <c r="D839">
        <v>5949.17</v>
      </c>
      <c r="E839">
        <v>1.2985</v>
      </c>
      <c r="F839">
        <v>68.276735065302091</v>
      </c>
      <c r="G839">
        <v>0.44814943404582247</v>
      </c>
      <c r="H839">
        <v>31.25</v>
      </c>
      <c r="I839">
        <v>0.46100000000000002</v>
      </c>
      <c r="J839">
        <v>4.7748699999999999</v>
      </c>
      <c r="K839">
        <v>36</v>
      </c>
      <c r="L839">
        <v>-50.829999999999927</v>
      </c>
      <c r="M839">
        <v>0.1358178594525391</v>
      </c>
      <c r="N839">
        <v>-0.31233157459328337</v>
      </c>
    </row>
    <row r="840" spans="1:14">
      <c r="A840" s="17">
        <v>45611</v>
      </c>
      <c r="B840">
        <v>10</v>
      </c>
      <c r="C840">
        <v>3</v>
      </c>
      <c r="D840">
        <v>5870.62</v>
      </c>
      <c r="E840">
        <v>1.3163</v>
      </c>
      <c r="F840">
        <v>41.030363457295607</v>
      </c>
      <c r="G840">
        <v>0.30916319751067006</v>
      </c>
      <c r="H840">
        <v>17.75</v>
      </c>
      <c r="I840">
        <v>0.32700000000000001</v>
      </c>
      <c r="J840">
        <v>4.7703899999999999</v>
      </c>
      <c r="K840">
        <v>35</v>
      </c>
      <c r="L840">
        <v>-129.38000000000011</v>
      </c>
      <c r="M840">
        <v>-2.1029802235674466E-2</v>
      </c>
      <c r="N840">
        <v>-0.33019299974634453</v>
      </c>
    </row>
    <row r="841" spans="1:14">
      <c r="A841" s="17">
        <v>45614</v>
      </c>
      <c r="B841">
        <v>10</v>
      </c>
      <c r="C841">
        <v>1</v>
      </c>
      <c r="D841">
        <v>5893.62</v>
      </c>
      <c r="E841">
        <v>1.3109</v>
      </c>
      <c r="F841">
        <v>43.549698738155485</v>
      </c>
      <c r="G841">
        <v>0.33595796513062232</v>
      </c>
      <c r="H841">
        <v>18.600000000000001</v>
      </c>
      <c r="I841">
        <v>0.35699999999999998</v>
      </c>
      <c r="J841">
        <v>4.7681199999999997</v>
      </c>
      <c r="K841">
        <v>32</v>
      </c>
      <c r="L841">
        <v>-106.38000000000011</v>
      </c>
      <c r="M841">
        <v>2.2354262555854718</v>
      </c>
      <c r="N841">
        <v>1.8994682904548494</v>
      </c>
    </row>
    <row r="842" spans="1:14">
      <c r="A842" s="17">
        <v>45615</v>
      </c>
      <c r="B842">
        <v>10</v>
      </c>
      <c r="C842">
        <v>1</v>
      </c>
      <c r="D842">
        <v>5916.98</v>
      </c>
      <c r="E842">
        <v>1.3053999999999999</v>
      </c>
      <c r="F842">
        <v>54.131751711438028</v>
      </c>
      <c r="G842">
        <v>0.38258378079707855</v>
      </c>
      <c r="H842">
        <v>23.4</v>
      </c>
      <c r="I842">
        <v>0.39800000000000002</v>
      </c>
      <c r="J842">
        <v>4.7679</v>
      </c>
      <c r="K842">
        <v>31</v>
      </c>
      <c r="L842">
        <v>-83.020000000000437</v>
      </c>
      <c r="M842">
        <v>9.5263582235459721E-3</v>
      </c>
      <c r="N842">
        <v>-0.37305742257353258</v>
      </c>
    </row>
    <row r="843" spans="1:14">
      <c r="A843" s="17">
        <v>45616</v>
      </c>
      <c r="B843">
        <v>10</v>
      </c>
      <c r="C843">
        <v>1</v>
      </c>
      <c r="D843">
        <v>5917.11</v>
      </c>
      <c r="E843">
        <v>1.3050999999999999</v>
      </c>
      <c r="F843">
        <v>56.470369874804419</v>
      </c>
      <c r="G843">
        <v>0.38576142998360047</v>
      </c>
      <c r="H843">
        <v>23.2</v>
      </c>
      <c r="I843">
        <v>0.4</v>
      </c>
      <c r="J843">
        <v>4.7730899999999998</v>
      </c>
      <c r="K843">
        <v>30</v>
      </c>
      <c r="L843">
        <v>-82.890000000000327</v>
      </c>
      <c r="M843">
        <v>0.53049493821206606</v>
      </c>
      <c r="N843">
        <v>0.14473350822846559</v>
      </c>
    </row>
    <row r="844" spans="1:14">
      <c r="A844" s="17">
        <v>45617</v>
      </c>
      <c r="B844">
        <v>10</v>
      </c>
      <c r="C844">
        <v>1</v>
      </c>
      <c r="D844">
        <v>5948.71</v>
      </c>
      <c r="E844">
        <v>1.2982</v>
      </c>
      <c r="F844">
        <v>67.688538679700741</v>
      </c>
      <c r="G844">
        <v>0.44095600001571567</v>
      </c>
      <c r="H844">
        <v>28.7</v>
      </c>
      <c r="I844">
        <v>0.45400000000000001</v>
      </c>
      <c r="J844">
        <v>4.7730300000000003</v>
      </c>
      <c r="K844">
        <v>29</v>
      </c>
      <c r="L844">
        <v>-51.289999999999964</v>
      </c>
      <c r="M844">
        <v>3.105517227777753</v>
      </c>
      <c r="N844">
        <v>2.6645612277620372</v>
      </c>
    </row>
    <row r="845" spans="1:14">
      <c r="A845" s="17">
        <v>45618</v>
      </c>
      <c r="B845">
        <v>10</v>
      </c>
      <c r="C845">
        <v>3</v>
      </c>
      <c r="D845">
        <v>5969.34</v>
      </c>
      <c r="E845">
        <v>1.2948999999999999</v>
      </c>
      <c r="F845">
        <v>68.68551798712042</v>
      </c>
      <c r="G845">
        <v>0.47516958732196718</v>
      </c>
      <c r="H845">
        <v>26.95</v>
      </c>
      <c r="I845">
        <v>0.48099999999999998</v>
      </c>
      <c r="J845">
        <v>4.7799699999999996</v>
      </c>
      <c r="K845">
        <v>28</v>
      </c>
      <c r="L845">
        <v>-30.659999999999854</v>
      </c>
      <c r="M845">
        <v>-5.2915005091073358E-2</v>
      </c>
      <c r="N845">
        <v>-0.52808459241304051</v>
      </c>
    </row>
    <row r="846" spans="1:14">
      <c r="A846" s="17">
        <v>45621</v>
      </c>
      <c r="B846">
        <v>10</v>
      </c>
      <c r="C846">
        <v>1</v>
      </c>
      <c r="D846">
        <v>5987.37</v>
      </c>
      <c r="E846">
        <v>1.2907</v>
      </c>
      <c r="F846">
        <v>68.739520345201527</v>
      </c>
      <c r="G846">
        <v>0.50900655153522201</v>
      </c>
      <c r="H846">
        <v>29.35</v>
      </c>
      <c r="I846">
        <v>0.52100000000000002</v>
      </c>
      <c r="J846">
        <v>4.7609500000000002</v>
      </c>
      <c r="K846">
        <v>25</v>
      </c>
      <c r="L846">
        <v>-12.630000000000109</v>
      </c>
      <c r="M846">
        <v>0.52291076872907294</v>
      </c>
      <c r="N846">
        <v>1.3904217193850932E-2</v>
      </c>
    </row>
    <row r="847" spans="1:14">
      <c r="A847" s="17">
        <v>45622</v>
      </c>
      <c r="B847">
        <v>10</v>
      </c>
      <c r="C847">
        <v>1</v>
      </c>
      <c r="D847">
        <v>6021.63</v>
      </c>
      <c r="E847">
        <v>1.2827</v>
      </c>
      <c r="F847">
        <v>85.602648893920559</v>
      </c>
      <c r="G847">
        <v>0.58853129976401275</v>
      </c>
      <c r="H847">
        <v>36.15</v>
      </c>
      <c r="I847">
        <v>0.60199999999999998</v>
      </c>
      <c r="J847">
        <v>4.7359099999999996</v>
      </c>
      <c r="K847">
        <v>24</v>
      </c>
      <c r="L847">
        <v>21.630000000000109</v>
      </c>
      <c r="M847">
        <v>0.25037526216789757</v>
      </c>
      <c r="N847">
        <v>-0.33815603759611518</v>
      </c>
    </row>
    <row r="848" spans="1:14">
      <c r="A848" s="17">
        <v>45623</v>
      </c>
      <c r="B848">
        <v>10</v>
      </c>
      <c r="C848">
        <v>2</v>
      </c>
      <c r="D848">
        <v>5998.74</v>
      </c>
      <c r="E848">
        <v>1.2879</v>
      </c>
      <c r="F848">
        <v>69.600979297385038</v>
      </c>
      <c r="G848">
        <v>0.53414362793583647</v>
      </c>
      <c r="H848">
        <v>25.15</v>
      </c>
      <c r="I848">
        <v>0.54700000000000004</v>
      </c>
      <c r="J848">
        <v>4.7243700000000004</v>
      </c>
      <c r="K848">
        <v>23</v>
      </c>
      <c r="L848">
        <v>-1.2600000000002183</v>
      </c>
      <c r="M848">
        <v>-1.0876291660228563</v>
      </c>
      <c r="N848">
        <v>-1.6217727939586928</v>
      </c>
    </row>
    <row r="849" spans="1:14">
      <c r="A849" s="17">
        <v>45625</v>
      </c>
      <c r="B849">
        <v>10</v>
      </c>
      <c r="C849">
        <v>3</v>
      </c>
      <c r="D849">
        <v>6032.38</v>
      </c>
      <c r="E849">
        <v>1.2808999999999999</v>
      </c>
      <c r="F849">
        <v>85.982343191516065</v>
      </c>
      <c r="G849">
        <v>0.61852033907268011</v>
      </c>
      <c r="H849">
        <v>34.700000000000003</v>
      </c>
      <c r="I849">
        <v>0.63800000000000001</v>
      </c>
      <c r="J849">
        <v>4.7997500000000004</v>
      </c>
      <c r="K849">
        <v>21</v>
      </c>
      <c r="L849">
        <v>32.380000000000109</v>
      </c>
      <c r="M849">
        <v>-2.0593033680274139E-2</v>
      </c>
      <c r="N849">
        <v>-0.63911337275295421</v>
      </c>
    </row>
    <row r="850" spans="1:14">
      <c r="A850" s="17">
        <v>45628</v>
      </c>
      <c r="B850">
        <v>10</v>
      </c>
      <c r="C850">
        <v>1</v>
      </c>
      <c r="D850">
        <v>6047.15</v>
      </c>
      <c r="E850">
        <v>1.2774000000000001</v>
      </c>
      <c r="F850">
        <v>89.837686036067225</v>
      </c>
      <c r="G850">
        <v>0.66145617976359639</v>
      </c>
      <c r="H850">
        <v>35.700000000000003</v>
      </c>
      <c r="I850">
        <v>0.67100000000000004</v>
      </c>
      <c r="J850">
        <v>4.7840400000000001</v>
      </c>
      <c r="K850">
        <v>18</v>
      </c>
      <c r="L850">
        <v>47.149999999999636</v>
      </c>
      <c r="M850">
        <v>6.2479911458355401E-2</v>
      </c>
      <c r="N850">
        <v>-0.59897626830524098</v>
      </c>
    </row>
    <row r="851" spans="1:14">
      <c r="A851" s="17">
        <v>45629</v>
      </c>
      <c r="B851">
        <v>10</v>
      </c>
      <c r="C851">
        <v>1</v>
      </c>
      <c r="D851">
        <v>6049.88</v>
      </c>
      <c r="E851">
        <v>1.2765</v>
      </c>
      <c r="F851">
        <v>89.171016950065223</v>
      </c>
      <c r="G851">
        <v>0.67323739331453925</v>
      </c>
      <c r="H851">
        <v>34.549999999999997</v>
      </c>
      <c r="I851">
        <v>0.67900000000000005</v>
      </c>
      <c r="J851">
        <v>4.7794400000000001</v>
      </c>
      <c r="K851">
        <v>17</v>
      </c>
      <c r="L851">
        <v>49.880000000000109</v>
      </c>
      <c r="M851" t="s">
        <v>69</v>
      </c>
      <c r="N851" t="s">
        <v>69</v>
      </c>
    </row>
    <row r="852" spans="1:14">
      <c r="A852" s="17">
        <v>45509</v>
      </c>
      <c r="B852">
        <v>11</v>
      </c>
      <c r="C852">
        <v>1</v>
      </c>
      <c r="D852">
        <v>5186.33</v>
      </c>
      <c r="E852">
        <v>1.4816</v>
      </c>
      <c r="F852">
        <v>11.220920279540508</v>
      </c>
      <c r="G852">
        <v>5.7021996062497034E-2</v>
      </c>
      <c r="H852">
        <v>14.95</v>
      </c>
      <c r="I852">
        <v>7.0000000000000007E-2</v>
      </c>
      <c r="J852">
        <v>4.9585299999999997</v>
      </c>
      <c r="K852">
        <v>137</v>
      </c>
      <c r="L852">
        <v>-913.67000000000007</v>
      </c>
      <c r="M852">
        <v>-0.16475278074427227</v>
      </c>
      <c r="N852">
        <v>-0.2217747768067693</v>
      </c>
    </row>
    <row r="853" spans="1:14">
      <c r="A853" s="17">
        <v>45510</v>
      </c>
      <c r="B853">
        <v>11</v>
      </c>
      <c r="C853">
        <v>1</v>
      </c>
      <c r="D853">
        <v>5240.03</v>
      </c>
      <c r="E853">
        <v>1.4664999999999999</v>
      </c>
      <c r="F853">
        <v>9.0665671385477822</v>
      </c>
      <c r="G853">
        <v>5.1159959041843353E-2</v>
      </c>
      <c r="H853">
        <v>9.6</v>
      </c>
      <c r="I853">
        <v>5.5E-2</v>
      </c>
      <c r="J853">
        <v>4.9520299999999997</v>
      </c>
      <c r="K853">
        <v>136</v>
      </c>
      <c r="L853">
        <v>-859.97000000000025</v>
      </c>
      <c r="M853">
        <v>1.0589995915668851E-2</v>
      </c>
      <c r="N853">
        <v>-4.0569963126174502E-2</v>
      </c>
    </row>
    <row r="854" spans="1:14">
      <c r="A854" s="17">
        <v>45511</v>
      </c>
      <c r="B854">
        <v>11</v>
      </c>
      <c r="C854">
        <v>1</v>
      </c>
      <c r="D854">
        <v>5199.5</v>
      </c>
      <c r="E854">
        <v>1.4785999999999999</v>
      </c>
      <c r="F854">
        <v>7.7925468692706374</v>
      </c>
      <c r="G854">
        <v>4.4498113583104799E-2</v>
      </c>
      <c r="H854">
        <v>8.9499999999999993</v>
      </c>
      <c r="I854">
        <v>5.0999999999999997E-2</v>
      </c>
      <c r="J854">
        <v>4.8596199999999996</v>
      </c>
      <c r="K854">
        <v>135</v>
      </c>
      <c r="L854">
        <v>-900.5</v>
      </c>
      <c r="M854">
        <v>3.3568898648746862E-2</v>
      </c>
      <c r="N854">
        <v>-1.0929214934357938E-2</v>
      </c>
    </row>
    <row r="855" spans="1:14">
      <c r="A855" s="17">
        <v>45512</v>
      </c>
      <c r="B855">
        <v>11</v>
      </c>
      <c r="C855">
        <v>1</v>
      </c>
      <c r="D855">
        <v>5319.31</v>
      </c>
      <c r="E855">
        <v>1.4450000000000001</v>
      </c>
      <c r="F855">
        <v>10.317614696233875</v>
      </c>
      <c r="G855">
        <v>5.9619713756750098E-2</v>
      </c>
      <c r="H855">
        <v>12.25</v>
      </c>
      <c r="I855">
        <v>6.8000000000000005E-2</v>
      </c>
      <c r="J855">
        <v>4.9504000000000001</v>
      </c>
      <c r="K855">
        <v>134</v>
      </c>
      <c r="L855">
        <v>-780.6899999999996</v>
      </c>
      <c r="M855">
        <v>-0.57566560743077899</v>
      </c>
      <c r="N855">
        <v>-0.63528532118752912</v>
      </c>
    </row>
    <row r="856" spans="1:14">
      <c r="A856" s="17">
        <v>45513</v>
      </c>
      <c r="B856">
        <v>11</v>
      </c>
      <c r="C856">
        <v>3</v>
      </c>
      <c r="D856">
        <v>5344.16</v>
      </c>
      <c r="E856">
        <v>1.4382999999999999</v>
      </c>
      <c r="F856">
        <v>9.0581984774131001</v>
      </c>
      <c r="G856">
        <v>5.573115416503014E-2</v>
      </c>
      <c r="H856">
        <v>10.1</v>
      </c>
      <c r="I856">
        <v>6.0999999999999999E-2</v>
      </c>
      <c r="J856">
        <v>4.9727600000000001</v>
      </c>
      <c r="K856">
        <v>133</v>
      </c>
      <c r="L856">
        <v>-755.84000000000015</v>
      </c>
      <c r="M856">
        <v>1.3583156950101526E-2</v>
      </c>
      <c r="N856">
        <v>-4.2147997214928616E-2</v>
      </c>
    </row>
    <row r="857" spans="1:14">
      <c r="A857" s="17">
        <v>45516</v>
      </c>
      <c r="B857">
        <v>11</v>
      </c>
      <c r="C857">
        <v>1</v>
      </c>
      <c r="D857">
        <v>5344.39</v>
      </c>
      <c r="E857">
        <v>1.4375</v>
      </c>
      <c r="F857">
        <v>7.8222832961493509</v>
      </c>
      <c r="G857">
        <v>5.0267705692375757E-2</v>
      </c>
      <c r="H857">
        <v>9.25</v>
      </c>
      <c r="I857">
        <v>5.8000000000000003E-2</v>
      </c>
      <c r="J857">
        <v>4.9640300000000002</v>
      </c>
      <c r="K857">
        <v>130</v>
      </c>
      <c r="L857">
        <v>-755.60999999999967</v>
      </c>
      <c r="M857">
        <v>5.7513632153932591E-2</v>
      </c>
      <c r="N857">
        <v>7.2459264615568342E-3</v>
      </c>
    </row>
    <row r="858" spans="1:14">
      <c r="A858" s="17">
        <v>45517</v>
      </c>
      <c r="B858">
        <v>11</v>
      </c>
      <c r="C858">
        <v>1</v>
      </c>
      <c r="D858">
        <v>5434.43</v>
      </c>
      <c r="E858">
        <v>1.4134</v>
      </c>
      <c r="F858">
        <v>11.391244949465943</v>
      </c>
      <c r="G858">
        <v>7.0726097491851367E-2</v>
      </c>
      <c r="H858">
        <v>13.2</v>
      </c>
      <c r="I858">
        <v>7.9000000000000001E-2</v>
      </c>
      <c r="J858">
        <v>4.9351500000000001</v>
      </c>
      <c r="K858">
        <v>129</v>
      </c>
      <c r="L858">
        <v>-665.56999999999971</v>
      </c>
      <c r="M858">
        <v>3.1299511973768794</v>
      </c>
      <c r="N858">
        <v>3.0592250998850279</v>
      </c>
    </row>
    <row r="859" spans="1:14">
      <c r="A859" s="17">
        <v>45518</v>
      </c>
      <c r="B859">
        <v>11</v>
      </c>
      <c r="C859">
        <v>1</v>
      </c>
      <c r="D859">
        <v>5455.21</v>
      </c>
      <c r="E859">
        <v>1.4079999999999999</v>
      </c>
      <c r="F859">
        <v>10.45110316574636</v>
      </c>
      <c r="G859">
        <v>6.821891845670168E-2</v>
      </c>
      <c r="H859">
        <v>12.25</v>
      </c>
      <c r="I859">
        <v>7.9000000000000001E-2</v>
      </c>
      <c r="J859">
        <v>4.9485799999999998</v>
      </c>
      <c r="K859">
        <v>128</v>
      </c>
      <c r="L859">
        <v>-644.79</v>
      </c>
      <c r="M859">
        <v>0.12374747090407336</v>
      </c>
      <c r="N859">
        <v>5.5528552447371676E-2</v>
      </c>
    </row>
    <row r="860" spans="1:14">
      <c r="A860" s="17">
        <v>45519</v>
      </c>
      <c r="B860">
        <v>11</v>
      </c>
      <c r="C860">
        <v>1</v>
      </c>
      <c r="D860">
        <v>5543.22</v>
      </c>
      <c r="E860">
        <v>1.3857999999999999</v>
      </c>
      <c r="F860">
        <v>18.266136822817998</v>
      </c>
      <c r="G860">
        <v>0.10751836136462981</v>
      </c>
      <c r="H860">
        <v>20.5</v>
      </c>
      <c r="I860">
        <v>0.11799999999999999</v>
      </c>
      <c r="J860">
        <v>5.0019799999999996</v>
      </c>
      <c r="K860">
        <v>127</v>
      </c>
      <c r="L860">
        <v>-556.77999999999975</v>
      </c>
      <c r="M860">
        <v>-0.10980336695451892</v>
      </c>
      <c r="N860">
        <v>-0.21732172831914873</v>
      </c>
    </row>
    <row r="861" spans="1:14">
      <c r="A861" s="17">
        <v>45520</v>
      </c>
      <c r="B861">
        <v>11</v>
      </c>
      <c r="C861">
        <v>3</v>
      </c>
      <c r="D861">
        <v>5554.25</v>
      </c>
      <c r="E861">
        <v>1.3829</v>
      </c>
      <c r="F861">
        <v>18.838555707956743</v>
      </c>
      <c r="G861">
        <v>0.11086944684459689</v>
      </c>
      <c r="H861">
        <v>21.6</v>
      </c>
      <c r="I861">
        <v>0.123</v>
      </c>
      <c r="J861">
        <v>4.9948600000000001</v>
      </c>
      <c r="K861">
        <v>126</v>
      </c>
      <c r="L861">
        <v>-545.75</v>
      </c>
      <c r="M861">
        <v>-0.50084421267503565</v>
      </c>
      <c r="N861">
        <v>-0.61171365951963252</v>
      </c>
    </row>
    <row r="862" spans="1:14">
      <c r="A862" s="17">
        <v>45523</v>
      </c>
      <c r="B862">
        <v>11</v>
      </c>
      <c r="C862">
        <v>1</v>
      </c>
      <c r="D862">
        <v>5608.25</v>
      </c>
      <c r="E862">
        <v>1.3697999999999999</v>
      </c>
      <c r="F862">
        <v>23.930078881793065</v>
      </c>
      <c r="G862">
        <v>0.13601091061038079</v>
      </c>
      <c r="H862">
        <v>26.3</v>
      </c>
      <c r="I862">
        <v>0.14599999999999999</v>
      </c>
      <c r="J862">
        <v>5.0149900000000001</v>
      </c>
      <c r="K862">
        <v>123</v>
      </c>
      <c r="L862">
        <v>-491.75</v>
      </c>
      <c r="M862">
        <v>-1.5578296553393323E-2</v>
      </c>
      <c r="N862">
        <v>-0.15158920716377411</v>
      </c>
    </row>
    <row r="863" spans="1:14">
      <c r="A863" s="17">
        <v>45524</v>
      </c>
      <c r="B863">
        <v>11</v>
      </c>
      <c r="C863">
        <v>1</v>
      </c>
      <c r="D863">
        <v>5597.12</v>
      </c>
      <c r="E863">
        <v>1.3721000000000001</v>
      </c>
      <c r="F863">
        <v>23.311949036411988</v>
      </c>
      <c r="G863">
        <v>0.13194605480891178</v>
      </c>
      <c r="H863">
        <v>26.8</v>
      </c>
      <c r="I863">
        <v>0.14899999999999999</v>
      </c>
      <c r="J863">
        <v>4.9802</v>
      </c>
      <c r="K863">
        <v>122</v>
      </c>
      <c r="L863">
        <v>-502.88000000000011</v>
      </c>
      <c r="M863">
        <v>1.1174710350567683</v>
      </c>
      <c r="N863">
        <v>0.98552498024785651</v>
      </c>
    </row>
    <row r="864" spans="1:14">
      <c r="A864" s="17">
        <v>45525</v>
      </c>
      <c r="B864">
        <v>11</v>
      </c>
      <c r="C864">
        <v>1</v>
      </c>
      <c r="D864">
        <v>5620.85</v>
      </c>
      <c r="E864">
        <v>1.3666</v>
      </c>
      <c r="F864">
        <v>26.579711649951491</v>
      </c>
      <c r="G864">
        <v>0.14612266470787277</v>
      </c>
      <c r="H864">
        <v>29.75</v>
      </c>
      <c r="I864">
        <v>0.159</v>
      </c>
      <c r="J864">
        <v>4.9407199999999998</v>
      </c>
      <c r="K864">
        <v>121</v>
      </c>
      <c r="L864">
        <v>-479.14999999999964</v>
      </c>
      <c r="M864">
        <v>6.4763110177111158E-2</v>
      </c>
      <c r="N864">
        <v>-8.1359554530761616E-2</v>
      </c>
    </row>
    <row r="865" spans="1:14">
      <c r="A865" s="17">
        <v>45526</v>
      </c>
      <c r="B865">
        <v>11</v>
      </c>
      <c r="C865">
        <v>1</v>
      </c>
      <c r="D865">
        <v>5570.64</v>
      </c>
      <c r="E865">
        <v>1.3792</v>
      </c>
      <c r="F865">
        <v>21.352734692505578</v>
      </c>
      <c r="G865">
        <v>0.12125201443996561</v>
      </c>
      <c r="H865">
        <v>25.15</v>
      </c>
      <c r="I865">
        <v>0.13700000000000001</v>
      </c>
      <c r="J865">
        <v>4.9737099999999996</v>
      </c>
      <c r="K865">
        <v>120</v>
      </c>
      <c r="L865">
        <v>-529.35999999999967</v>
      </c>
      <c r="M865">
        <v>0.12055506500870179</v>
      </c>
      <c r="N865">
        <v>-6.9694943126381859E-4</v>
      </c>
    </row>
    <row r="866" spans="1:14">
      <c r="A866" s="17">
        <v>45527</v>
      </c>
      <c r="B866">
        <v>11</v>
      </c>
      <c r="C866">
        <v>3</v>
      </c>
      <c r="D866">
        <v>5634.61</v>
      </c>
      <c r="E866">
        <v>1.3636999999999999</v>
      </c>
      <c r="F866">
        <v>27.54995273467182</v>
      </c>
      <c r="G866">
        <v>0.15140159733133993</v>
      </c>
      <c r="H866">
        <v>30.3</v>
      </c>
      <c r="I866">
        <v>0.16200000000000001</v>
      </c>
      <c r="J866">
        <v>4.9300199999999998</v>
      </c>
      <c r="K866">
        <v>119</v>
      </c>
      <c r="L866">
        <v>-465.39000000000033</v>
      </c>
      <c r="M866">
        <v>5.4743523521924166E-2</v>
      </c>
      <c r="N866">
        <v>-9.6658073809415768E-2</v>
      </c>
    </row>
    <row r="867" spans="1:14">
      <c r="A867" s="17">
        <v>45530</v>
      </c>
      <c r="B867">
        <v>11</v>
      </c>
      <c r="C867">
        <v>1</v>
      </c>
      <c r="D867">
        <v>5616.84</v>
      </c>
      <c r="E867">
        <v>1.3683000000000001</v>
      </c>
      <c r="F867">
        <v>23.152821195875049</v>
      </c>
      <c r="G867">
        <v>0.13396402490667098</v>
      </c>
      <c r="H867">
        <v>25.9</v>
      </c>
      <c r="I867">
        <v>0.14599999999999999</v>
      </c>
      <c r="J867">
        <v>4.93872</v>
      </c>
      <c r="K867">
        <v>116</v>
      </c>
      <c r="L867">
        <v>-483.15999999999985</v>
      </c>
      <c r="M867">
        <v>-1.2406606137713418E-2</v>
      </c>
      <c r="N867">
        <v>-0.14637063104438439</v>
      </c>
    </row>
    <row r="868" spans="1:14">
      <c r="A868" s="17">
        <v>45531</v>
      </c>
      <c r="B868">
        <v>11</v>
      </c>
      <c r="C868">
        <v>1</v>
      </c>
      <c r="D868">
        <v>5625.8</v>
      </c>
      <c r="E868">
        <v>1.3662000000000001</v>
      </c>
      <c r="F868">
        <v>22.644394464871198</v>
      </c>
      <c r="G868">
        <v>0.13363112576369046</v>
      </c>
      <c r="H868">
        <v>26.05</v>
      </c>
      <c r="I868">
        <v>0.14899999999999999</v>
      </c>
      <c r="J868">
        <v>4.92021</v>
      </c>
      <c r="K868">
        <v>115</v>
      </c>
      <c r="L868">
        <v>-474.19999999999982</v>
      </c>
      <c r="M868">
        <v>0.1063976512743154</v>
      </c>
      <c r="N868">
        <v>-2.7233474489375062E-2</v>
      </c>
    </row>
    <row r="869" spans="1:14">
      <c r="A869" s="17">
        <v>45532</v>
      </c>
      <c r="B869">
        <v>11</v>
      </c>
      <c r="C869">
        <v>1</v>
      </c>
      <c r="D869">
        <v>5592.18</v>
      </c>
      <c r="E869">
        <v>1.3749</v>
      </c>
      <c r="F869">
        <v>19.626246745062645</v>
      </c>
      <c r="G869">
        <v>0.11767484553009504</v>
      </c>
      <c r="H869">
        <v>20.25</v>
      </c>
      <c r="I869">
        <v>0.128</v>
      </c>
      <c r="J869">
        <v>4.9045100000000001</v>
      </c>
      <c r="K869">
        <v>114</v>
      </c>
      <c r="L869">
        <v>-507.81999999999971</v>
      </c>
      <c r="M869">
        <v>-3.5303341583808205E-2</v>
      </c>
      <c r="N869">
        <v>-0.15297818711390324</v>
      </c>
    </row>
    <row r="870" spans="1:14">
      <c r="A870" s="17">
        <v>45533</v>
      </c>
      <c r="B870">
        <v>11</v>
      </c>
      <c r="C870">
        <v>1</v>
      </c>
      <c r="D870">
        <v>5591.96</v>
      </c>
      <c r="E870">
        <v>1.3743000000000001</v>
      </c>
      <c r="F870">
        <v>17.338936622938036</v>
      </c>
      <c r="G870">
        <v>0.10934541889338306</v>
      </c>
      <c r="H870">
        <v>21</v>
      </c>
      <c r="I870">
        <v>0.128</v>
      </c>
      <c r="J870">
        <v>4.9904500000000001</v>
      </c>
      <c r="K870">
        <v>113</v>
      </c>
      <c r="L870">
        <v>-508.03999999999996</v>
      </c>
      <c r="M870">
        <v>0.10507602032156733</v>
      </c>
      <c r="N870">
        <v>-4.2693985718157274E-3</v>
      </c>
    </row>
    <row r="871" spans="1:14">
      <c r="A871" s="17">
        <v>45534</v>
      </c>
      <c r="B871">
        <v>11</v>
      </c>
      <c r="C871">
        <v>3</v>
      </c>
      <c r="D871">
        <v>5648.4</v>
      </c>
      <c r="E871">
        <v>1.3606</v>
      </c>
      <c r="F871">
        <v>23.133428885534045</v>
      </c>
      <c r="G871">
        <v>0.13921759510100615</v>
      </c>
      <c r="H871">
        <v>24.7</v>
      </c>
      <c r="I871">
        <v>0.14499999999999999</v>
      </c>
      <c r="J871">
        <v>4.9696699999999998</v>
      </c>
      <c r="K871">
        <v>112</v>
      </c>
      <c r="L871">
        <v>-451.60000000000036</v>
      </c>
      <c r="M871">
        <v>5.3327980523062285E-2</v>
      </c>
      <c r="N871">
        <v>-8.5889614577943862E-2</v>
      </c>
    </row>
    <row r="872" spans="1:14">
      <c r="A872" s="17">
        <v>45538</v>
      </c>
      <c r="B872">
        <v>11</v>
      </c>
      <c r="C872">
        <v>1</v>
      </c>
      <c r="D872">
        <v>5528.93</v>
      </c>
      <c r="E872">
        <v>1.3905000000000001</v>
      </c>
      <c r="F872">
        <v>13.050010396577193</v>
      </c>
      <c r="G872">
        <v>8.4503611422323904E-2</v>
      </c>
      <c r="H872">
        <v>15.05</v>
      </c>
      <c r="I872">
        <v>9.7000000000000003E-2</v>
      </c>
      <c r="J872">
        <v>4.9531099999999997</v>
      </c>
      <c r="K872">
        <v>108</v>
      </c>
      <c r="L872">
        <v>-571.06999999999971</v>
      </c>
      <c r="M872">
        <v>0</v>
      </c>
      <c r="N872">
        <v>-8.4503611422323904E-2</v>
      </c>
    </row>
    <row r="873" spans="1:14">
      <c r="A873" s="17">
        <v>45539</v>
      </c>
      <c r="B873">
        <v>11</v>
      </c>
      <c r="C873">
        <v>1</v>
      </c>
      <c r="D873">
        <v>5520.07</v>
      </c>
      <c r="E873">
        <v>1.3929</v>
      </c>
      <c r="F873">
        <v>13.06364659905114</v>
      </c>
      <c r="G873">
        <v>8.354987851416211E-2</v>
      </c>
      <c r="H873">
        <v>15.05</v>
      </c>
      <c r="I873">
        <v>9.0999999999999998E-2</v>
      </c>
      <c r="J873">
        <v>4.8909399999999996</v>
      </c>
      <c r="K873">
        <v>107</v>
      </c>
      <c r="L873">
        <v>-579.93000000000029</v>
      </c>
      <c r="M873">
        <v>4.518645353365125E-2</v>
      </c>
      <c r="N873">
        <v>-3.836342498051086E-2</v>
      </c>
    </row>
    <row r="874" spans="1:14">
      <c r="A874" s="17">
        <v>45540</v>
      </c>
      <c r="B874">
        <v>11</v>
      </c>
      <c r="C874">
        <v>1</v>
      </c>
      <c r="D874">
        <v>5503.41</v>
      </c>
      <c r="E874">
        <v>1.3960999999999999</v>
      </c>
      <c r="F874">
        <v>11.222162716529908</v>
      </c>
      <c r="G874">
        <v>7.422702864301442E-2</v>
      </c>
      <c r="H874">
        <v>13.35</v>
      </c>
      <c r="I874">
        <v>8.5000000000000006E-2</v>
      </c>
      <c r="J874">
        <v>4.8811600000000004</v>
      </c>
      <c r="K874">
        <v>106</v>
      </c>
      <c r="L874">
        <v>-596.59000000000015</v>
      </c>
      <c r="M874">
        <v>4.1076703028086956E-2</v>
      </c>
      <c r="N874">
        <v>-3.3150325614927464E-2</v>
      </c>
    </row>
    <row r="875" spans="1:14">
      <c r="A875" s="17">
        <v>45541</v>
      </c>
      <c r="B875">
        <v>11</v>
      </c>
      <c r="C875">
        <v>1</v>
      </c>
      <c r="D875">
        <v>5408.42</v>
      </c>
      <c r="E875">
        <v>1.4211</v>
      </c>
      <c r="F875">
        <v>7.9581054567582328</v>
      </c>
      <c r="G875">
        <v>5.3217192925953206E-2</v>
      </c>
      <c r="H875">
        <v>8.6</v>
      </c>
      <c r="I875">
        <v>5.8999999999999997E-2</v>
      </c>
      <c r="J875">
        <v>4.8439300000000003</v>
      </c>
      <c r="K875">
        <v>105</v>
      </c>
      <c r="L875">
        <v>-691.57999999999993</v>
      </c>
      <c r="M875">
        <v>6.2847029789426426E-2</v>
      </c>
      <c r="N875">
        <v>9.6298368634732193E-3</v>
      </c>
    </row>
    <row r="876" spans="1:14">
      <c r="A876" s="17">
        <v>45544</v>
      </c>
      <c r="B876">
        <v>11</v>
      </c>
      <c r="C876">
        <v>3</v>
      </c>
      <c r="D876">
        <v>5471.05</v>
      </c>
      <c r="E876">
        <v>1.4044000000000001</v>
      </c>
      <c r="F876">
        <v>8.915348701084838</v>
      </c>
      <c r="G876">
        <v>6.125379766430649E-2</v>
      </c>
      <c r="H876">
        <v>11.2</v>
      </c>
      <c r="I876">
        <v>7.1999999999999995E-2</v>
      </c>
      <c r="J876">
        <v>4.8527800000000001</v>
      </c>
      <c r="K876">
        <v>102</v>
      </c>
      <c r="L876">
        <v>-628.94999999999982</v>
      </c>
      <c r="M876">
        <v>-1.1657985020835225E-2</v>
      </c>
      <c r="N876">
        <v>-7.2911782685141716E-2</v>
      </c>
    </row>
    <row r="877" spans="1:14">
      <c r="A877" s="17">
        <v>45545</v>
      </c>
      <c r="B877">
        <v>11</v>
      </c>
      <c r="C877">
        <v>1</v>
      </c>
      <c r="D877">
        <v>5495.52</v>
      </c>
      <c r="E877">
        <v>1.3980999999999999</v>
      </c>
      <c r="F877">
        <v>9.95898336420845</v>
      </c>
      <c r="G877">
        <v>6.7710652970575005E-2</v>
      </c>
      <c r="H877">
        <v>11.65</v>
      </c>
      <c r="I877">
        <v>7.6999999999999999E-2</v>
      </c>
      <c r="J877">
        <v>4.8342799999999997</v>
      </c>
      <c r="K877">
        <v>101</v>
      </c>
      <c r="L877">
        <v>-604.47999999999956</v>
      </c>
      <c r="M877">
        <v>0.10300702153814502</v>
      </c>
      <c r="N877">
        <v>3.5296368567570013E-2</v>
      </c>
    </row>
    <row r="878" spans="1:14">
      <c r="A878" s="17">
        <v>45546</v>
      </c>
      <c r="B878">
        <v>11</v>
      </c>
      <c r="C878">
        <v>1</v>
      </c>
      <c r="D878">
        <v>5554.13</v>
      </c>
      <c r="E878">
        <v>1.3846000000000001</v>
      </c>
      <c r="F878">
        <v>13.598754108055175</v>
      </c>
      <c r="G878">
        <v>8.8714177635945732E-2</v>
      </c>
      <c r="H878">
        <v>15.5</v>
      </c>
      <c r="I878">
        <v>9.9000000000000005E-2</v>
      </c>
      <c r="J878">
        <v>4.8654599999999997</v>
      </c>
      <c r="K878">
        <v>100</v>
      </c>
      <c r="L878">
        <v>-545.86999999999989</v>
      </c>
      <c r="M878">
        <v>0.16386933664316716</v>
      </c>
      <c r="N878">
        <v>7.5155159007221431E-2</v>
      </c>
    </row>
    <row r="879" spans="1:14">
      <c r="A879" s="17">
        <v>45547</v>
      </c>
      <c r="B879">
        <v>11</v>
      </c>
      <c r="C879">
        <v>1</v>
      </c>
      <c r="D879">
        <v>5595.76</v>
      </c>
      <c r="E879">
        <v>1.3735999999999999</v>
      </c>
      <c r="F879">
        <v>16.848311688735635</v>
      </c>
      <c r="G879">
        <v>0.1065309847095476</v>
      </c>
      <c r="H879">
        <v>18.850000000000001</v>
      </c>
      <c r="I879">
        <v>0.11600000000000001</v>
      </c>
      <c r="J879">
        <v>4.8419800000000004</v>
      </c>
      <c r="K879">
        <v>99</v>
      </c>
      <c r="L879">
        <v>-504.23999999999978</v>
      </c>
      <c r="M879">
        <v>0.38345838719611819</v>
      </c>
      <c r="N879">
        <v>0.27692740248657061</v>
      </c>
    </row>
    <row r="880" spans="1:14">
      <c r="A880" s="17">
        <v>45548</v>
      </c>
      <c r="B880">
        <v>11</v>
      </c>
      <c r="C880">
        <v>1</v>
      </c>
      <c r="D880">
        <v>5626.02</v>
      </c>
      <c r="E880">
        <v>1.3662000000000001</v>
      </c>
      <c r="F880">
        <v>19.959882119787153</v>
      </c>
      <c r="G880">
        <v>0.12243451745615493</v>
      </c>
      <c r="H880">
        <v>22.35</v>
      </c>
      <c r="I880">
        <v>0.13300000000000001</v>
      </c>
      <c r="J880">
        <v>4.8354499999999998</v>
      </c>
      <c r="K880">
        <v>98</v>
      </c>
      <c r="L880">
        <v>-473.97999999999956</v>
      </c>
      <c r="M880">
        <v>-5.3666026440311633E-2</v>
      </c>
      <c r="N880">
        <v>-0.17610054389646657</v>
      </c>
    </row>
    <row r="881" spans="1:14">
      <c r="A881" s="17">
        <v>45551</v>
      </c>
      <c r="B881">
        <v>11</v>
      </c>
      <c r="C881">
        <v>3</v>
      </c>
      <c r="D881">
        <v>5633.09</v>
      </c>
      <c r="E881">
        <v>1.3646</v>
      </c>
      <c r="F881">
        <v>19.702143681890448</v>
      </c>
      <c r="G881">
        <v>0.12217346521019701</v>
      </c>
      <c r="H881">
        <v>23.1</v>
      </c>
      <c r="I881">
        <v>0.13700000000000001</v>
      </c>
      <c r="J881">
        <v>4.7641400000000003</v>
      </c>
      <c r="K881">
        <v>95</v>
      </c>
      <c r="L881">
        <v>-466.90999999999985</v>
      </c>
      <c r="M881">
        <v>-2.0373653223273305E-2</v>
      </c>
      <c r="N881">
        <v>-0.14254711843347032</v>
      </c>
    </row>
    <row r="882" spans="1:14">
      <c r="A882" s="17">
        <v>45552</v>
      </c>
      <c r="B882">
        <v>11</v>
      </c>
      <c r="C882">
        <v>1</v>
      </c>
      <c r="D882">
        <v>5634.58</v>
      </c>
      <c r="E882">
        <v>1.3645</v>
      </c>
      <c r="F882">
        <v>20.507277479711433</v>
      </c>
      <c r="G882">
        <v>0.12522881679494074</v>
      </c>
      <c r="H882">
        <v>24.35</v>
      </c>
      <c r="I882">
        <v>0.14299999999999999</v>
      </c>
      <c r="J882">
        <v>4.7633799999999997</v>
      </c>
      <c r="K882">
        <v>94</v>
      </c>
      <c r="L882">
        <v>-465.42000000000007</v>
      </c>
      <c r="M882">
        <v>3.8890836220343131E-2</v>
      </c>
      <c r="N882">
        <v>-8.6337980574597614E-2</v>
      </c>
    </row>
    <row r="883" spans="1:14">
      <c r="A883" s="17">
        <v>45553</v>
      </c>
      <c r="B883">
        <v>11</v>
      </c>
      <c r="C883">
        <v>1</v>
      </c>
      <c r="D883">
        <v>5618.26</v>
      </c>
      <c r="E883">
        <v>1.3686</v>
      </c>
      <c r="F883">
        <v>18.321656309629134</v>
      </c>
      <c r="G883">
        <v>0.11457332824043769</v>
      </c>
      <c r="H883">
        <v>22.9</v>
      </c>
      <c r="I883">
        <v>0.13300000000000001</v>
      </c>
      <c r="J883">
        <v>4.7387499999999996</v>
      </c>
      <c r="K883">
        <v>93</v>
      </c>
      <c r="L883">
        <v>-481.73999999999978</v>
      </c>
      <c r="M883">
        <v>0.14662892702411789</v>
      </c>
      <c r="N883">
        <v>3.2055598783680209E-2</v>
      </c>
    </row>
    <row r="884" spans="1:14">
      <c r="A884" s="17">
        <v>45554</v>
      </c>
      <c r="B884">
        <v>11</v>
      </c>
      <c r="C884">
        <v>1</v>
      </c>
      <c r="D884">
        <v>5713.64</v>
      </c>
      <c r="E884">
        <v>1.3462000000000001</v>
      </c>
      <c r="F884">
        <v>30.0799310453815</v>
      </c>
      <c r="G884">
        <v>0.17210891768001893</v>
      </c>
      <c r="H884">
        <v>33.75</v>
      </c>
      <c r="I884">
        <v>0.188</v>
      </c>
      <c r="J884">
        <v>4.7077999999999998</v>
      </c>
      <c r="K884">
        <v>92</v>
      </c>
      <c r="L884">
        <v>-386.35999999999967</v>
      </c>
      <c r="M884">
        <v>0.13558364308132842</v>
      </c>
      <c r="N884">
        <v>-3.652527459869051E-2</v>
      </c>
    </row>
    <row r="885" spans="1:14">
      <c r="A885" s="17">
        <v>45555</v>
      </c>
      <c r="B885">
        <v>11</v>
      </c>
      <c r="C885">
        <v>1</v>
      </c>
      <c r="D885">
        <v>5702.55</v>
      </c>
      <c r="E885">
        <v>1.3484</v>
      </c>
      <c r="F885">
        <v>26.602232495044632</v>
      </c>
      <c r="G885">
        <v>0.15841896314651713</v>
      </c>
      <c r="H885">
        <v>29.4</v>
      </c>
      <c r="I885">
        <v>0.17199999999999999</v>
      </c>
      <c r="J885">
        <v>4.6699400000000004</v>
      </c>
      <c r="K885">
        <v>91</v>
      </c>
      <c r="L885">
        <v>-397.44999999999982</v>
      </c>
      <c r="M885">
        <v>-5.9208574672490646E-2</v>
      </c>
      <c r="N885">
        <v>-0.21762753781900779</v>
      </c>
    </row>
    <row r="886" spans="1:14">
      <c r="A886" s="17">
        <v>45558</v>
      </c>
      <c r="B886">
        <v>11</v>
      </c>
      <c r="C886">
        <v>3</v>
      </c>
      <c r="D886">
        <v>5718.57</v>
      </c>
      <c r="E886">
        <v>1.3396999999999999</v>
      </c>
      <c r="F886">
        <v>26.161385800377843</v>
      </c>
      <c r="G886">
        <v>0.16025829053123683</v>
      </c>
      <c r="H886">
        <v>29.7</v>
      </c>
      <c r="I886">
        <v>0.17599999999999999</v>
      </c>
      <c r="J886">
        <v>4.64276</v>
      </c>
      <c r="K886">
        <v>88</v>
      </c>
      <c r="L886">
        <v>-381.43000000000029</v>
      </c>
      <c r="M886">
        <v>-3.6141829954118534E-2</v>
      </c>
      <c r="N886">
        <v>-0.19640012048535538</v>
      </c>
    </row>
    <row r="887" spans="1:14">
      <c r="A887" s="17">
        <v>45559</v>
      </c>
      <c r="B887">
        <v>11</v>
      </c>
      <c r="C887">
        <v>1</v>
      </c>
      <c r="D887">
        <v>5732.93</v>
      </c>
      <c r="E887">
        <v>1.3360000000000001</v>
      </c>
      <c r="F887">
        <v>27.349465449078934</v>
      </c>
      <c r="G887">
        <v>0.16747079820807279</v>
      </c>
      <c r="H887">
        <v>31.45</v>
      </c>
      <c r="I887">
        <v>0.183</v>
      </c>
      <c r="J887">
        <v>4.6194100000000002</v>
      </c>
      <c r="K887">
        <v>87</v>
      </c>
      <c r="L887">
        <v>-367.06999999999971</v>
      </c>
      <c r="M887">
        <v>4.7503299755682876E-2</v>
      </c>
      <c r="N887">
        <v>-0.11996749845238991</v>
      </c>
    </row>
    <row r="888" spans="1:14">
      <c r="A888" s="17">
        <v>45560</v>
      </c>
      <c r="B888">
        <v>11</v>
      </c>
      <c r="C888">
        <v>1</v>
      </c>
      <c r="D888">
        <v>5722.26</v>
      </c>
      <c r="E888">
        <v>1.3381000000000001</v>
      </c>
      <c r="F888">
        <v>25.490871193139583</v>
      </c>
      <c r="G888">
        <v>0.15855411769983435</v>
      </c>
      <c r="H888">
        <v>29.95</v>
      </c>
      <c r="I888">
        <v>0.17699999999999999</v>
      </c>
      <c r="J888">
        <v>4.6132499999999999</v>
      </c>
      <c r="K888">
        <v>86</v>
      </c>
      <c r="L888">
        <v>-377.73999999999978</v>
      </c>
      <c r="M888">
        <v>2.0854535202035915</v>
      </c>
      <c r="N888">
        <v>1.9268994025037571</v>
      </c>
    </row>
    <row r="889" spans="1:14">
      <c r="A889" s="17">
        <v>45561</v>
      </c>
      <c r="B889">
        <v>11</v>
      </c>
      <c r="C889">
        <v>1</v>
      </c>
      <c r="D889">
        <v>5745.37</v>
      </c>
      <c r="E889">
        <v>1.3329</v>
      </c>
      <c r="F889">
        <v>30.819549186747281</v>
      </c>
      <c r="G889">
        <v>0.18130314739776593</v>
      </c>
      <c r="H889">
        <v>34.299999999999997</v>
      </c>
      <c r="I889">
        <v>0.19800000000000001</v>
      </c>
      <c r="J889">
        <v>4.6144999999999996</v>
      </c>
      <c r="K889">
        <v>85</v>
      </c>
      <c r="L889">
        <v>-354.63000000000011</v>
      </c>
      <c r="M889">
        <v>8.8916314640001253E-3</v>
      </c>
      <c r="N889">
        <v>-0.1724115159337658</v>
      </c>
    </row>
    <row r="890" spans="1:14">
      <c r="A890" s="17">
        <v>45562</v>
      </c>
      <c r="B890">
        <v>11</v>
      </c>
      <c r="C890">
        <v>1</v>
      </c>
      <c r="D890">
        <v>5738.17</v>
      </c>
      <c r="E890">
        <v>1.335</v>
      </c>
      <c r="F890">
        <v>31.622214841118762</v>
      </c>
      <c r="G890">
        <v>0.1814821836213045</v>
      </c>
      <c r="H890">
        <v>34.049999999999997</v>
      </c>
      <c r="I890">
        <v>0.192</v>
      </c>
      <c r="J890">
        <v>4.5907200000000001</v>
      </c>
      <c r="K890">
        <v>84</v>
      </c>
      <c r="L890">
        <v>-361.82999999999993</v>
      </c>
      <c r="M890">
        <v>6.1124151555142614E-2</v>
      </c>
      <c r="N890">
        <v>-0.12035803206616189</v>
      </c>
    </row>
    <row r="891" spans="1:14">
      <c r="A891" s="17">
        <v>45565</v>
      </c>
      <c r="B891">
        <v>11</v>
      </c>
      <c r="C891">
        <v>3</v>
      </c>
      <c r="D891">
        <v>5762.48</v>
      </c>
      <c r="E891">
        <v>1.3305</v>
      </c>
      <c r="F891">
        <v>32.149258949770683</v>
      </c>
      <c r="G891">
        <v>0.18961786495704053</v>
      </c>
      <c r="H891">
        <v>34.25</v>
      </c>
      <c r="I891">
        <v>0.2</v>
      </c>
      <c r="J891">
        <v>4.6287700000000003</v>
      </c>
      <c r="K891">
        <v>81</v>
      </c>
      <c r="L891">
        <v>-337.52000000000044</v>
      </c>
      <c r="M891">
        <v>5.6553959310812744E-2</v>
      </c>
      <c r="N891">
        <v>-0.13306390564622778</v>
      </c>
    </row>
    <row r="892" spans="1:14">
      <c r="A892" s="17">
        <v>45566</v>
      </c>
      <c r="B892">
        <v>11</v>
      </c>
      <c r="C892">
        <v>1</v>
      </c>
      <c r="D892">
        <v>5708.75</v>
      </c>
      <c r="E892">
        <v>1.3432999999999999</v>
      </c>
      <c r="F892">
        <v>24.38918831469141</v>
      </c>
      <c r="G892">
        <v>0.15095685287986491</v>
      </c>
      <c r="H892">
        <v>27.7</v>
      </c>
      <c r="I892">
        <v>0.16700000000000001</v>
      </c>
      <c r="J892">
        <v>4.6014900000000001</v>
      </c>
      <c r="K892">
        <v>80</v>
      </c>
      <c r="L892">
        <v>-391.25</v>
      </c>
      <c r="M892">
        <v>7.4316096262194431E-3</v>
      </c>
      <c r="N892">
        <v>-0.14352524325364546</v>
      </c>
    </row>
    <row r="893" spans="1:14">
      <c r="A893" s="17">
        <v>45567</v>
      </c>
      <c r="B893">
        <v>11</v>
      </c>
      <c r="C893">
        <v>1</v>
      </c>
      <c r="D893">
        <v>5709.54</v>
      </c>
      <c r="E893">
        <v>1.3454999999999999</v>
      </c>
      <c r="F893">
        <v>23.564331461408528</v>
      </c>
      <c r="G893">
        <v>0.14814808555906422</v>
      </c>
      <c r="H893">
        <v>27.55</v>
      </c>
      <c r="I893">
        <v>0.16200000000000001</v>
      </c>
      <c r="J893">
        <v>4.5949600000000004</v>
      </c>
      <c r="K893">
        <v>79</v>
      </c>
      <c r="L893">
        <v>-390.46000000000004</v>
      </c>
      <c r="M893">
        <v>7.8500595578306978E-2</v>
      </c>
      <c r="N893">
        <v>-6.9647489980757246E-2</v>
      </c>
    </row>
    <row r="894" spans="1:14">
      <c r="A894" s="17">
        <v>45568</v>
      </c>
      <c r="B894">
        <v>11</v>
      </c>
      <c r="C894">
        <v>1</v>
      </c>
      <c r="D894">
        <v>5699.94</v>
      </c>
      <c r="E894">
        <v>1.3475999999999999</v>
      </c>
      <c r="F894">
        <v>23.366911455148625</v>
      </c>
      <c r="G894">
        <v>0.14535738852013333</v>
      </c>
      <c r="H894">
        <v>25.15</v>
      </c>
      <c r="I894">
        <v>0.157</v>
      </c>
      <c r="J894">
        <v>4.6138399999999997</v>
      </c>
      <c r="K894">
        <v>78</v>
      </c>
      <c r="L894">
        <v>-400.0600000000004</v>
      </c>
      <c r="M894">
        <v>0.22047119524250319</v>
      </c>
      <c r="N894">
        <v>7.5113806722369864E-2</v>
      </c>
    </row>
    <row r="895" spans="1:14">
      <c r="A895" s="17">
        <v>45569</v>
      </c>
      <c r="B895">
        <v>11</v>
      </c>
      <c r="C895">
        <v>1</v>
      </c>
      <c r="D895">
        <v>5751.07</v>
      </c>
      <c r="E895">
        <v>1.3361000000000001</v>
      </c>
      <c r="F895">
        <v>30.068779866467935</v>
      </c>
      <c r="G895">
        <v>0.17989698849425467</v>
      </c>
      <c r="H895">
        <v>31.75</v>
      </c>
      <c r="I895">
        <v>0.188</v>
      </c>
      <c r="J895">
        <v>4.7532100000000002</v>
      </c>
      <c r="K895">
        <v>77</v>
      </c>
      <c r="L895">
        <v>-348.93000000000029</v>
      </c>
      <c r="M895">
        <v>7.9665907473765396E-2</v>
      </c>
      <c r="N895">
        <v>-0.10023108102048928</v>
      </c>
    </row>
    <row r="896" spans="1:14">
      <c r="A896" s="17">
        <v>45572</v>
      </c>
      <c r="B896">
        <v>11</v>
      </c>
      <c r="C896">
        <v>3</v>
      </c>
      <c r="D896">
        <v>5695.94</v>
      </c>
      <c r="E896">
        <v>1.3483000000000001</v>
      </c>
      <c r="F896">
        <v>22.092691637432949</v>
      </c>
      <c r="G896">
        <v>0.14010586391522037</v>
      </c>
      <c r="H896">
        <v>25.7</v>
      </c>
      <c r="I896">
        <v>0.154</v>
      </c>
      <c r="J896">
        <v>4.8091100000000004</v>
      </c>
      <c r="K896">
        <v>74</v>
      </c>
      <c r="L896">
        <v>-404.0600000000004</v>
      </c>
      <c r="M896">
        <v>-0.70803323281302588</v>
      </c>
      <c r="N896">
        <v>-0.84813909672824628</v>
      </c>
    </row>
    <row r="897" spans="1:14">
      <c r="A897" s="17">
        <v>45573</v>
      </c>
      <c r="B897">
        <v>11</v>
      </c>
      <c r="C897">
        <v>1</v>
      </c>
      <c r="D897">
        <v>5751.13</v>
      </c>
      <c r="E897">
        <v>1.3351</v>
      </c>
      <c r="F897">
        <v>28.729142954297572</v>
      </c>
      <c r="G897">
        <v>0.17520792271443233</v>
      </c>
      <c r="H897">
        <v>31.5</v>
      </c>
      <c r="I897">
        <v>0.185</v>
      </c>
      <c r="J897">
        <v>4.7761899999999997</v>
      </c>
      <c r="K897">
        <v>73</v>
      </c>
      <c r="L897">
        <v>-348.86999999999989</v>
      </c>
      <c r="M897">
        <v>0.37950608911827904</v>
      </c>
      <c r="N897">
        <v>0.20429816640384671</v>
      </c>
    </row>
    <row r="898" spans="1:14">
      <c r="A898" s="17">
        <v>45574</v>
      </c>
      <c r="B898">
        <v>11</v>
      </c>
      <c r="C898">
        <v>1</v>
      </c>
      <c r="D898">
        <v>5792.04</v>
      </c>
      <c r="E898">
        <v>1.3254999999999999</v>
      </c>
      <c r="F898">
        <v>36.88369267546409</v>
      </c>
      <c r="G898">
        <v>0.21155664161666254</v>
      </c>
      <c r="H898">
        <v>39</v>
      </c>
      <c r="I898">
        <v>0.219</v>
      </c>
      <c r="J898">
        <v>4.7885200000000001</v>
      </c>
      <c r="K898">
        <v>72</v>
      </c>
      <c r="L898">
        <v>-307.96000000000004</v>
      </c>
      <c r="M898">
        <v>4.0980839584872808E-2</v>
      </c>
      <c r="N898">
        <v>-0.17057580203178974</v>
      </c>
    </row>
    <row r="899" spans="1:14">
      <c r="A899" s="17">
        <v>45575</v>
      </c>
      <c r="B899">
        <v>11</v>
      </c>
      <c r="C899">
        <v>1</v>
      </c>
      <c r="D899">
        <v>5780.05</v>
      </c>
      <c r="E899">
        <v>1.3278000000000001</v>
      </c>
      <c r="F899">
        <v>34.123754742640358</v>
      </c>
      <c r="G899">
        <v>0.19969228108424047</v>
      </c>
      <c r="H899">
        <v>37.65</v>
      </c>
      <c r="I899">
        <v>0.21199999999999999</v>
      </c>
      <c r="J899">
        <v>4.7853000000000003</v>
      </c>
      <c r="K899">
        <v>71</v>
      </c>
      <c r="L899">
        <v>-319.94999999999982</v>
      </c>
      <c r="M899">
        <v>0.42194194814327851</v>
      </c>
      <c r="N899">
        <v>0.22224966705903804</v>
      </c>
    </row>
    <row r="900" spans="1:14">
      <c r="A900" s="17">
        <v>45576</v>
      </c>
      <c r="B900">
        <v>11</v>
      </c>
      <c r="C900">
        <v>3</v>
      </c>
      <c r="D900">
        <v>5815.03</v>
      </c>
      <c r="E900">
        <v>1.3204</v>
      </c>
      <c r="F900">
        <v>42.983695061912385</v>
      </c>
      <c r="G900">
        <v>0.23517471083451408</v>
      </c>
      <c r="H900">
        <v>43.5</v>
      </c>
      <c r="I900">
        <v>0.24199999999999999</v>
      </c>
      <c r="J900">
        <v>4.7812799999999998</v>
      </c>
      <c r="K900">
        <v>70</v>
      </c>
      <c r="L900">
        <v>-284.97000000000025</v>
      </c>
      <c r="M900">
        <v>-0.75688580768982772</v>
      </c>
      <c r="N900">
        <v>-0.99206051852434185</v>
      </c>
    </row>
    <row r="901" spans="1:14">
      <c r="A901" s="17">
        <v>45579</v>
      </c>
      <c r="B901">
        <v>11</v>
      </c>
      <c r="C901">
        <v>1</v>
      </c>
      <c r="D901">
        <v>5859.85</v>
      </c>
      <c r="E901">
        <v>1.3103</v>
      </c>
      <c r="F901">
        <v>50.811475474991312</v>
      </c>
      <c r="G901">
        <v>0.27173692175557057</v>
      </c>
      <c r="H901">
        <v>57.45</v>
      </c>
      <c r="I901">
        <v>0.28799999999999998</v>
      </c>
      <c r="J901">
        <v>4.7858499999999999</v>
      </c>
      <c r="K901">
        <v>67</v>
      </c>
      <c r="L901">
        <v>-240.14999999999964</v>
      </c>
      <c r="M901">
        <v>0.21703060353513415</v>
      </c>
      <c r="N901">
        <v>-5.4706318220436423E-2</v>
      </c>
    </row>
    <row r="902" spans="1:14">
      <c r="A902" s="17">
        <v>45580</v>
      </c>
      <c r="B902">
        <v>11</v>
      </c>
      <c r="C902">
        <v>1</v>
      </c>
      <c r="D902">
        <v>5815.26</v>
      </c>
      <c r="E902">
        <v>1.3209</v>
      </c>
      <c r="F902">
        <v>39.712631448083812</v>
      </c>
      <c r="G902">
        <v>0.22617081291346269</v>
      </c>
      <c r="H902">
        <v>43.25</v>
      </c>
      <c r="I902">
        <v>0.24</v>
      </c>
      <c r="J902">
        <v>4.7696500000000004</v>
      </c>
      <c r="K902">
        <v>66</v>
      </c>
      <c r="L902">
        <v>-284.73999999999978</v>
      </c>
      <c r="M902">
        <v>0.53236160200906968</v>
      </c>
      <c r="N902">
        <v>0.30619078909560699</v>
      </c>
    </row>
    <row r="903" spans="1:14">
      <c r="A903" s="17">
        <v>45581</v>
      </c>
      <c r="B903">
        <v>11</v>
      </c>
      <c r="C903">
        <v>1</v>
      </c>
      <c r="D903">
        <v>5842.47</v>
      </c>
      <c r="E903">
        <v>1.3144</v>
      </c>
      <c r="F903">
        <v>43.987750319773113</v>
      </c>
      <c r="G903">
        <v>0.24774669084571713</v>
      </c>
      <c r="H903">
        <v>46.5</v>
      </c>
      <c r="I903">
        <v>0.26</v>
      </c>
      <c r="J903">
        <v>4.7691600000000003</v>
      </c>
      <c r="K903">
        <v>65</v>
      </c>
      <c r="L903">
        <v>-257.52999999999975</v>
      </c>
      <c r="M903">
        <v>0.14774162206572533</v>
      </c>
      <c r="N903">
        <v>-0.1000050687799918</v>
      </c>
    </row>
    <row r="904" spans="1:14">
      <c r="A904" s="17">
        <v>45582</v>
      </c>
      <c r="B904">
        <v>11</v>
      </c>
      <c r="C904">
        <v>1</v>
      </c>
      <c r="D904">
        <v>5841.47</v>
      </c>
      <c r="E904">
        <v>1.3139000000000001</v>
      </c>
      <c r="F904">
        <v>39.93963298127187</v>
      </c>
      <c r="G904">
        <v>0.23709339859556344</v>
      </c>
      <c r="H904">
        <v>43.25</v>
      </c>
      <c r="I904">
        <v>0.252</v>
      </c>
      <c r="J904">
        <v>4.79474</v>
      </c>
      <c r="K904">
        <v>64</v>
      </c>
      <c r="L904">
        <v>-258.52999999999975</v>
      </c>
      <c r="M904">
        <v>1.3165650071099109</v>
      </c>
      <c r="N904">
        <v>1.0794716085143474</v>
      </c>
    </row>
    <row r="905" spans="1:14">
      <c r="A905" s="17">
        <v>45583</v>
      </c>
      <c r="B905">
        <v>11</v>
      </c>
      <c r="C905">
        <v>3</v>
      </c>
      <c r="D905">
        <v>5864.67</v>
      </c>
      <c r="E905">
        <v>1.3086</v>
      </c>
      <c r="F905">
        <v>43.346614109077791</v>
      </c>
      <c r="G905">
        <v>0.25607209171367534</v>
      </c>
      <c r="H905">
        <v>46.05</v>
      </c>
      <c r="I905">
        <v>0.26700000000000002</v>
      </c>
      <c r="J905">
        <v>4.7816799999999997</v>
      </c>
      <c r="K905">
        <v>63</v>
      </c>
      <c r="L905">
        <v>-235.32999999999993</v>
      </c>
      <c r="M905">
        <v>5.3876539496140914E-2</v>
      </c>
      <c r="N905">
        <v>-0.20219555221753444</v>
      </c>
    </row>
    <row r="906" spans="1:14">
      <c r="A906" s="17">
        <v>45586</v>
      </c>
      <c r="B906">
        <v>11</v>
      </c>
      <c r="C906">
        <v>1</v>
      </c>
      <c r="D906">
        <v>5853.98</v>
      </c>
      <c r="E906">
        <v>1.3109999999999999</v>
      </c>
      <c r="F906">
        <v>37.862515141008089</v>
      </c>
      <c r="G906">
        <v>0.23612927768319364</v>
      </c>
      <c r="H906">
        <v>42.1</v>
      </c>
      <c r="I906">
        <v>0.252</v>
      </c>
      <c r="J906">
        <v>4.7991299999999999</v>
      </c>
      <c r="K906">
        <v>60</v>
      </c>
      <c r="L906">
        <v>-246.02000000000044</v>
      </c>
      <c r="M906">
        <v>0.18940565567687173</v>
      </c>
      <c r="N906">
        <v>-4.6723622006321908E-2</v>
      </c>
    </row>
    <row r="907" spans="1:14">
      <c r="A907" s="17">
        <v>45587</v>
      </c>
      <c r="B907">
        <v>11</v>
      </c>
      <c r="C907">
        <v>1</v>
      </c>
      <c r="D907">
        <v>5851.2</v>
      </c>
      <c r="E907">
        <v>1.3109</v>
      </c>
      <c r="F907">
        <v>35.928980549860171</v>
      </c>
      <c r="G907">
        <v>0.22921035652408212</v>
      </c>
      <c r="H907">
        <v>37.6</v>
      </c>
      <c r="I907">
        <v>0.24099999999999999</v>
      </c>
      <c r="J907">
        <v>4.7952000000000004</v>
      </c>
      <c r="K907">
        <v>59</v>
      </c>
      <c r="L907">
        <v>-248.80000000000018</v>
      </c>
      <c r="M907">
        <v>0.11533696183282365</v>
      </c>
      <c r="N907">
        <v>-0.11387339469125847</v>
      </c>
    </row>
    <row r="908" spans="1:14">
      <c r="A908" s="17">
        <v>45588</v>
      </c>
      <c r="B908">
        <v>11</v>
      </c>
      <c r="C908">
        <v>1</v>
      </c>
      <c r="D908">
        <v>5797.42</v>
      </c>
      <c r="E908">
        <v>1.3226</v>
      </c>
      <c r="F908">
        <v>25.847365206159111</v>
      </c>
      <c r="G908">
        <v>0.17676193214896244</v>
      </c>
      <c r="H908">
        <v>29</v>
      </c>
      <c r="I908">
        <v>0.191</v>
      </c>
      <c r="J908">
        <v>4.7968299999999999</v>
      </c>
      <c r="K908">
        <v>58</v>
      </c>
      <c r="L908">
        <v>-302.57999999999993</v>
      </c>
      <c r="M908">
        <v>-5.8313869133569413E-3</v>
      </c>
      <c r="N908">
        <v>-0.18259331906231938</v>
      </c>
    </row>
    <row r="909" spans="1:14">
      <c r="A909" s="17">
        <v>45589</v>
      </c>
      <c r="B909">
        <v>11</v>
      </c>
      <c r="C909">
        <v>1</v>
      </c>
      <c r="D909">
        <v>5809.86</v>
      </c>
      <c r="E909">
        <v>1.3192999999999999</v>
      </c>
      <c r="F909">
        <v>26.435757180375276</v>
      </c>
      <c r="G909">
        <v>0.18263957060485397</v>
      </c>
      <c r="H909">
        <v>29.05</v>
      </c>
      <c r="I909">
        <v>0.19700000000000001</v>
      </c>
      <c r="J909">
        <v>4.7797099999999997</v>
      </c>
      <c r="K909">
        <v>57</v>
      </c>
      <c r="L909">
        <v>-290.14000000000033</v>
      </c>
      <c r="M909">
        <v>3.7452071406315179E-2</v>
      </c>
      <c r="N909">
        <v>-0.14518749919853879</v>
      </c>
    </row>
    <row r="910" spans="1:14">
      <c r="A910" s="17">
        <v>45590</v>
      </c>
      <c r="B910">
        <v>11</v>
      </c>
      <c r="C910">
        <v>3</v>
      </c>
      <c r="D910">
        <v>5808.12</v>
      </c>
      <c r="E910">
        <v>1.3187</v>
      </c>
      <c r="F910">
        <v>28.098398024399103</v>
      </c>
      <c r="G910">
        <v>0.1875448524392789</v>
      </c>
      <c r="H910">
        <v>28.2</v>
      </c>
      <c r="I910">
        <v>0.192</v>
      </c>
      <c r="J910">
        <v>4.7761800000000001</v>
      </c>
      <c r="K910">
        <v>56</v>
      </c>
      <c r="L910">
        <v>-291.88000000000011</v>
      </c>
      <c r="M910">
        <v>-7.2818376902839904E-2</v>
      </c>
      <c r="N910">
        <v>-0.26036322934211881</v>
      </c>
    </row>
    <row r="911" spans="1:14">
      <c r="A911" s="17">
        <v>45593</v>
      </c>
      <c r="B911">
        <v>11</v>
      </c>
      <c r="C911">
        <v>1</v>
      </c>
      <c r="D911">
        <v>5823.52</v>
      </c>
      <c r="E911">
        <v>1.3150999999999999</v>
      </c>
      <c r="F911">
        <v>27.851391505435004</v>
      </c>
      <c r="G911">
        <v>0.19147791245141976</v>
      </c>
      <c r="H911">
        <v>31.65</v>
      </c>
      <c r="I911">
        <v>0.20799999999999999</v>
      </c>
      <c r="J911">
        <v>4.7738899999999997</v>
      </c>
      <c r="K911">
        <v>53</v>
      </c>
      <c r="L911">
        <v>-276.47999999999956</v>
      </c>
      <c r="M911">
        <v>-0.25910594457258634</v>
      </c>
      <c r="N911">
        <v>-0.45058385702400611</v>
      </c>
    </row>
    <row r="912" spans="1:14">
      <c r="A912" s="17">
        <v>45594</v>
      </c>
      <c r="B912">
        <v>11</v>
      </c>
      <c r="C912">
        <v>1</v>
      </c>
      <c r="D912">
        <v>5832.92</v>
      </c>
      <c r="E912">
        <v>1.3130999999999999</v>
      </c>
      <c r="F912">
        <v>30.215344337378156</v>
      </c>
      <c r="G912">
        <v>0.20257045204820834</v>
      </c>
      <c r="H912">
        <v>34.65</v>
      </c>
      <c r="I912">
        <v>0.222</v>
      </c>
      <c r="J912">
        <v>4.7655200000000004</v>
      </c>
      <c r="K912">
        <v>52</v>
      </c>
      <c r="L912">
        <v>-267.07999999999993</v>
      </c>
      <c r="M912">
        <v>0.14329396336485928</v>
      </c>
      <c r="N912">
        <v>-5.927648868334906E-2</v>
      </c>
    </row>
    <row r="913" spans="1:14">
      <c r="A913" s="17">
        <v>45595</v>
      </c>
      <c r="B913">
        <v>11</v>
      </c>
      <c r="C913">
        <v>1</v>
      </c>
      <c r="D913">
        <v>5813.67</v>
      </c>
      <c r="E913">
        <v>1.3177000000000001</v>
      </c>
      <c r="F913">
        <v>26.979511276258108</v>
      </c>
      <c r="G913">
        <v>0.18468687006037138</v>
      </c>
      <c r="H913">
        <v>28.9</v>
      </c>
      <c r="I913">
        <v>0.20399999999999999</v>
      </c>
      <c r="J913">
        <v>4.7850900000000003</v>
      </c>
      <c r="K913">
        <v>51</v>
      </c>
      <c r="L913">
        <v>-286.32999999999993</v>
      </c>
      <c r="M913">
        <v>0.10250013280419566</v>
      </c>
      <c r="N913">
        <v>-8.2186737256175715E-2</v>
      </c>
    </row>
    <row r="914" spans="1:14">
      <c r="A914" s="17">
        <v>45596</v>
      </c>
      <c r="B914">
        <v>11</v>
      </c>
      <c r="C914">
        <v>1</v>
      </c>
      <c r="D914">
        <v>5705.45</v>
      </c>
      <c r="E914">
        <v>1.3411</v>
      </c>
      <c r="F914">
        <v>14.371051891073421</v>
      </c>
      <c r="G914">
        <v>0.10821837370278992</v>
      </c>
      <c r="H914">
        <v>15.7</v>
      </c>
      <c r="I914">
        <v>0.121</v>
      </c>
      <c r="J914">
        <v>4.7691999999999997</v>
      </c>
      <c r="K914">
        <v>50</v>
      </c>
      <c r="L914">
        <v>-394.55000000000018</v>
      </c>
      <c r="M914">
        <v>0.19234068993048303</v>
      </c>
      <c r="N914">
        <v>8.4122316227693117E-2</v>
      </c>
    </row>
    <row r="915" spans="1:14">
      <c r="A915" s="17">
        <v>45597</v>
      </c>
      <c r="B915">
        <v>11</v>
      </c>
      <c r="C915">
        <v>3</v>
      </c>
      <c r="D915">
        <v>5728.8</v>
      </c>
      <c r="E915">
        <v>1.3364</v>
      </c>
      <c r="F915">
        <v>15.481572164886416</v>
      </c>
      <c r="G915">
        <v>0.11726460958550884</v>
      </c>
      <c r="H915">
        <v>16.149999999999999</v>
      </c>
      <c r="I915">
        <v>0.121</v>
      </c>
      <c r="J915">
        <v>4.75678</v>
      </c>
      <c r="K915">
        <v>49</v>
      </c>
      <c r="L915">
        <v>-371.19999999999982</v>
      </c>
      <c r="M915">
        <v>3.5661770385632952E-2</v>
      </c>
      <c r="N915">
        <v>-8.160283919987589E-2</v>
      </c>
    </row>
    <row r="916" spans="1:14">
      <c r="A916" s="17">
        <v>45600</v>
      </c>
      <c r="B916">
        <v>11</v>
      </c>
      <c r="C916">
        <v>1</v>
      </c>
      <c r="D916">
        <v>5712.69</v>
      </c>
      <c r="E916">
        <v>1.3391</v>
      </c>
      <c r="F916">
        <v>11.541424924016724</v>
      </c>
      <c r="G916">
        <v>9.5290344838586089E-2</v>
      </c>
      <c r="H916">
        <v>13.35</v>
      </c>
      <c r="I916">
        <v>0.10299999999999999</v>
      </c>
      <c r="J916">
        <v>4.7418500000000003</v>
      </c>
      <c r="K916">
        <v>46</v>
      </c>
      <c r="L916">
        <v>-387.3100000000004</v>
      </c>
      <c r="M916">
        <v>0.13396526698754976</v>
      </c>
      <c r="N916">
        <v>3.8674922148963675E-2</v>
      </c>
    </row>
    <row r="917" spans="1:14">
      <c r="A917" s="17">
        <v>45601</v>
      </c>
      <c r="B917">
        <v>11</v>
      </c>
      <c r="C917">
        <v>1</v>
      </c>
      <c r="D917">
        <v>5782.76</v>
      </c>
      <c r="E917">
        <v>1.3243</v>
      </c>
      <c r="F917">
        <v>16.897577966658559</v>
      </c>
      <c r="G917">
        <v>0.13480638314589505</v>
      </c>
      <c r="H917">
        <v>19.899999999999999</v>
      </c>
      <c r="I917">
        <v>0.14399999999999999</v>
      </c>
      <c r="J917">
        <v>4.7514500000000002</v>
      </c>
      <c r="K917">
        <v>45</v>
      </c>
      <c r="L917">
        <v>-317.23999999999978</v>
      </c>
      <c r="M917">
        <v>0.19510104704075537</v>
      </c>
      <c r="N917">
        <v>6.0294663894860323E-2</v>
      </c>
    </row>
    <row r="918" spans="1:14">
      <c r="A918" s="17">
        <v>45602</v>
      </c>
      <c r="B918">
        <v>11</v>
      </c>
      <c r="C918">
        <v>1</v>
      </c>
      <c r="D918">
        <v>5929.04</v>
      </c>
      <c r="E918">
        <v>1.2922</v>
      </c>
      <c r="F918">
        <v>39.792626651287492</v>
      </c>
      <c r="G918">
        <v>0.2778271888877577</v>
      </c>
      <c r="H918">
        <v>44.25</v>
      </c>
      <c r="I918">
        <v>0.28899999999999998</v>
      </c>
      <c r="J918">
        <v>4.7555100000000001</v>
      </c>
      <c r="K918">
        <v>44</v>
      </c>
      <c r="L918">
        <v>-170.96000000000004</v>
      </c>
      <c r="M918">
        <v>0.45967541147331253</v>
      </c>
      <c r="N918">
        <v>0.18184822258555483</v>
      </c>
    </row>
    <row r="919" spans="1:14">
      <c r="A919" s="17">
        <v>45603</v>
      </c>
      <c r="B919">
        <v>11</v>
      </c>
      <c r="C919">
        <v>1</v>
      </c>
      <c r="D919">
        <v>5973.1</v>
      </c>
      <c r="E919">
        <v>1.2938000000000001</v>
      </c>
      <c r="F919">
        <v>51.077884993638691</v>
      </c>
      <c r="G919">
        <v>0.33803587241620436</v>
      </c>
      <c r="H919">
        <v>54.8</v>
      </c>
      <c r="I919">
        <v>0.34699999999999998</v>
      </c>
      <c r="J919">
        <v>4.7456100000000001</v>
      </c>
      <c r="K919">
        <v>43</v>
      </c>
      <c r="L919">
        <v>-126.89999999999964</v>
      </c>
      <c r="M919">
        <v>3.6720147468433604</v>
      </c>
      <c r="N919">
        <v>3.3339788744271561</v>
      </c>
    </row>
    <row r="920" spans="1:14">
      <c r="A920" s="17">
        <v>45604</v>
      </c>
      <c r="B920">
        <v>11</v>
      </c>
      <c r="C920">
        <v>3</v>
      </c>
      <c r="D920">
        <v>5995.54</v>
      </c>
      <c r="E920">
        <v>1.2887999999999999</v>
      </c>
      <c r="F920">
        <v>58.161222597987489</v>
      </c>
      <c r="G920">
        <v>0.37209402259913782</v>
      </c>
      <c r="H920">
        <v>59.3</v>
      </c>
      <c r="I920">
        <v>0.38300000000000001</v>
      </c>
      <c r="J920">
        <v>4.7659500000000001</v>
      </c>
      <c r="K920">
        <v>42</v>
      </c>
      <c r="L920">
        <v>-104.46000000000004</v>
      </c>
      <c r="M920">
        <v>-3.482740367350314E-3</v>
      </c>
      <c r="N920">
        <v>-0.37557676296648812</v>
      </c>
    </row>
    <row r="921" spans="1:14">
      <c r="A921" s="17">
        <v>45607</v>
      </c>
      <c r="B921">
        <v>11</v>
      </c>
      <c r="C921">
        <v>1</v>
      </c>
      <c r="D921">
        <v>6001.35</v>
      </c>
      <c r="E921">
        <v>1.2884</v>
      </c>
      <c r="F921">
        <v>56.094168765205723</v>
      </c>
      <c r="G921">
        <v>0.37319064316227307</v>
      </c>
      <c r="H921">
        <v>59.5</v>
      </c>
      <c r="I921">
        <v>0.38900000000000001</v>
      </c>
      <c r="J921">
        <v>4.7637099999999997</v>
      </c>
      <c r="K921">
        <v>39</v>
      </c>
      <c r="L921">
        <v>-98.649999999999636</v>
      </c>
      <c r="M921">
        <v>0.23409805258965596</v>
      </c>
      <c r="N921">
        <v>-0.13909259057261711</v>
      </c>
    </row>
    <row r="922" spans="1:14">
      <c r="A922" s="17">
        <v>45608</v>
      </c>
      <c r="B922">
        <v>11</v>
      </c>
      <c r="C922">
        <v>1</v>
      </c>
      <c r="D922">
        <v>5983.99</v>
      </c>
      <c r="E922">
        <v>1.2925</v>
      </c>
      <c r="F922">
        <v>46.872781888092959</v>
      </c>
      <c r="G922">
        <v>0.33727813431668124</v>
      </c>
      <c r="H922">
        <v>50.5</v>
      </c>
      <c r="I922">
        <v>0.35699999999999998</v>
      </c>
      <c r="J922">
        <v>4.7735000000000003</v>
      </c>
      <c r="K922">
        <v>38</v>
      </c>
      <c r="L922">
        <v>-116.01000000000022</v>
      </c>
      <c r="M922">
        <v>9.358880107453646E-2</v>
      </c>
      <c r="N922">
        <v>-0.24368933324214478</v>
      </c>
    </row>
    <row r="923" spans="1:14">
      <c r="A923" s="17">
        <v>45609</v>
      </c>
      <c r="B923">
        <v>11</v>
      </c>
      <c r="C923">
        <v>1</v>
      </c>
      <c r="D923">
        <v>5985.38</v>
      </c>
      <c r="E923">
        <v>1.2904</v>
      </c>
      <c r="F923">
        <v>44.101140749888373</v>
      </c>
      <c r="G923">
        <v>0.33176220295452252</v>
      </c>
      <c r="H923">
        <v>48.65</v>
      </c>
      <c r="I923">
        <v>0.35299999999999998</v>
      </c>
      <c r="J923">
        <v>4.7338300000000002</v>
      </c>
      <c r="K923">
        <v>37</v>
      </c>
      <c r="L923">
        <v>-114.61999999999989</v>
      </c>
      <c r="M923">
        <v>0.30416805245044293</v>
      </c>
      <c r="N923">
        <v>-2.7594150504079595E-2</v>
      </c>
    </row>
    <row r="924" spans="1:14">
      <c r="A924" s="17">
        <v>45610</v>
      </c>
      <c r="B924">
        <v>11</v>
      </c>
      <c r="C924">
        <v>1</v>
      </c>
      <c r="D924">
        <v>5949.17</v>
      </c>
      <c r="E924">
        <v>1.2985</v>
      </c>
      <c r="F924">
        <v>29.32841655493894</v>
      </c>
      <c r="G924">
        <v>0.25705460969317645</v>
      </c>
      <c r="H924">
        <v>31.25</v>
      </c>
      <c r="I924">
        <v>0.26800000000000002</v>
      </c>
      <c r="J924">
        <v>4.7748699999999999</v>
      </c>
      <c r="K924">
        <v>36</v>
      </c>
      <c r="L924">
        <v>-150.82999999999993</v>
      </c>
      <c r="M924">
        <v>0.1358178594525391</v>
      </c>
      <c r="N924">
        <v>-0.12123675024063735</v>
      </c>
    </row>
    <row r="925" spans="1:14">
      <c r="A925" s="17">
        <v>45611</v>
      </c>
      <c r="B925">
        <v>11</v>
      </c>
      <c r="C925">
        <v>3</v>
      </c>
      <c r="D925">
        <v>5870.62</v>
      </c>
      <c r="E925">
        <v>1.3163</v>
      </c>
      <c r="F925">
        <v>16.165798258307518</v>
      </c>
      <c r="G925">
        <v>0.15643254753916455</v>
      </c>
      <c r="H925">
        <v>17.75</v>
      </c>
      <c r="I925">
        <v>0.16800000000000001</v>
      </c>
      <c r="J925">
        <v>4.7703899999999999</v>
      </c>
      <c r="K925">
        <v>35</v>
      </c>
      <c r="L925">
        <v>-229.38000000000011</v>
      </c>
      <c r="M925">
        <v>-2.1029802235674466E-2</v>
      </c>
      <c r="N925">
        <v>-0.17746234977483902</v>
      </c>
    </row>
    <row r="926" spans="1:14">
      <c r="A926" s="17">
        <v>45614</v>
      </c>
      <c r="B926">
        <v>11</v>
      </c>
      <c r="C926">
        <v>1</v>
      </c>
      <c r="D926">
        <v>5893.62</v>
      </c>
      <c r="E926">
        <v>1.3109</v>
      </c>
      <c r="F926">
        <v>16.40773790421008</v>
      </c>
      <c r="G926">
        <v>0.16646008780944357</v>
      </c>
      <c r="H926">
        <v>18.600000000000001</v>
      </c>
      <c r="I926">
        <v>0.184</v>
      </c>
      <c r="J926">
        <v>4.7681199999999997</v>
      </c>
      <c r="K926">
        <v>32</v>
      </c>
      <c r="L926">
        <v>-206.38000000000011</v>
      </c>
      <c r="M926">
        <v>2.2354262555854718</v>
      </c>
      <c r="N926">
        <v>2.0689661677760283</v>
      </c>
    </row>
    <row r="927" spans="1:14">
      <c r="A927" s="17">
        <v>45615</v>
      </c>
      <c r="B927">
        <v>11</v>
      </c>
      <c r="C927">
        <v>1</v>
      </c>
      <c r="D927">
        <v>5916.98</v>
      </c>
      <c r="E927">
        <v>1.3053999999999999</v>
      </c>
      <c r="F927">
        <v>22.011833758783723</v>
      </c>
      <c r="G927">
        <v>0.20499116064635323</v>
      </c>
      <c r="H927">
        <v>23.4</v>
      </c>
      <c r="I927">
        <v>0.218</v>
      </c>
      <c r="J927">
        <v>4.7679</v>
      </c>
      <c r="K927">
        <v>31</v>
      </c>
      <c r="L927">
        <v>-183.02000000000044</v>
      </c>
      <c r="M927">
        <v>9.5263582235459721E-3</v>
      </c>
      <c r="N927">
        <v>-0.19546480242280725</v>
      </c>
    </row>
    <row r="928" spans="1:14">
      <c r="A928" s="17">
        <v>45616</v>
      </c>
      <c r="B928">
        <v>11</v>
      </c>
      <c r="C928">
        <v>1</v>
      </c>
      <c r="D928">
        <v>5917.11</v>
      </c>
      <c r="E928">
        <v>1.3050999999999999</v>
      </c>
      <c r="F928">
        <v>23.343970818699063</v>
      </c>
      <c r="G928">
        <v>0.21050037686458725</v>
      </c>
      <c r="H928">
        <v>23.2</v>
      </c>
      <c r="I928">
        <v>0.222</v>
      </c>
      <c r="J928">
        <v>4.7730899999999998</v>
      </c>
      <c r="K928">
        <v>30</v>
      </c>
      <c r="L928">
        <v>-182.89000000000033</v>
      </c>
      <c r="M928">
        <v>0.53049493821206606</v>
      </c>
      <c r="N928">
        <v>0.31999456134747883</v>
      </c>
    </row>
    <row r="929" spans="1:14">
      <c r="A929" s="17">
        <v>45617</v>
      </c>
      <c r="B929">
        <v>11</v>
      </c>
      <c r="C929">
        <v>1</v>
      </c>
      <c r="D929">
        <v>5948.71</v>
      </c>
      <c r="E929">
        <v>1.2982</v>
      </c>
      <c r="F929">
        <v>28.579692522032246</v>
      </c>
      <c r="G929">
        <v>0.25102428599647231</v>
      </c>
      <c r="H929">
        <v>28.7</v>
      </c>
      <c r="I929">
        <v>0.26100000000000001</v>
      </c>
      <c r="J929">
        <v>4.7730300000000003</v>
      </c>
      <c r="K929">
        <v>29</v>
      </c>
      <c r="L929">
        <v>-151.28999999999996</v>
      </c>
      <c r="M929">
        <v>3.105517227777753</v>
      </c>
      <c r="N929">
        <v>2.8544929417812805</v>
      </c>
    </row>
    <row r="930" spans="1:14">
      <c r="A930" s="17">
        <v>45618</v>
      </c>
      <c r="B930">
        <v>11</v>
      </c>
      <c r="C930">
        <v>3</v>
      </c>
      <c r="D930">
        <v>5969.34</v>
      </c>
      <c r="E930">
        <v>1.2948999999999999</v>
      </c>
      <c r="F930">
        <v>27.272026879812302</v>
      </c>
      <c r="G930">
        <v>0.26217768800804053</v>
      </c>
      <c r="H930">
        <v>26.95</v>
      </c>
      <c r="I930">
        <v>0.26400000000000001</v>
      </c>
      <c r="J930">
        <v>4.7799699999999996</v>
      </c>
      <c r="K930">
        <v>28</v>
      </c>
      <c r="L930">
        <v>-130.65999999999985</v>
      </c>
      <c r="M930">
        <v>-5.2915005091073358E-2</v>
      </c>
      <c r="N930">
        <v>-0.31509269309911392</v>
      </c>
    </row>
    <row r="931" spans="1:14">
      <c r="A931" s="17">
        <v>45621</v>
      </c>
      <c r="B931">
        <v>11</v>
      </c>
      <c r="C931">
        <v>1</v>
      </c>
      <c r="D931">
        <v>5987.37</v>
      </c>
      <c r="E931">
        <v>1.2907</v>
      </c>
      <c r="F931">
        <v>25.639514427381755</v>
      </c>
      <c r="G931">
        <v>0.27099484019602588</v>
      </c>
      <c r="H931">
        <v>29.35</v>
      </c>
      <c r="I931">
        <v>0.28499999999999998</v>
      </c>
      <c r="J931">
        <v>4.7609500000000002</v>
      </c>
      <c r="K931">
        <v>25</v>
      </c>
      <c r="L931">
        <v>-112.63000000000011</v>
      </c>
      <c r="M931">
        <v>0.52291076872907294</v>
      </c>
      <c r="N931">
        <v>0.25191592853304706</v>
      </c>
    </row>
    <row r="932" spans="1:14">
      <c r="A932" s="17">
        <v>45622</v>
      </c>
      <c r="B932">
        <v>11</v>
      </c>
      <c r="C932">
        <v>1</v>
      </c>
      <c r="D932">
        <v>6021.63</v>
      </c>
      <c r="E932">
        <v>1.2827</v>
      </c>
      <c r="F932">
        <v>33.446342466624856</v>
      </c>
      <c r="G932">
        <v>0.33906177542529159</v>
      </c>
      <c r="H932">
        <v>36.15</v>
      </c>
      <c r="I932">
        <v>0.35399999999999998</v>
      </c>
      <c r="J932">
        <v>4.7359099999999996</v>
      </c>
      <c r="K932">
        <v>24</v>
      </c>
      <c r="L932">
        <v>-78.369999999999891</v>
      </c>
      <c r="M932">
        <v>0.25037526216789757</v>
      </c>
      <c r="N932">
        <v>-8.8686513257394017E-2</v>
      </c>
    </row>
    <row r="933" spans="1:14">
      <c r="A933" s="17">
        <v>45623</v>
      </c>
      <c r="B933">
        <v>11</v>
      </c>
      <c r="C933">
        <v>2</v>
      </c>
      <c r="D933">
        <v>5998.74</v>
      </c>
      <c r="E933">
        <v>1.2879</v>
      </c>
      <c r="F933">
        <v>23.938970878508371</v>
      </c>
      <c r="G933">
        <v>0.27468743056619765</v>
      </c>
      <c r="H933">
        <v>25.15</v>
      </c>
      <c r="I933">
        <v>0.28499999999999998</v>
      </c>
      <c r="J933">
        <v>4.7243700000000004</v>
      </c>
      <c r="K933">
        <v>23</v>
      </c>
      <c r="L933">
        <v>-101.26000000000022</v>
      </c>
      <c r="M933">
        <v>-1.0876291660228563</v>
      </c>
      <c r="N933">
        <v>-1.362316596589054</v>
      </c>
    </row>
    <row r="934" spans="1:14">
      <c r="A934" s="17">
        <v>45625</v>
      </c>
      <c r="B934">
        <v>11</v>
      </c>
      <c r="C934">
        <v>3</v>
      </c>
      <c r="D934">
        <v>6032.38</v>
      </c>
      <c r="E934">
        <v>1.2808999999999999</v>
      </c>
      <c r="F934">
        <v>31.416701305067363</v>
      </c>
      <c r="G934">
        <v>0.34730373080528076</v>
      </c>
      <c r="H934">
        <v>34.700000000000003</v>
      </c>
      <c r="I934">
        <v>0.371</v>
      </c>
      <c r="J934">
        <v>4.7997500000000004</v>
      </c>
      <c r="K934">
        <v>21</v>
      </c>
      <c r="L934">
        <v>-67.619999999999891</v>
      </c>
      <c r="M934">
        <v>-2.0593033680274139E-2</v>
      </c>
      <c r="N934">
        <v>-0.36789676448555492</v>
      </c>
    </row>
    <row r="935" spans="1:14">
      <c r="A935" s="17">
        <v>45628</v>
      </c>
      <c r="B935">
        <v>11</v>
      </c>
      <c r="C935">
        <v>1</v>
      </c>
      <c r="D935">
        <v>6047.15</v>
      </c>
      <c r="E935">
        <v>1.2774000000000001</v>
      </c>
      <c r="F935">
        <v>31.436066537322404</v>
      </c>
      <c r="G935">
        <v>0.3709125607966593</v>
      </c>
      <c r="H935">
        <v>35.700000000000003</v>
      </c>
      <c r="I935">
        <v>0.39700000000000002</v>
      </c>
      <c r="J935">
        <v>4.7840400000000001</v>
      </c>
      <c r="K935">
        <v>18</v>
      </c>
      <c r="L935">
        <v>-52.850000000000364</v>
      </c>
      <c r="M935">
        <v>6.2479911458355401E-2</v>
      </c>
      <c r="N935">
        <v>-0.30843264933830389</v>
      </c>
    </row>
    <row r="936" spans="1:14">
      <c r="A936" s="17">
        <v>45629</v>
      </c>
      <c r="B936">
        <v>11</v>
      </c>
      <c r="C936">
        <v>1</v>
      </c>
      <c r="D936">
        <v>6049.88</v>
      </c>
      <c r="E936">
        <v>1.2765</v>
      </c>
      <c r="F936">
        <v>29.908948424123992</v>
      </c>
      <c r="G936">
        <v>0.37089879799404868</v>
      </c>
      <c r="H936">
        <v>34.549999999999997</v>
      </c>
      <c r="I936">
        <v>0.39</v>
      </c>
      <c r="J936">
        <v>4.7794400000000001</v>
      </c>
      <c r="K936">
        <v>17</v>
      </c>
      <c r="L936">
        <v>-50.119999999999891</v>
      </c>
      <c r="M936" t="s">
        <v>69</v>
      </c>
      <c r="N936" t="s">
        <v>69</v>
      </c>
    </row>
    <row r="937" spans="1:14">
      <c r="A937" s="17">
        <v>45509</v>
      </c>
      <c r="B937">
        <v>12</v>
      </c>
      <c r="C937">
        <v>1</v>
      </c>
      <c r="D937">
        <v>5186.33</v>
      </c>
      <c r="E937">
        <v>1.4816</v>
      </c>
      <c r="F937">
        <v>6.9911913825960994</v>
      </c>
      <c r="G937">
        <v>3.810479226067711E-2</v>
      </c>
      <c r="H937">
        <v>9.5</v>
      </c>
      <c r="I937">
        <v>4.8000000000000001E-2</v>
      </c>
      <c r="J937">
        <v>4.9585299999999997</v>
      </c>
      <c r="K937">
        <v>137</v>
      </c>
      <c r="L937">
        <v>-1013.6700000000001</v>
      </c>
      <c r="M937">
        <v>-0.10624244739583914</v>
      </c>
      <c r="N937">
        <v>-0.14434723965651625</v>
      </c>
    </row>
    <row r="938" spans="1:14">
      <c r="A938" s="17">
        <v>45510</v>
      </c>
      <c r="B938">
        <v>12</v>
      </c>
      <c r="C938">
        <v>1</v>
      </c>
      <c r="D938">
        <v>5240.03</v>
      </c>
      <c r="E938">
        <v>1.4664999999999999</v>
      </c>
      <c r="F938">
        <v>5.7194913285587177</v>
      </c>
      <c r="G938">
        <v>3.4157917493112214E-2</v>
      </c>
      <c r="H938">
        <v>6.05</v>
      </c>
      <c r="I938">
        <v>3.6999999999999998E-2</v>
      </c>
      <c r="J938">
        <v>4.9520299999999997</v>
      </c>
      <c r="K938">
        <v>136</v>
      </c>
      <c r="L938">
        <v>-959.97000000000025</v>
      </c>
      <c r="M938">
        <v>1.6292301408721243E-3</v>
      </c>
      <c r="N938">
        <v>-3.2528687352240092E-2</v>
      </c>
    </row>
    <row r="939" spans="1:14">
      <c r="A939" s="17">
        <v>45511</v>
      </c>
      <c r="B939">
        <v>12</v>
      </c>
      <c r="C939">
        <v>1</v>
      </c>
      <c r="D939">
        <v>5199.5</v>
      </c>
      <c r="E939">
        <v>1.4785999999999999</v>
      </c>
      <c r="F939">
        <v>4.9039374524984964</v>
      </c>
      <c r="G939">
        <v>2.9592682847956103E-2</v>
      </c>
      <c r="H939">
        <v>5.95</v>
      </c>
      <c r="I939">
        <v>3.5000000000000003E-2</v>
      </c>
      <c r="J939">
        <v>4.8596199999999996</v>
      </c>
      <c r="K939">
        <v>135</v>
      </c>
      <c r="L939">
        <v>-1000.5</v>
      </c>
      <c r="M939">
        <v>1.5258590294884935E-2</v>
      </c>
      <c r="N939">
        <v>-1.4334092553071168E-2</v>
      </c>
    </row>
    <row r="940" spans="1:14">
      <c r="A940" s="17">
        <v>45512</v>
      </c>
      <c r="B940">
        <v>12</v>
      </c>
      <c r="C940">
        <v>1</v>
      </c>
      <c r="D940">
        <v>5319.31</v>
      </c>
      <c r="E940">
        <v>1.4450000000000001</v>
      </c>
      <c r="F940">
        <v>6.1694050661598112</v>
      </c>
      <c r="G940">
        <v>3.8269494217064041E-2</v>
      </c>
      <c r="H940">
        <v>7.45</v>
      </c>
      <c r="I940">
        <v>4.4999999999999998E-2</v>
      </c>
      <c r="J940">
        <v>4.9504000000000001</v>
      </c>
      <c r="K940">
        <v>134</v>
      </c>
      <c r="L940">
        <v>-880.6899999999996</v>
      </c>
      <c r="M940">
        <v>-0.34807687891163369</v>
      </c>
      <c r="N940">
        <v>-0.38634637312869774</v>
      </c>
    </row>
    <row r="941" spans="1:14">
      <c r="A941" s="17">
        <v>45513</v>
      </c>
      <c r="B941">
        <v>12</v>
      </c>
      <c r="C941">
        <v>3</v>
      </c>
      <c r="D941">
        <v>5344.16</v>
      </c>
      <c r="E941">
        <v>1.4382999999999999</v>
      </c>
      <c r="F941">
        <v>5.4175109882448567</v>
      </c>
      <c r="G941">
        <v>3.5539766493767437E-2</v>
      </c>
      <c r="H941">
        <v>6.15</v>
      </c>
      <c r="I941">
        <v>3.9E-2</v>
      </c>
      <c r="J941">
        <v>4.9727600000000001</v>
      </c>
      <c r="K941">
        <v>133</v>
      </c>
      <c r="L941">
        <v>-855.84000000000015</v>
      </c>
      <c r="M941">
        <v>1.1186129253024793E-2</v>
      </c>
      <c r="N941">
        <v>-2.4353637240742645E-2</v>
      </c>
    </row>
    <row r="942" spans="1:14">
      <c r="A942" s="17">
        <v>45516</v>
      </c>
      <c r="B942">
        <v>12</v>
      </c>
      <c r="C942">
        <v>1</v>
      </c>
      <c r="D942">
        <v>5344.39</v>
      </c>
      <c r="E942">
        <v>1.4375</v>
      </c>
      <c r="F942">
        <v>4.4750575085990931</v>
      </c>
      <c r="G942">
        <v>3.0864910240514798E-2</v>
      </c>
      <c r="H942">
        <v>5.45</v>
      </c>
      <c r="I942">
        <v>3.5999999999999997E-2</v>
      </c>
      <c r="J942">
        <v>4.9640300000000002</v>
      </c>
      <c r="K942">
        <v>130</v>
      </c>
      <c r="L942">
        <v>-855.60999999999967</v>
      </c>
      <c r="M942">
        <v>3.4216971028289009E-2</v>
      </c>
      <c r="N942">
        <v>3.3520607877742109E-3</v>
      </c>
    </row>
    <row r="943" spans="1:14">
      <c r="A943" s="17">
        <v>45517</v>
      </c>
      <c r="B943">
        <v>12</v>
      </c>
      <c r="C943">
        <v>1</v>
      </c>
      <c r="D943">
        <v>5434.43</v>
      </c>
      <c r="E943">
        <v>1.4134</v>
      </c>
      <c r="F943">
        <v>6.5973089156876199</v>
      </c>
      <c r="G943">
        <v>4.4159633357683373E-2</v>
      </c>
      <c r="H943">
        <v>7.8</v>
      </c>
      <c r="I943">
        <v>0.05</v>
      </c>
      <c r="J943">
        <v>4.9351500000000001</v>
      </c>
      <c r="K943">
        <v>129</v>
      </c>
      <c r="L943">
        <v>-765.56999999999971</v>
      </c>
      <c r="M943">
        <v>2.471014103192275</v>
      </c>
      <c r="N943">
        <v>2.4268544698345917</v>
      </c>
    </row>
    <row r="944" spans="1:14">
      <c r="A944" s="17">
        <v>45518</v>
      </c>
      <c r="B944">
        <v>12</v>
      </c>
      <c r="C944">
        <v>1</v>
      </c>
      <c r="D944">
        <v>5455.21</v>
      </c>
      <c r="E944">
        <v>1.4079999999999999</v>
      </c>
      <c r="F944">
        <v>5.8472072235881853</v>
      </c>
      <c r="G944">
        <v>4.1317162337756404E-2</v>
      </c>
      <c r="H944">
        <v>7.05</v>
      </c>
      <c r="I944">
        <v>4.9000000000000002E-2</v>
      </c>
      <c r="J944">
        <v>4.9485799999999998</v>
      </c>
      <c r="K944">
        <v>128</v>
      </c>
      <c r="L944">
        <v>-744.79</v>
      </c>
      <c r="M944">
        <v>7.1998528526006314E-2</v>
      </c>
      <c r="N944">
        <v>3.068136618824991E-2</v>
      </c>
    </row>
    <row r="945" spans="1:14">
      <c r="A945" s="17">
        <v>45519</v>
      </c>
      <c r="B945">
        <v>12</v>
      </c>
      <c r="C945">
        <v>1</v>
      </c>
      <c r="D945">
        <v>5543.22</v>
      </c>
      <c r="E945">
        <v>1.3857999999999999</v>
      </c>
      <c r="F945">
        <v>10.453742674132002</v>
      </c>
      <c r="G945">
        <v>6.7469109958906912E-2</v>
      </c>
      <c r="H945">
        <v>11.85</v>
      </c>
      <c r="I945">
        <v>7.4999999999999997E-2</v>
      </c>
      <c r="J945">
        <v>5.0019799999999996</v>
      </c>
      <c r="K945">
        <v>127</v>
      </c>
      <c r="L945">
        <v>-656.77999999999975</v>
      </c>
      <c r="M945">
        <v>-4.9910621342963077E-2</v>
      </c>
      <c r="N945">
        <v>-0.11737973130186999</v>
      </c>
    </row>
    <row r="946" spans="1:14">
      <c r="A946" s="17">
        <v>45520</v>
      </c>
      <c r="B946">
        <v>12</v>
      </c>
      <c r="C946">
        <v>3</v>
      </c>
      <c r="D946">
        <v>5554.25</v>
      </c>
      <c r="E946">
        <v>1.3829</v>
      </c>
      <c r="F946">
        <v>10.660396702973685</v>
      </c>
      <c r="G946">
        <v>6.9098176254601226E-2</v>
      </c>
      <c r="H946">
        <v>12.35</v>
      </c>
      <c r="I946">
        <v>7.8E-2</v>
      </c>
      <c r="J946">
        <v>4.9948600000000001</v>
      </c>
      <c r="K946">
        <v>126</v>
      </c>
      <c r="L946">
        <v>-645.75</v>
      </c>
      <c r="M946">
        <v>-0.26640649610374245</v>
      </c>
      <c r="N946">
        <v>-0.33550467235834369</v>
      </c>
    </row>
    <row r="947" spans="1:14">
      <c r="A947" s="17">
        <v>45523</v>
      </c>
      <c r="B947">
        <v>12</v>
      </c>
      <c r="C947">
        <v>1</v>
      </c>
      <c r="D947">
        <v>5608.25</v>
      </c>
      <c r="E947">
        <v>1.3697999999999999</v>
      </c>
      <c r="F947">
        <v>13.448554412359499</v>
      </c>
      <c r="G947">
        <v>8.5188441137561369E-2</v>
      </c>
      <c r="H947">
        <v>14.85</v>
      </c>
      <c r="I947">
        <v>9.2999999999999999E-2</v>
      </c>
      <c r="J947">
        <v>5.0149900000000001</v>
      </c>
      <c r="K947">
        <v>123</v>
      </c>
      <c r="L947">
        <v>-591.75</v>
      </c>
      <c r="M947">
        <v>-1.246263724271467E-2</v>
      </c>
      <c r="N947">
        <v>-9.7651078380276035E-2</v>
      </c>
    </row>
    <row r="948" spans="1:14">
      <c r="A948" s="17">
        <v>45524</v>
      </c>
      <c r="B948">
        <v>12</v>
      </c>
      <c r="C948">
        <v>1</v>
      </c>
      <c r="D948">
        <v>5597.12</v>
      </c>
      <c r="E948">
        <v>1.3721000000000001</v>
      </c>
      <c r="F948">
        <v>13.045388562147252</v>
      </c>
      <c r="G948">
        <v>8.2383189918543834E-2</v>
      </c>
      <c r="H948">
        <v>15.25</v>
      </c>
      <c r="I948">
        <v>9.5000000000000001E-2</v>
      </c>
      <c r="J948">
        <v>4.9802</v>
      </c>
      <c r="K948">
        <v>122</v>
      </c>
      <c r="L948">
        <v>-602.88000000000011</v>
      </c>
      <c r="M948">
        <v>0.70078692028983847</v>
      </c>
      <c r="N948">
        <v>0.61840373037129459</v>
      </c>
    </row>
    <row r="949" spans="1:14">
      <c r="A949" s="17">
        <v>45525</v>
      </c>
      <c r="B949">
        <v>12</v>
      </c>
      <c r="C949">
        <v>1</v>
      </c>
      <c r="D949">
        <v>5620.85</v>
      </c>
      <c r="E949">
        <v>1.3666</v>
      </c>
      <c r="F949">
        <v>15.042585423382206</v>
      </c>
      <c r="G949">
        <v>9.25030000596469E-2</v>
      </c>
      <c r="H949">
        <v>17.100000000000001</v>
      </c>
      <c r="I949">
        <v>0.10299999999999999</v>
      </c>
      <c r="J949">
        <v>4.9407199999999998</v>
      </c>
      <c r="K949">
        <v>121</v>
      </c>
      <c r="L949">
        <v>-579.14999999999964</v>
      </c>
      <c r="M949">
        <v>3.8717076736316469E-2</v>
      </c>
      <c r="N949">
        <v>-5.3785923323330431E-2</v>
      </c>
    </row>
    <row r="950" spans="1:14">
      <c r="A950" s="17">
        <v>45526</v>
      </c>
      <c r="B950">
        <v>12</v>
      </c>
      <c r="C950">
        <v>1</v>
      </c>
      <c r="D950">
        <v>5570.64</v>
      </c>
      <c r="E950">
        <v>1.3792</v>
      </c>
      <c r="F950">
        <v>12.016278801107262</v>
      </c>
      <c r="G950">
        <v>7.5771868170903423E-2</v>
      </c>
      <c r="H950">
        <v>14.35</v>
      </c>
      <c r="I950">
        <v>8.7999999999999995E-2</v>
      </c>
      <c r="J950">
        <v>4.9737099999999996</v>
      </c>
      <c r="K950">
        <v>120</v>
      </c>
      <c r="L950">
        <v>-629.35999999999967</v>
      </c>
      <c r="M950">
        <v>7.490800155880499E-2</v>
      </c>
      <c r="N950">
        <v>-8.638666120984323E-4</v>
      </c>
    </row>
    <row r="951" spans="1:14">
      <c r="A951" s="17">
        <v>45527</v>
      </c>
      <c r="B951">
        <v>12</v>
      </c>
      <c r="C951">
        <v>3</v>
      </c>
      <c r="D951">
        <v>5634.61</v>
      </c>
      <c r="E951">
        <v>1.3636999999999999</v>
      </c>
      <c r="F951">
        <v>15.873073980879667</v>
      </c>
      <c r="G951">
        <v>9.7031916513902056E-2</v>
      </c>
      <c r="H951">
        <v>17.55</v>
      </c>
      <c r="I951">
        <v>0.105</v>
      </c>
      <c r="J951">
        <v>4.9300199999999998</v>
      </c>
      <c r="K951">
        <v>119</v>
      </c>
      <c r="L951">
        <v>-565.39000000000033</v>
      </c>
      <c r="M951">
        <v>3.4214702201202589E-2</v>
      </c>
      <c r="N951">
        <v>-6.281721431269946E-2</v>
      </c>
    </row>
    <row r="952" spans="1:14">
      <c r="A952" s="17">
        <v>45530</v>
      </c>
      <c r="B952">
        <v>12</v>
      </c>
      <c r="C952">
        <v>1</v>
      </c>
      <c r="D952">
        <v>5616.84</v>
      </c>
      <c r="E952">
        <v>1.3683000000000001</v>
      </c>
      <c r="F952">
        <v>13.040875275983979</v>
      </c>
      <c r="G952">
        <v>8.3794641055937175E-2</v>
      </c>
      <c r="H952">
        <v>14.8</v>
      </c>
      <c r="I952">
        <v>9.2999999999999999E-2</v>
      </c>
      <c r="J952">
        <v>4.93872</v>
      </c>
      <c r="K952">
        <v>116</v>
      </c>
      <c r="L952">
        <v>-583.15999999999985</v>
      </c>
      <c r="M952">
        <v>1.6542141516951079E-2</v>
      </c>
      <c r="N952">
        <v>-6.7252499538986099E-2</v>
      </c>
    </row>
    <row r="953" spans="1:14">
      <c r="A953" s="17">
        <v>45531</v>
      </c>
      <c r="B953">
        <v>12</v>
      </c>
      <c r="C953">
        <v>1</v>
      </c>
      <c r="D953">
        <v>5625.8</v>
      </c>
      <c r="E953">
        <v>1.3662000000000001</v>
      </c>
      <c r="F953">
        <v>12.508951248320102</v>
      </c>
      <c r="G953">
        <v>8.2334874633317942E-2</v>
      </c>
      <c r="H953">
        <v>14.6</v>
      </c>
      <c r="I953">
        <v>9.4E-2</v>
      </c>
      <c r="J953">
        <v>4.92021</v>
      </c>
      <c r="K953">
        <v>115</v>
      </c>
      <c r="L953">
        <v>-574.19999999999982</v>
      </c>
      <c r="M953">
        <v>6.2371036953909026E-2</v>
      </c>
      <c r="N953">
        <v>-1.9963837679408916E-2</v>
      </c>
    </row>
    <row r="954" spans="1:14">
      <c r="A954" s="17">
        <v>45532</v>
      </c>
      <c r="B954">
        <v>12</v>
      </c>
      <c r="C954">
        <v>1</v>
      </c>
      <c r="D954">
        <v>5592.18</v>
      </c>
      <c r="E954">
        <v>1.3749</v>
      </c>
      <c r="F954">
        <v>10.722861357064744</v>
      </c>
      <c r="G954">
        <v>7.1585085787356173E-2</v>
      </c>
      <c r="H954">
        <v>11.2</v>
      </c>
      <c r="I954">
        <v>7.9000000000000001E-2</v>
      </c>
      <c r="J954">
        <v>4.9045100000000001</v>
      </c>
      <c r="K954">
        <v>114</v>
      </c>
      <c r="L954">
        <v>-607.81999999999971</v>
      </c>
      <c r="M954">
        <v>-1.8828448844697726E-2</v>
      </c>
      <c r="N954">
        <v>-9.0413534632053899E-2</v>
      </c>
    </row>
    <row r="955" spans="1:14">
      <c r="A955" s="17">
        <v>45533</v>
      </c>
      <c r="B955">
        <v>12</v>
      </c>
      <c r="C955">
        <v>1</v>
      </c>
      <c r="D955">
        <v>5591.96</v>
      </c>
      <c r="E955">
        <v>1.3743000000000001</v>
      </c>
      <c r="F955">
        <v>9.3410766981753568</v>
      </c>
      <c r="G955">
        <v>6.536517002633567E-2</v>
      </c>
      <c r="H955">
        <v>11.6</v>
      </c>
      <c r="I955">
        <v>7.9000000000000001E-2</v>
      </c>
      <c r="J955">
        <v>4.9904500000000001</v>
      </c>
      <c r="K955">
        <v>113</v>
      </c>
      <c r="L955">
        <v>-608.04</v>
      </c>
      <c r="M955">
        <v>5.5377902601907156E-2</v>
      </c>
      <c r="N955">
        <v>-9.9872674244285142E-3</v>
      </c>
    </row>
    <row r="956" spans="1:14">
      <c r="A956" s="17">
        <v>45534</v>
      </c>
      <c r="B956">
        <v>12</v>
      </c>
      <c r="C956">
        <v>3</v>
      </c>
      <c r="D956">
        <v>5648.4</v>
      </c>
      <c r="E956">
        <v>1.3606</v>
      </c>
      <c r="F956">
        <v>12.614095520876219</v>
      </c>
      <c r="G956">
        <v>8.4948974783612213E-2</v>
      </c>
      <c r="H956">
        <v>13.55</v>
      </c>
      <c r="I956">
        <v>0.09</v>
      </c>
      <c r="J956">
        <v>4.9696699999999998</v>
      </c>
      <c r="K956">
        <v>112</v>
      </c>
      <c r="L956">
        <v>-551.60000000000036</v>
      </c>
      <c r="M956">
        <v>2.9012631890785186E-2</v>
      </c>
      <c r="N956">
        <v>-5.5936342892827028E-2</v>
      </c>
    </row>
    <row r="957" spans="1:14">
      <c r="A957" s="17">
        <v>45538</v>
      </c>
      <c r="B957">
        <v>12</v>
      </c>
      <c r="C957">
        <v>1</v>
      </c>
      <c r="D957">
        <v>5528.93</v>
      </c>
      <c r="E957">
        <v>1.3905000000000001</v>
      </c>
      <c r="F957">
        <v>7.0090639483219661</v>
      </c>
      <c r="G957">
        <v>4.9950679724793605E-2</v>
      </c>
      <c r="H957">
        <v>8.3000000000000007</v>
      </c>
      <c r="I957">
        <v>5.8999999999999997E-2</v>
      </c>
      <c r="J957">
        <v>4.9531099999999997</v>
      </c>
      <c r="K957">
        <v>108</v>
      </c>
      <c r="L957">
        <v>-671.06999999999971</v>
      </c>
      <c r="M957">
        <v>-3.3501743589645261E-3</v>
      </c>
      <c r="N957">
        <v>-5.3300854083758134E-2</v>
      </c>
    </row>
    <row r="958" spans="1:14">
      <c r="A958" s="17">
        <v>45539</v>
      </c>
      <c r="B958">
        <v>12</v>
      </c>
      <c r="C958">
        <v>1</v>
      </c>
      <c r="D958">
        <v>5520.07</v>
      </c>
      <c r="E958">
        <v>1.3929</v>
      </c>
      <c r="F958">
        <v>7.061887016683329</v>
      </c>
      <c r="G958">
        <v>4.966764068113496E-2</v>
      </c>
      <c r="H958">
        <v>8.4</v>
      </c>
      <c r="I958">
        <v>5.5E-2</v>
      </c>
      <c r="J958">
        <v>4.8909399999999996</v>
      </c>
      <c r="K958">
        <v>107</v>
      </c>
      <c r="L958">
        <v>-679.93000000000029</v>
      </c>
      <c r="M958">
        <v>2.5251253445275689E-2</v>
      </c>
      <c r="N958">
        <v>-2.4416387235859271E-2</v>
      </c>
    </row>
    <row r="959" spans="1:14">
      <c r="A959" s="17">
        <v>45540</v>
      </c>
      <c r="B959">
        <v>12</v>
      </c>
      <c r="C959">
        <v>1</v>
      </c>
      <c r="D959">
        <v>5503.41</v>
      </c>
      <c r="E959">
        <v>1.3960999999999999</v>
      </c>
      <c r="F959">
        <v>6.1064847140463314</v>
      </c>
      <c r="G959">
        <v>4.4060669530775226E-2</v>
      </c>
      <c r="H959">
        <v>7.45</v>
      </c>
      <c r="I959">
        <v>5.1999999999999998E-2</v>
      </c>
      <c r="J959">
        <v>4.8811600000000004</v>
      </c>
      <c r="K959">
        <v>106</v>
      </c>
      <c r="L959">
        <v>-696.59000000000015</v>
      </c>
      <c r="M959">
        <v>2.0754544687875517E-2</v>
      </c>
      <c r="N959">
        <v>-2.3306124842899709E-2</v>
      </c>
    </row>
    <row r="960" spans="1:14">
      <c r="A960" s="17">
        <v>45541</v>
      </c>
      <c r="B960">
        <v>12</v>
      </c>
      <c r="C960">
        <v>1</v>
      </c>
      <c r="D960">
        <v>5408.42</v>
      </c>
      <c r="E960">
        <v>1.4211</v>
      </c>
      <c r="F960">
        <v>4.5553101252347119</v>
      </c>
      <c r="G960">
        <v>3.2570659472582697E-2</v>
      </c>
      <c r="H960">
        <v>5.05</v>
      </c>
      <c r="I960">
        <v>3.6999999999999998E-2</v>
      </c>
      <c r="J960">
        <v>4.8439300000000003</v>
      </c>
      <c r="K960">
        <v>105</v>
      </c>
      <c r="L960">
        <v>-791.57999999999993</v>
      </c>
      <c r="M960">
        <v>2.6589127987834273E-2</v>
      </c>
      <c r="N960">
        <v>-5.9815314847484237E-3</v>
      </c>
    </row>
    <row r="961" spans="1:14">
      <c r="A961" s="17">
        <v>45544</v>
      </c>
      <c r="B961">
        <v>12</v>
      </c>
      <c r="C961">
        <v>3</v>
      </c>
      <c r="D961">
        <v>5471.05</v>
      </c>
      <c r="E961">
        <v>1.4044000000000001</v>
      </c>
      <c r="F961">
        <v>4.7782376882979349</v>
      </c>
      <c r="G961">
        <v>3.5698653292893998E-2</v>
      </c>
      <c r="H961">
        <v>6.15</v>
      </c>
      <c r="I961">
        <v>4.2999999999999997E-2</v>
      </c>
      <c r="J961">
        <v>4.8527800000000001</v>
      </c>
      <c r="K961">
        <v>102</v>
      </c>
      <c r="L961">
        <v>-728.94999999999982</v>
      </c>
      <c r="M961">
        <v>-3.8859950069450519E-3</v>
      </c>
      <c r="N961">
        <v>-3.9584648299839049E-2</v>
      </c>
    </row>
    <row r="962" spans="1:14">
      <c r="A962" s="17">
        <v>45545</v>
      </c>
      <c r="B962">
        <v>12</v>
      </c>
      <c r="C962">
        <v>1</v>
      </c>
      <c r="D962">
        <v>5495.52</v>
      </c>
      <c r="E962">
        <v>1.3980999999999999</v>
      </c>
      <c r="F962">
        <v>5.2984779742300248</v>
      </c>
      <c r="G962">
        <v>3.9363992498120975E-2</v>
      </c>
      <c r="H962">
        <v>6.3</v>
      </c>
      <c r="I962">
        <v>4.5999999999999999E-2</v>
      </c>
      <c r="J962">
        <v>4.8342799999999997</v>
      </c>
      <c r="K962">
        <v>101</v>
      </c>
      <c r="L962">
        <v>-704.47999999999956</v>
      </c>
      <c r="M962">
        <v>5.6185648111715482E-2</v>
      </c>
      <c r="N962">
        <v>1.6821655613594506E-2</v>
      </c>
    </row>
    <row r="963" spans="1:14">
      <c r="A963" s="17">
        <v>45546</v>
      </c>
      <c r="B963">
        <v>12</v>
      </c>
      <c r="C963">
        <v>1</v>
      </c>
      <c r="D963">
        <v>5554.13</v>
      </c>
      <c r="E963">
        <v>1.3846000000000001</v>
      </c>
      <c r="F963">
        <v>7.1591865937396619</v>
      </c>
      <c r="G963">
        <v>5.1718814961740411E-2</v>
      </c>
      <c r="H963">
        <v>8.4</v>
      </c>
      <c r="I963">
        <v>5.8999999999999997E-2</v>
      </c>
      <c r="J963">
        <v>4.8654599999999997</v>
      </c>
      <c r="K963">
        <v>100</v>
      </c>
      <c r="L963">
        <v>-645.86999999999989</v>
      </c>
      <c r="M963">
        <v>8.5603384813594752E-2</v>
      </c>
      <c r="N963">
        <v>3.388456985185434E-2</v>
      </c>
    </row>
    <row r="964" spans="1:14">
      <c r="A964" s="17">
        <v>45547</v>
      </c>
      <c r="B964">
        <v>12</v>
      </c>
      <c r="C964">
        <v>1</v>
      </c>
      <c r="D964">
        <v>5595.76</v>
      </c>
      <c r="E964">
        <v>1.3735999999999999</v>
      </c>
      <c r="F964">
        <v>8.9360995378746679</v>
      </c>
      <c r="G964">
        <v>6.2939947775148289E-2</v>
      </c>
      <c r="H964">
        <v>10.15</v>
      </c>
      <c r="I964">
        <v>7.0000000000000007E-2</v>
      </c>
      <c r="J964">
        <v>4.8419800000000004</v>
      </c>
      <c r="K964">
        <v>99</v>
      </c>
      <c r="L964">
        <v>-604.23999999999978</v>
      </c>
      <c r="M964">
        <v>0.21364110143783721</v>
      </c>
      <c r="N964">
        <v>0.15070115366268894</v>
      </c>
    </row>
    <row r="965" spans="1:14">
      <c r="A965" s="17">
        <v>45548</v>
      </c>
      <c r="B965">
        <v>12</v>
      </c>
      <c r="C965">
        <v>1</v>
      </c>
      <c r="D965">
        <v>5626.02</v>
      </c>
      <c r="E965">
        <v>1.3662000000000001</v>
      </c>
      <c r="F965">
        <v>10.499045188976538</v>
      </c>
      <c r="G965">
        <v>7.2497824029003233E-2</v>
      </c>
      <c r="H965">
        <v>12.1</v>
      </c>
      <c r="I965">
        <v>0.08</v>
      </c>
      <c r="J965">
        <v>4.8354499999999998</v>
      </c>
      <c r="K965">
        <v>98</v>
      </c>
      <c r="L965">
        <v>-573.97999999999956</v>
      </c>
      <c r="M965">
        <v>-1.4310940384083178E-2</v>
      </c>
      <c r="N965">
        <v>-8.6808764413086409E-2</v>
      </c>
    </row>
    <row r="966" spans="1:14">
      <c r="A966" s="17">
        <v>45551</v>
      </c>
      <c r="B966">
        <v>12</v>
      </c>
      <c r="C966">
        <v>3</v>
      </c>
      <c r="D966">
        <v>5633.09</v>
      </c>
      <c r="E966">
        <v>1.3646</v>
      </c>
      <c r="F966">
        <v>10.215389819311099</v>
      </c>
      <c r="G966">
        <v>7.1550422193856253E-2</v>
      </c>
      <c r="H966">
        <v>12.3</v>
      </c>
      <c r="I966">
        <v>8.3000000000000004E-2</v>
      </c>
      <c r="J966">
        <v>4.7641400000000003</v>
      </c>
      <c r="K966">
        <v>95</v>
      </c>
      <c r="L966">
        <v>-566.90999999999985</v>
      </c>
      <c r="M966">
        <v>-1.4669030320756758E-2</v>
      </c>
      <c r="N966">
        <v>-8.6219452514613007E-2</v>
      </c>
    </row>
    <row r="967" spans="1:14">
      <c r="A967" s="17">
        <v>45552</v>
      </c>
      <c r="B967">
        <v>12</v>
      </c>
      <c r="C967">
        <v>1</v>
      </c>
      <c r="D967">
        <v>5634.58</v>
      </c>
      <c r="E967">
        <v>1.3645</v>
      </c>
      <c r="F967">
        <v>10.886804554264359</v>
      </c>
      <c r="G967">
        <v>7.4691875491202875E-2</v>
      </c>
      <c r="H967">
        <v>13.2</v>
      </c>
      <c r="I967">
        <v>8.7999999999999995E-2</v>
      </c>
      <c r="J967">
        <v>4.7633799999999997</v>
      </c>
      <c r="K967">
        <v>94</v>
      </c>
      <c r="L967">
        <v>-565.42000000000007</v>
      </c>
      <c r="M967">
        <v>1.6092759815314359E-2</v>
      </c>
      <c r="N967">
        <v>-5.8599115675888519E-2</v>
      </c>
    </row>
    <row r="968" spans="1:14">
      <c r="A968" s="17">
        <v>45553</v>
      </c>
      <c r="B968">
        <v>12</v>
      </c>
      <c r="C968">
        <v>1</v>
      </c>
      <c r="D968">
        <v>5618.26</v>
      </c>
      <c r="E968">
        <v>1.3686</v>
      </c>
      <c r="F968">
        <v>9.7935654801461851</v>
      </c>
      <c r="G968">
        <v>6.8264318968857554E-2</v>
      </c>
      <c r="H968">
        <v>12.6</v>
      </c>
      <c r="I968">
        <v>8.1000000000000003E-2</v>
      </c>
      <c r="J968">
        <v>4.7387499999999996</v>
      </c>
      <c r="K968">
        <v>93</v>
      </c>
      <c r="L968">
        <v>-581.73999999999978</v>
      </c>
      <c r="M968">
        <v>8.5139376981745854E-2</v>
      </c>
      <c r="N968">
        <v>1.68750580128883E-2</v>
      </c>
    </row>
    <row r="969" spans="1:14">
      <c r="A969" s="17">
        <v>45554</v>
      </c>
      <c r="B969">
        <v>12</v>
      </c>
      <c r="C969">
        <v>1</v>
      </c>
      <c r="D969">
        <v>5713.64</v>
      </c>
      <c r="E969">
        <v>1.3462000000000001</v>
      </c>
      <c r="F969">
        <v>16.416707590792271</v>
      </c>
      <c r="G969">
        <v>0.10652023160873751</v>
      </c>
      <c r="H969">
        <v>18.899999999999999</v>
      </c>
      <c r="I969">
        <v>0.11899999999999999</v>
      </c>
      <c r="J969">
        <v>4.7077999999999998</v>
      </c>
      <c r="K969">
        <v>92</v>
      </c>
      <c r="L969">
        <v>-486.35999999999967</v>
      </c>
      <c r="M969">
        <v>8.2596931992073561E-2</v>
      </c>
      <c r="N969">
        <v>-2.3923299616663951E-2</v>
      </c>
    </row>
    <row r="970" spans="1:14">
      <c r="A970" s="17">
        <v>45555</v>
      </c>
      <c r="B970">
        <v>12</v>
      </c>
      <c r="C970">
        <v>1</v>
      </c>
      <c r="D970">
        <v>5702.55</v>
      </c>
      <c r="E970">
        <v>1.3484</v>
      </c>
      <c r="F970">
        <v>14.40945918463683</v>
      </c>
      <c r="G970">
        <v>9.6759631774097993E-2</v>
      </c>
      <c r="H970">
        <v>16.25</v>
      </c>
      <c r="I970">
        <v>0.107</v>
      </c>
      <c r="J970">
        <v>4.6699400000000004</v>
      </c>
      <c r="K970">
        <v>91</v>
      </c>
      <c r="L970">
        <v>-497.44999999999982</v>
      </c>
      <c r="M970">
        <v>4.9340478893742087E-2</v>
      </c>
      <c r="N970">
        <v>-4.7419152880355905E-2</v>
      </c>
    </row>
    <row r="971" spans="1:14">
      <c r="A971" s="17">
        <v>45558</v>
      </c>
      <c r="B971">
        <v>12</v>
      </c>
      <c r="C971">
        <v>3</v>
      </c>
      <c r="D971">
        <v>5718.57</v>
      </c>
      <c r="E971">
        <v>1.3396999999999999</v>
      </c>
      <c r="F971">
        <v>13.697641388795773</v>
      </c>
      <c r="G971">
        <v>9.5485719771856228E-2</v>
      </c>
      <c r="H971">
        <v>16</v>
      </c>
      <c r="I971">
        <v>0.108</v>
      </c>
      <c r="J971">
        <v>4.64276</v>
      </c>
      <c r="K971">
        <v>88</v>
      </c>
      <c r="L971">
        <v>-481.43000000000029</v>
      </c>
      <c r="M971">
        <v>-1.4456731981647401E-2</v>
      </c>
      <c r="N971">
        <v>-0.10994245175350363</v>
      </c>
    </row>
    <row r="972" spans="1:14">
      <c r="A972" s="17">
        <v>45559</v>
      </c>
      <c r="B972">
        <v>12</v>
      </c>
      <c r="C972">
        <v>1</v>
      </c>
      <c r="D972">
        <v>5732.93</v>
      </c>
      <c r="E972">
        <v>1.3360000000000001</v>
      </c>
      <c r="F972">
        <v>14.089232704476899</v>
      </c>
      <c r="G972">
        <v>9.8956216548955603E-2</v>
      </c>
      <c r="H972">
        <v>16.7</v>
      </c>
      <c r="I972">
        <v>0.111</v>
      </c>
      <c r="J972">
        <v>4.6194100000000002</v>
      </c>
      <c r="K972">
        <v>87</v>
      </c>
      <c r="L972">
        <v>-467.06999999999971</v>
      </c>
      <c r="M972">
        <v>4.2752969780114572E-2</v>
      </c>
      <c r="N972">
        <v>-5.6203246768841031E-2</v>
      </c>
    </row>
    <row r="973" spans="1:14">
      <c r="A973" s="17">
        <v>45560</v>
      </c>
      <c r="B973">
        <v>12</v>
      </c>
      <c r="C973">
        <v>1</v>
      </c>
      <c r="D973">
        <v>5722.26</v>
      </c>
      <c r="E973">
        <v>1.3381000000000001</v>
      </c>
      <c r="F973">
        <v>12.826107292193456</v>
      </c>
      <c r="G973">
        <v>9.1898217630568921E-2</v>
      </c>
      <c r="H973">
        <v>15.35</v>
      </c>
      <c r="I973">
        <v>0.106</v>
      </c>
      <c r="J973">
        <v>4.6132499999999999</v>
      </c>
      <c r="K973">
        <v>86</v>
      </c>
      <c r="L973">
        <v>-477.73999999999978</v>
      </c>
      <c r="M973">
        <v>1.3663316166851123</v>
      </c>
      <c r="N973">
        <v>1.2744333990545433</v>
      </c>
    </row>
    <row r="974" spans="1:14">
      <c r="A974" s="17">
        <v>45561</v>
      </c>
      <c r="B974">
        <v>12</v>
      </c>
      <c r="C974">
        <v>1</v>
      </c>
      <c r="D974">
        <v>5745.37</v>
      </c>
      <c r="E974">
        <v>1.3329</v>
      </c>
      <c r="F974">
        <v>15.958044625608409</v>
      </c>
      <c r="G974">
        <v>0.10846883603643862</v>
      </c>
      <c r="H974">
        <v>18.2</v>
      </c>
      <c r="I974">
        <v>0.121</v>
      </c>
      <c r="J974">
        <v>4.6144999999999996</v>
      </c>
      <c r="K974">
        <v>85</v>
      </c>
      <c r="L974">
        <v>-454.63000000000011</v>
      </c>
      <c r="M974">
        <v>1.7783262928000503E-3</v>
      </c>
      <c r="N974">
        <v>-0.10669050974363857</v>
      </c>
    </row>
    <row r="975" spans="1:14">
      <c r="A975" s="17">
        <v>45562</v>
      </c>
      <c r="B975">
        <v>12</v>
      </c>
      <c r="C975">
        <v>1</v>
      </c>
      <c r="D975">
        <v>5738.17</v>
      </c>
      <c r="E975">
        <v>1.335</v>
      </c>
      <c r="F975">
        <v>16.450723283124034</v>
      </c>
      <c r="G975">
        <v>0.10927943714771012</v>
      </c>
      <c r="H975">
        <v>18.149999999999999</v>
      </c>
      <c r="I975">
        <v>0.11799999999999999</v>
      </c>
      <c r="J975">
        <v>4.5907200000000001</v>
      </c>
      <c r="K975">
        <v>84</v>
      </c>
      <c r="L975">
        <v>-461.82999999999993</v>
      </c>
      <c r="M975">
        <v>-0.15281037888785437</v>
      </c>
      <c r="N975">
        <v>-0.26208981603556447</v>
      </c>
    </row>
    <row r="976" spans="1:14">
      <c r="A976" s="17">
        <v>45565</v>
      </c>
      <c r="B976">
        <v>12</v>
      </c>
      <c r="C976">
        <v>3</v>
      </c>
      <c r="D976">
        <v>5762.48</v>
      </c>
      <c r="E976">
        <v>1.3305</v>
      </c>
      <c r="F976">
        <v>16.255527817393613</v>
      </c>
      <c r="G976">
        <v>0.11202026827675081</v>
      </c>
      <c r="H976">
        <v>17.649999999999999</v>
      </c>
      <c r="I976">
        <v>0.12</v>
      </c>
      <c r="J976">
        <v>4.6287700000000003</v>
      </c>
      <c r="K976">
        <v>81</v>
      </c>
      <c r="L976">
        <v>-437.52000000000044</v>
      </c>
      <c r="M976">
        <v>3.2809930592532573E-2</v>
      </c>
      <c r="N976">
        <v>-7.9210337684218229E-2</v>
      </c>
    </row>
    <row r="977" spans="1:14">
      <c r="A977" s="17">
        <v>45566</v>
      </c>
      <c r="B977">
        <v>12</v>
      </c>
      <c r="C977">
        <v>1</v>
      </c>
      <c r="D977">
        <v>5708.75</v>
      </c>
      <c r="E977">
        <v>1.3432999999999999</v>
      </c>
      <c r="F977">
        <v>11.932760066698847</v>
      </c>
      <c r="G977">
        <v>8.5824796248838986E-2</v>
      </c>
      <c r="H977">
        <v>13.85</v>
      </c>
      <c r="I977">
        <v>9.8000000000000004E-2</v>
      </c>
      <c r="J977">
        <v>4.6014900000000001</v>
      </c>
      <c r="K977">
        <v>80</v>
      </c>
      <c r="L977">
        <v>-491.25</v>
      </c>
      <c r="M977">
        <v>1.4863219252438975E-2</v>
      </c>
      <c r="N977">
        <v>-7.0961576996400016E-2</v>
      </c>
    </row>
    <row r="978" spans="1:14">
      <c r="A978" s="17">
        <v>45567</v>
      </c>
      <c r="B978">
        <v>12</v>
      </c>
      <c r="C978">
        <v>1</v>
      </c>
      <c r="D978">
        <v>5709.54</v>
      </c>
      <c r="E978">
        <v>1.3454999999999999</v>
      </c>
      <c r="F978">
        <v>11.259650381773668</v>
      </c>
      <c r="G978">
        <v>8.2705330407131197E-2</v>
      </c>
      <c r="H978">
        <v>13.55</v>
      </c>
      <c r="I978">
        <v>9.2999999999999999E-2</v>
      </c>
      <c r="J978">
        <v>4.5949600000000004</v>
      </c>
      <c r="K978">
        <v>79</v>
      </c>
      <c r="L978">
        <v>-490.46000000000004</v>
      </c>
      <c r="M978">
        <v>4.0885726863701517E-2</v>
      </c>
      <c r="N978">
        <v>-4.181960354342968E-2</v>
      </c>
    </row>
    <row r="979" spans="1:14">
      <c r="A979" s="17">
        <v>45568</v>
      </c>
      <c r="B979">
        <v>12</v>
      </c>
      <c r="C979">
        <v>1</v>
      </c>
      <c r="D979">
        <v>5699.94</v>
      </c>
      <c r="E979">
        <v>1.3475999999999999</v>
      </c>
      <c r="F979">
        <v>11.249220270146793</v>
      </c>
      <c r="G979">
        <v>8.1589853164557538E-2</v>
      </c>
      <c r="H979">
        <v>12.3</v>
      </c>
      <c r="I979">
        <v>0.09</v>
      </c>
      <c r="J979">
        <v>4.6138399999999997</v>
      </c>
      <c r="K979">
        <v>78</v>
      </c>
      <c r="L979">
        <v>-500.0600000000004</v>
      </c>
      <c r="M979">
        <v>0.1152463066040357</v>
      </c>
      <c r="N979">
        <v>3.3656453439478165E-2</v>
      </c>
    </row>
    <row r="980" spans="1:14">
      <c r="A980" s="17">
        <v>45569</v>
      </c>
      <c r="B980">
        <v>12</v>
      </c>
      <c r="C980">
        <v>1</v>
      </c>
      <c r="D980">
        <v>5751.07</v>
      </c>
      <c r="E980">
        <v>1.3361000000000001</v>
      </c>
      <c r="F980">
        <v>14.763127651444051</v>
      </c>
      <c r="G980">
        <v>0.1038889079453109</v>
      </c>
      <c r="H980">
        <v>15.75</v>
      </c>
      <c r="I980">
        <v>0.11</v>
      </c>
      <c r="J980">
        <v>4.7532100000000002</v>
      </c>
      <c r="K980">
        <v>77</v>
      </c>
      <c r="L980">
        <v>-448.93000000000029</v>
      </c>
      <c r="M980">
        <v>4.0162151701650328E-2</v>
      </c>
      <c r="N980">
        <v>-6.3726756243660573E-2</v>
      </c>
    </row>
    <row r="981" spans="1:14">
      <c r="A981" s="17">
        <v>45572</v>
      </c>
      <c r="B981">
        <v>12</v>
      </c>
      <c r="C981">
        <v>3</v>
      </c>
      <c r="D981">
        <v>5695.94</v>
      </c>
      <c r="E981">
        <v>1.3483000000000001</v>
      </c>
      <c r="F981">
        <v>10.551468925633628</v>
      </c>
      <c r="G981">
        <v>7.7898982696174221E-2</v>
      </c>
      <c r="H981">
        <v>12.7</v>
      </c>
      <c r="I981">
        <v>8.7999999999999995E-2</v>
      </c>
      <c r="J981">
        <v>4.8091100000000004</v>
      </c>
      <c r="K981">
        <v>74</v>
      </c>
      <c r="L981">
        <v>-504.0600000000004</v>
      </c>
      <c r="M981">
        <v>-0.34791288164088352</v>
      </c>
      <c r="N981">
        <v>-0.42581186433705775</v>
      </c>
    </row>
    <row r="982" spans="1:14">
      <c r="A982" s="17">
        <v>45573</v>
      </c>
      <c r="B982">
        <v>12</v>
      </c>
      <c r="C982">
        <v>1</v>
      </c>
      <c r="D982">
        <v>5751.13</v>
      </c>
      <c r="E982">
        <v>1.3351</v>
      </c>
      <c r="F982">
        <v>13.798520656190817</v>
      </c>
      <c r="G982">
        <v>9.9389793882207367E-2</v>
      </c>
      <c r="H982">
        <v>15.55</v>
      </c>
      <c r="I982">
        <v>0.107</v>
      </c>
      <c r="J982">
        <v>4.7761899999999997</v>
      </c>
      <c r="K982">
        <v>73</v>
      </c>
      <c r="L982">
        <v>-448.86999999999989</v>
      </c>
      <c r="M982">
        <v>0.22770365347096744</v>
      </c>
      <c r="N982">
        <v>0.12831385958876007</v>
      </c>
    </row>
    <row r="983" spans="1:14">
      <c r="A983" s="17">
        <v>45574</v>
      </c>
      <c r="B983">
        <v>12</v>
      </c>
      <c r="C983">
        <v>1</v>
      </c>
      <c r="D983">
        <v>5792.04</v>
      </c>
      <c r="E983">
        <v>1.3254999999999999</v>
      </c>
      <c r="F983">
        <v>18.696844285453835</v>
      </c>
      <c r="G983">
        <v>0.12644155665972595</v>
      </c>
      <c r="H983">
        <v>20.05</v>
      </c>
      <c r="I983">
        <v>0.13300000000000001</v>
      </c>
      <c r="J983">
        <v>4.7885200000000001</v>
      </c>
      <c r="K983">
        <v>72</v>
      </c>
      <c r="L983">
        <v>-407.96000000000004</v>
      </c>
      <c r="M983">
        <v>2.4284941976220921E-2</v>
      </c>
      <c r="N983">
        <v>-0.10215661468350504</v>
      </c>
    </row>
    <row r="984" spans="1:14">
      <c r="A984" s="17">
        <v>45575</v>
      </c>
      <c r="B984">
        <v>12</v>
      </c>
      <c r="C984">
        <v>1</v>
      </c>
      <c r="D984">
        <v>5780.05</v>
      </c>
      <c r="E984">
        <v>1.3278000000000001</v>
      </c>
      <c r="F984">
        <v>17.114895418150354</v>
      </c>
      <c r="G984">
        <v>0.11785404338283907</v>
      </c>
      <c r="H984">
        <v>19.25</v>
      </c>
      <c r="I984">
        <v>0.127</v>
      </c>
      <c r="J984">
        <v>4.7853000000000003</v>
      </c>
      <c r="K984">
        <v>71</v>
      </c>
      <c r="L984">
        <v>-419.94999999999982</v>
      </c>
      <c r="M984">
        <v>0.29571999784400715</v>
      </c>
      <c r="N984">
        <v>0.1778659544611681</v>
      </c>
    </row>
    <row r="985" spans="1:14">
      <c r="A985" s="17">
        <v>45576</v>
      </c>
      <c r="B985">
        <v>12</v>
      </c>
      <c r="C985">
        <v>3</v>
      </c>
      <c r="D985">
        <v>5815.03</v>
      </c>
      <c r="E985">
        <v>1.3204</v>
      </c>
      <c r="F985">
        <v>22.950355159088872</v>
      </c>
      <c r="G985">
        <v>0.14672348625646164</v>
      </c>
      <c r="H985">
        <v>23.35</v>
      </c>
      <c r="I985">
        <v>0.152</v>
      </c>
      <c r="J985">
        <v>4.7812799999999998</v>
      </c>
      <c r="K985">
        <v>70</v>
      </c>
      <c r="L985">
        <v>-384.97000000000025</v>
      </c>
      <c r="M985">
        <v>-0.44762063895634963</v>
      </c>
      <c r="N985">
        <v>-0.59434412521281121</v>
      </c>
    </row>
    <row r="986" spans="1:14">
      <c r="A986" s="17">
        <v>45579</v>
      </c>
      <c r="B986">
        <v>12</v>
      </c>
      <c r="C986">
        <v>1</v>
      </c>
      <c r="D986">
        <v>5859.85</v>
      </c>
      <c r="E986">
        <v>1.3103</v>
      </c>
      <c r="F986">
        <v>27.136559393904804</v>
      </c>
      <c r="G986">
        <v>0.17169434862210844</v>
      </c>
      <c r="H986">
        <v>31.6</v>
      </c>
      <c r="I986">
        <v>0.186</v>
      </c>
      <c r="J986">
        <v>4.7858499999999999</v>
      </c>
      <c r="K986">
        <v>67</v>
      </c>
      <c r="L986">
        <v>-340.14999999999964</v>
      </c>
      <c r="M986">
        <v>0.13296945427856813</v>
      </c>
      <c r="N986">
        <v>-3.8724894343540317E-2</v>
      </c>
    </row>
    <row r="987" spans="1:14">
      <c r="A987" s="17">
        <v>45580</v>
      </c>
      <c r="B987">
        <v>12</v>
      </c>
      <c r="C987">
        <v>1</v>
      </c>
      <c r="D987">
        <v>5815.26</v>
      </c>
      <c r="E987">
        <v>1.3209</v>
      </c>
      <c r="F987">
        <v>20.627305040543433</v>
      </c>
      <c r="G987">
        <v>0.13774264018967691</v>
      </c>
      <c r="H987">
        <v>22.9</v>
      </c>
      <c r="I987">
        <v>0.14899999999999999</v>
      </c>
      <c r="J987">
        <v>4.7696500000000004</v>
      </c>
      <c r="K987">
        <v>66</v>
      </c>
      <c r="L987">
        <v>-384.73999999999978</v>
      </c>
      <c r="M987">
        <v>0.23751517628096999</v>
      </c>
      <c r="N987">
        <v>9.9772536091293079E-2</v>
      </c>
    </row>
    <row r="988" spans="1:14">
      <c r="A988" s="17">
        <v>45581</v>
      </c>
      <c r="B988">
        <v>12</v>
      </c>
      <c r="C988">
        <v>1</v>
      </c>
      <c r="D988">
        <v>5842.47</v>
      </c>
      <c r="E988">
        <v>1.3144</v>
      </c>
      <c r="F988">
        <v>22.607456371620515</v>
      </c>
      <c r="G988">
        <v>0.15109530503599783</v>
      </c>
      <c r="H988">
        <v>24.35</v>
      </c>
      <c r="I988">
        <v>0.161</v>
      </c>
      <c r="J988">
        <v>4.7691600000000003</v>
      </c>
      <c r="K988">
        <v>65</v>
      </c>
      <c r="L988">
        <v>-357.52999999999975</v>
      </c>
      <c r="M988">
        <v>0.12501214174792144</v>
      </c>
      <c r="N988">
        <v>-2.6083163288076389E-2</v>
      </c>
    </row>
    <row r="989" spans="1:14">
      <c r="A989" s="17">
        <v>45582</v>
      </c>
      <c r="B989">
        <v>12</v>
      </c>
      <c r="C989">
        <v>1</v>
      </c>
      <c r="D989">
        <v>5841.47</v>
      </c>
      <c r="E989">
        <v>1.3139000000000001</v>
      </c>
      <c r="F989">
        <v>19.519539149970683</v>
      </c>
      <c r="G989">
        <v>0.13895065298276971</v>
      </c>
      <c r="H989">
        <v>21.6</v>
      </c>
      <c r="I989">
        <v>0.15</v>
      </c>
      <c r="J989">
        <v>4.79474</v>
      </c>
      <c r="K989">
        <v>64</v>
      </c>
      <c r="L989">
        <v>-358.52999999999975</v>
      </c>
      <c r="M989">
        <v>0.82285312944369515</v>
      </c>
      <c r="N989">
        <v>0.68390247646092539</v>
      </c>
    </row>
    <row r="990" spans="1:14">
      <c r="A990" s="17">
        <v>45583</v>
      </c>
      <c r="B990">
        <v>12</v>
      </c>
      <c r="C990">
        <v>3</v>
      </c>
      <c r="D990">
        <v>5864.67</v>
      </c>
      <c r="E990">
        <v>1.3086</v>
      </c>
      <c r="F990">
        <v>21.44311721393035</v>
      </c>
      <c r="G990">
        <v>0.15200996360252661</v>
      </c>
      <c r="H990">
        <v>23.35</v>
      </c>
      <c r="I990">
        <v>0.161</v>
      </c>
      <c r="J990">
        <v>4.7816799999999997</v>
      </c>
      <c r="K990">
        <v>63</v>
      </c>
      <c r="L990">
        <v>-335.32999999999993</v>
      </c>
      <c r="M990">
        <v>3.614502016829714E-2</v>
      </c>
      <c r="N990">
        <v>-0.11586494343422947</v>
      </c>
    </row>
    <row r="991" spans="1:14">
      <c r="A991" s="17">
        <v>45586</v>
      </c>
      <c r="B991">
        <v>12</v>
      </c>
      <c r="C991">
        <v>1</v>
      </c>
      <c r="D991">
        <v>5853.98</v>
      </c>
      <c r="E991">
        <v>1.3109999999999999</v>
      </c>
      <c r="F991">
        <v>18.052466623202918</v>
      </c>
      <c r="G991">
        <v>0.13523586692447356</v>
      </c>
      <c r="H991">
        <v>20.7</v>
      </c>
      <c r="I991">
        <v>0.14799999999999999</v>
      </c>
      <c r="J991">
        <v>4.7991299999999999</v>
      </c>
      <c r="K991">
        <v>60</v>
      </c>
      <c r="L991">
        <v>-346.02000000000044</v>
      </c>
      <c r="M991">
        <v>0.11574790069142162</v>
      </c>
      <c r="N991">
        <v>-1.9487966233051948E-2</v>
      </c>
    </row>
    <row r="992" spans="1:14">
      <c r="A992" s="17">
        <v>45587</v>
      </c>
      <c r="B992">
        <v>12</v>
      </c>
      <c r="C992">
        <v>1</v>
      </c>
      <c r="D992">
        <v>5851.2</v>
      </c>
      <c r="E992">
        <v>1.3109</v>
      </c>
      <c r="F992">
        <v>16.750728405522409</v>
      </c>
      <c r="G992">
        <v>0.12881169347012525</v>
      </c>
      <c r="H992">
        <v>17.95</v>
      </c>
      <c r="I992">
        <v>0.13900000000000001</v>
      </c>
      <c r="J992">
        <v>4.7952000000000004</v>
      </c>
      <c r="K992">
        <v>59</v>
      </c>
      <c r="L992">
        <v>-348.80000000000018</v>
      </c>
      <c r="M992">
        <v>6.4374118232273639E-2</v>
      </c>
      <c r="N992">
        <v>-6.443757523785161E-2</v>
      </c>
    </row>
    <row r="993" spans="1:14">
      <c r="A993" s="17">
        <v>45588</v>
      </c>
      <c r="B993">
        <v>12</v>
      </c>
      <c r="C993">
        <v>1</v>
      </c>
      <c r="D993">
        <v>5797.42</v>
      </c>
      <c r="E993">
        <v>1.3226</v>
      </c>
      <c r="F993">
        <v>11.474217441117048</v>
      </c>
      <c r="G993">
        <v>9.37794913320949E-2</v>
      </c>
      <c r="H993">
        <v>13.15</v>
      </c>
      <c r="I993">
        <v>0.104</v>
      </c>
      <c r="J993">
        <v>4.7968299999999999</v>
      </c>
      <c r="K993">
        <v>58</v>
      </c>
      <c r="L993">
        <v>-402.57999999999993</v>
      </c>
      <c r="M993">
        <v>3.4988321480141235E-2</v>
      </c>
      <c r="N993">
        <v>-5.8791169851953665E-2</v>
      </c>
    </row>
    <row r="994" spans="1:14">
      <c r="A994" s="17">
        <v>45589</v>
      </c>
      <c r="B994">
        <v>12</v>
      </c>
      <c r="C994">
        <v>1</v>
      </c>
      <c r="D994">
        <v>5809.86</v>
      </c>
      <c r="E994">
        <v>1.3192999999999999</v>
      </c>
      <c r="F994">
        <v>11.450279180297571</v>
      </c>
      <c r="G994">
        <v>9.5436713643801324E-2</v>
      </c>
      <c r="H994">
        <v>12.85</v>
      </c>
      <c r="I994">
        <v>0.106</v>
      </c>
      <c r="J994">
        <v>4.7797099999999997</v>
      </c>
      <c r="K994">
        <v>57</v>
      </c>
      <c r="L994">
        <v>-390.14000000000033</v>
      </c>
      <c r="M994">
        <v>8.8122520956035247E-3</v>
      </c>
      <c r="N994">
        <v>-8.6624461548197806E-2</v>
      </c>
    </row>
    <row r="995" spans="1:14">
      <c r="A995" s="17">
        <v>45590</v>
      </c>
      <c r="B995">
        <v>12</v>
      </c>
      <c r="C995">
        <v>3</v>
      </c>
      <c r="D995">
        <v>5808.12</v>
      </c>
      <c r="E995">
        <v>1.3187</v>
      </c>
      <c r="F995">
        <v>12.53499915487339</v>
      </c>
      <c r="G995">
        <v>0.10055648125274393</v>
      </c>
      <c r="H995">
        <v>12.65</v>
      </c>
      <c r="I995">
        <v>0.104</v>
      </c>
      <c r="J995">
        <v>4.7761800000000001</v>
      </c>
      <c r="K995">
        <v>56</v>
      </c>
      <c r="L995">
        <v>-391.88000000000011</v>
      </c>
      <c r="M995">
        <v>-4.3268890623426592E-2</v>
      </c>
      <c r="N995">
        <v>-0.1438253718761705</v>
      </c>
    </row>
    <row r="996" spans="1:14">
      <c r="A996" s="17">
        <v>45593</v>
      </c>
      <c r="B996">
        <v>12</v>
      </c>
      <c r="C996">
        <v>1</v>
      </c>
      <c r="D996">
        <v>5823.52</v>
      </c>
      <c r="E996">
        <v>1.3150999999999999</v>
      </c>
      <c r="F996">
        <v>12.479606653449423</v>
      </c>
      <c r="G996">
        <v>0.10253946580558022</v>
      </c>
      <c r="H996">
        <v>14.7</v>
      </c>
      <c r="I996">
        <v>0.115</v>
      </c>
      <c r="J996">
        <v>4.7738899999999997</v>
      </c>
      <c r="K996">
        <v>53</v>
      </c>
      <c r="L996">
        <v>-376.47999999999956</v>
      </c>
      <c r="M996">
        <v>-0.16410043156263818</v>
      </c>
      <c r="N996">
        <v>-0.26663989736821841</v>
      </c>
    </row>
    <row r="997" spans="1:14">
      <c r="A997" s="17">
        <v>45594</v>
      </c>
      <c r="B997">
        <v>12</v>
      </c>
      <c r="C997">
        <v>1</v>
      </c>
      <c r="D997">
        <v>5832.92</v>
      </c>
      <c r="E997">
        <v>1.3130999999999999</v>
      </c>
      <c r="F997">
        <v>13.742983538194267</v>
      </c>
      <c r="G997">
        <v>0.11031945789813649</v>
      </c>
      <c r="H997">
        <v>16.600000000000001</v>
      </c>
      <c r="I997">
        <v>0.125</v>
      </c>
      <c r="J997">
        <v>4.7655200000000004</v>
      </c>
      <c r="K997">
        <v>52</v>
      </c>
      <c r="L997">
        <v>-367.07999999999993</v>
      </c>
      <c r="M997">
        <v>7.4762067842535321E-2</v>
      </c>
      <c r="N997">
        <v>-3.5557390055601171E-2</v>
      </c>
    </row>
    <row r="998" spans="1:14">
      <c r="A998" s="17">
        <v>45595</v>
      </c>
      <c r="B998">
        <v>12</v>
      </c>
      <c r="C998">
        <v>1</v>
      </c>
      <c r="D998">
        <v>5813.67</v>
      </c>
      <c r="E998">
        <v>1.3177000000000001</v>
      </c>
      <c r="F998">
        <v>12.650221401321005</v>
      </c>
      <c r="G998">
        <v>0.10156960041777145</v>
      </c>
      <c r="H998">
        <v>13.6</v>
      </c>
      <c r="I998">
        <v>0.115</v>
      </c>
      <c r="J998">
        <v>4.7850900000000003</v>
      </c>
      <c r="K998">
        <v>51</v>
      </c>
      <c r="L998">
        <v>-386.32999999999993</v>
      </c>
      <c r="M998">
        <v>4.8532259850471438E-2</v>
      </c>
      <c r="N998">
        <v>-5.3037340567300015E-2</v>
      </c>
    </row>
    <row r="999" spans="1:14">
      <c r="A999" s="17">
        <v>45596</v>
      </c>
      <c r="B999">
        <v>12</v>
      </c>
      <c r="C999">
        <v>1</v>
      </c>
      <c r="D999">
        <v>5705.45</v>
      </c>
      <c r="E999">
        <v>1.3411</v>
      </c>
      <c r="F999">
        <v>6.4476785559053837</v>
      </c>
      <c r="G999">
        <v>5.5714946870798525E-2</v>
      </c>
      <c r="H999">
        <v>7.35</v>
      </c>
      <c r="I999">
        <v>6.4000000000000001E-2</v>
      </c>
      <c r="J999">
        <v>4.7691999999999997</v>
      </c>
      <c r="K999">
        <v>50</v>
      </c>
      <c r="L999">
        <v>-494.55000000000018</v>
      </c>
      <c r="M999">
        <v>-6.4113563310160882E-2</v>
      </c>
      <c r="N999">
        <v>-0.11982851018095941</v>
      </c>
    </row>
    <row r="1000" spans="1:14">
      <c r="A1000" s="17">
        <v>45597</v>
      </c>
      <c r="B1000">
        <v>12</v>
      </c>
      <c r="C1000">
        <v>3</v>
      </c>
      <c r="D1000">
        <v>5728.8</v>
      </c>
      <c r="E1000">
        <v>1.3364</v>
      </c>
      <c r="F1000">
        <v>6.9376529736023826</v>
      </c>
      <c r="G1000">
        <v>6.0439247625989588E-2</v>
      </c>
      <c r="H1000">
        <v>7.2</v>
      </c>
      <c r="I1000">
        <v>6.2E-2</v>
      </c>
      <c r="J1000">
        <v>4.75678</v>
      </c>
      <c r="K1000">
        <v>49</v>
      </c>
      <c r="L1000">
        <v>-471.19999999999982</v>
      </c>
      <c r="M1000">
        <v>1.592043320787186E-2</v>
      </c>
      <c r="N1000">
        <v>-4.4518814418117725E-2</v>
      </c>
    </row>
    <row r="1001" spans="1:14">
      <c r="A1001" s="17">
        <v>45600</v>
      </c>
      <c r="B1001">
        <v>12</v>
      </c>
      <c r="C1001">
        <v>1</v>
      </c>
      <c r="D1001">
        <v>5712.69</v>
      </c>
      <c r="E1001">
        <v>1.3391</v>
      </c>
      <c r="F1001">
        <v>5.0550281742845868</v>
      </c>
      <c r="G1001">
        <v>4.7390084812836415E-2</v>
      </c>
      <c r="H1001">
        <v>5.95</v>
      </c>
      <c r="I1001">
        <v>5.2999999999999999E-2</v>
      </c>
      <c r="J1001">
        <v>4.7418500000000003</v>
      </c>
      <c r="K1001">
        <v>46</v>
      </c>
      <c r="L1001">
        <v>-487.3100000000004</v>
      </c>
      <c r="M1001">
        <v>5.9312866299831193E-2</v>
      </c>
      <c r="N1001">
        <v>1.1922781486994778E-2</v>
      </c>
    </row>
    <row r="1002" spans="1:14">
      <c r="A1002" s="17">
        <v>45601</v>
      </c>
      <c r="B1002">
        <v>12</v>
      </c>
      <c r="C1002">
        <v>1</v>
      </c>
      <c r="D1002">
        <v>5782.76</v>
      </c>
      <c r="E1002">
        <v>1.3243</v>
      </c>
      <c r="F1002">
        <v>7.3268951153111743</v>
      </c>
      <c r="G1002">
        <v>6.7744589669943553E-2</v>
      </c>
      <c r="H1002">
        <v>8.85</v>
      </c>
      <c r="I1002">
        <v>7.3999999999999996E-2</v>
      </c>
      <c r="J1002">
        <v>4.7514500000000002</v>
      </c>
      <c r="K1002">
        <v>45</v>
      </c>
      <c r="L1002">
        <v>-417.23999999999978</v>
      </c>
      <c r="M1002">
        <v>0.1025582506004792</v>
      </c>
      <c r="N1002">
        <v>3.4813660930535645E-2</v>
      </c>
    </row>
    <row r="1003" spans="1:14">
      <c r="A1003" s="17">
        <v>45602</v>
      </c>
      <c r="B1003">
        <v>12</v>
      </c>
      <c r="C1003">
        <v>1</v>
      </c>
      <c r="D1003">
        <v>5929.04</v>
      </c>
      <c r="E1003">
        <v>1.2922</v>
      </c>
      <c r="F1003">
        <v>19.161238790478251</v>
      </c>
      <c r="G1003">
        <v>0.15803543351151214</v>
      </c>
      <c r="H1003">
        <v>21.65</v>
      </c>
      <c r="I1003">
        <v>0.16700000000000001</v>
      </c>
      <c r="J1003">
        <v>4.7555100000000001</v>
      </c>
      <c r="K1003">
        <v>44</v>
      </c>
      <c r="L1003">
        <v>-270.96000000000004</v>
      </c>
      <c r="M1003">
        <v>0.21785564524801548</v>
      </c>
      <c r="N1003">
        <v>5.9820211736503343E-2</v>
      </c>
    </row>
    <row r="1004" spans="1:14">
      <c r="A1004" s="17">
        <v>45603</v>
      </c>
      <c r="B1004">
        <v>12</v>
      </c>
      <c r="C1004">
        <v>1</v>
      </c>
      <c r="D1004">
        <v>5973.1</v>
      </c>
      <c r="E1004">
        <v>1.2938000000000001</v>
      </c>
      <c r="F1004">
        <v>24.562796308724046</v>
      </c>
      <c r="G1004">
        <v>0.19713759862289235</v>
      </c>
      <c r="H1004">
        <v>26.65</v>
      </c>
      <c r="I1004">
        <v>0.20399999999999999</v>
      </c>
      <c r="J1004">
        <v>4.7456100000000001</v>
      </c>
      <c r="K1004">
        <v>43</v>
      </c>
      <c r="L1004">
        <v>-226.89999999999964</v>
      </c>
      <c r="M1004">
        <v>1.7136068818602361</v>
      </c>
      <c r="N1004">
        <v>1.5164692832373439</v>
      </c>
    </row>
    <row r="1005" spans="1:14">
      <c r="A1005" s="17">
        <v>45604</v>
      </c>
      <c r="B1005">
        <v>12</v>
      </c>
      <c r="C1005">
        <v>3</v>
      </c>
      <c r="D1005">
        <v>5995.54</v>
      </c>
      <c r="E1005">
        <v>1.2887999999999999</v>
      </c>
      <c r="F1005">
        <v>28.065395413030728</v>
      </c>
      <c r="G1005">
        <v>0.22094719409314098</v>
      </c>
      <c r="H1005">
        <v>28.75</v>
      </c>
      <c r="I1005">
        <v>0.22900000000000001</v>
      </c>
      <c r="J1005">
        <v>4.7659500000000001</v>
      </c>
      <c r="K1005">
        <v>42</v>
      </c>
      <c r="L1005">
        <v>-204.46000000000004</v>
      </c>
      <c r="M1005">
        <v>6.0947956428629877E-3</v>
      </c>
      <c r="N1005">
        <v>-0.21485239845027798</v>
      </c>
    </row>
    <row r="1006" spans="1:14">
      <c r="A1006" s="17">
        <v>45607</v>
      </c>
      <c r="B1006">
        <v>12</v>
      </c>
      <c r="C1006">
        <v>1</v>
      </c>
      <c r="D1006">
        <v>6001.35</v>
      </c>
      <c r="E1006">
        <v>1.2884</v>
      </c>
      <c r="F1006">
        <v>26.126397350809157</v>
      </c>
      <c r="G1006">
        <v>0.21594624844463703</v>
      </c>
      <c r="H1006">
        <v>28.4</v>
      </c>
      <c r="I1006">
        <v>0.23</v>
      </c>
      <c r="J1006">
        <v>4.7637099999999997</v>
      </c>
      <c r="K1006">
        <v>39</v>
      </c>
      <c r="L1006">
        <v>-198.64999999999964</v>
      </c>
      <c r="M1006">
        <v>0.15996700260293154</v>
      </c>
      <c r="N1006">
        <v>-5.5979245841705494E-2</v>
      </c>
    </row>
    <row r="1007" spans="1:14">
      <c r="A1007" s="17">
        <v>45608</v>
      </c>
      <c r="B1007">
        <v>12</v>
      </c>
      <c r="C1007">
        <v>1</v>
      </c>
      <c r="D1007">
        <v>5983.99</v>
      </c>
      <c r="E1007">
        <v>1.2925</v>
      </c>
      <c r="F1007">
        <v>20.19410263721511</v>
      </c>
      <c r="G1007">
        <v>0.18244107626190242</v>
      </c>
      <c r="H1007">
        <v>22.25</v>
      </c>
      <c r="I1007">
        <v>0.19900000000000001</v>
      </c>
      <c r="J1007">
        <v>4.7735000000000003</v>
      </c>
      <c r="K1007">
        <v>38</v>
      </c>
      <c r="L1007">
        <v>-216.01000000000022</v>
      </c>
      <c r="M1007">
        <v>8.3471092850262107E-2</v>
      </c>
      <c r="N1007">
        <v>-9.8969983411640317E-2</v>
      </c>
    </row>
    <row r="1008" spans="1:14">
      <c r="A1008" s="17">
        <v>45609</v>
      </c>
      <c r="B1008">
        <v>12</v>
      </c>
      <c r="C1008">
        <v>1</v>
      </c>
      <c r="D1008">
        <v>5985.38</v>
      </c>
      <c r="E1008">
        <v>1.2904</v>
      </c>
      <c r="F1008">
        <v>18.250230652823234</v>
      </c>
      <c r="G1008">
        <v>0.17352422829137296</v>
      </c>
      <c r="H1008">
        <v>20.6</v>
      </c>
      <c r="I1008">
        <v>0.19</v>
      </c>
      <c r="J1008">
        <v>4.7338300000000002</v>
      </c>
      <c r="K1008">
        <v>37</v>
      </c>
      <c r="L1008">
        <v>-214.61999999999989</v>
      </c>
      <c r="M1008">
        <v>0.15820234911933961</v>
      </c>
      <c r="N1008">
        <v>-1.5321879172033342E-2</v>
      </c>
    </row>
    <row r="1009" spans="1:14">
      <c r="A1009" s="17">
        <v>45610</v>
      </c>
      <c r="B1009">
        <v>12</v>
      </c>
      <c r="C1009">
        <v>1</v>
      </c>
      <c r="D1009">
        <v>5949.17</v>
      </c>
      <c r="E1009">
        <v>1.2985</v>
      </c>
      <c r="F1009">
        <v>10.574401335233233</v>
      </c>
      <c r="G1009">
        <v>0.11706904713962947</v>
      </c>
      <c r="H1009">
        <v>11.55</v>
      </c>
      <c r="I1009">
        <v>0.124</v>
      </c>
      <c r="J1009">
        <v>4.7748699999999999</v>
      </c>
      <c r="K1009">
        <v>36</v>
      </c>
      <c r="L1009">
        <v>-250.82999999999993</v>
      </c>
      <c r="M1009">
        <v>5.3824114671932169E-2</v>
      </c>
      <c r="N1009">
        <v>-6.3244932467697301E-2</v>
      </c>
    </row>
    <row r="1010" spans="1:14">
      <c r="A1010" s="17">
        <v>45611</v>
      </c>
      <c r="B1010">
        <v>12</v>
      </c>
      <c r="C1010">
        <v>3</v>
      </c>
      <c r="D1010">
        <v>5870.62</v>
      </c>
      <c r="E1010">
        <v>1.3163</v>
      </c>
      <c r="F1010">
        <v>5.5595109390318385</v>
      </c>
      <c r="G1010">
        <v>6.5373500185264999E-2</v>
      </c>
      <c r="H1010">
        <v>6.2</v>
      </c>
      <c r="I1010">
        <v>7.0999999999999994E-2</v>
      </c>
      <c r="J1010">
        <v>4.7703899999999999</v>
      </c>
      <c r="K1010">
        <v>35</v>
      </c>
      <c r="L1010">
        <v>-329.38000000000011</v>
      </c>
      <c r="M1010">
        <v>4.9481887613351642E-3</v>
      </c>
      <c r="N1010">
        <v>-6.0425311423929831E-2</v>
      </c>
    </row>
    <row r="1011" spans="1:14">
      <c r="A1011" s="17">
        <v>45614</v>
      </c>
      <c r="B1011">
        <v>12</v>
      </c>
      <c r="C1011">
        <v>1</v>
      </c>
      <c r="D1011">
        <v>5893.62</v>
      </c>
      <c r="E1011">
        <v>1.3109</v>
      </c>
      <c r="F1011">
        <v>5.0598958304386201</v>
      </c>
      <c r="G1011">
        <v>6.4237534991613915E-2</v>
      </c>
      <c r="H1011">
        <v>6</v>
      </c>
      <c r="I1011">
        <v>7.3999999999999996E-2</v>
      </c>
      <c r="J1011">
        <v>4.7681199999999997</v>
      </c>
      <c r="K1011">
        <v>32</v>
      </c>
      <c r="L1011">
        <v>-306.38000000000011</v>
      </c>
      <c r="M1011">
        <v>1.0711417474680396</v>
      </c>
      <c r="N1011">
        <v>1.0069042124764256</v>
      </c>
    </row>
    <row r="1012" spans="1:14">
      <c r="A1012" s="17">
        <v>45615</v>
      </c>
      <c r="B1012">
        <v>12</v>
      </c>
      <c r="C1012">
        <v>1</v>
      </c>
      <c r="D1012">
        <v>5916.98</v>
      </c>
      <c r="E1012">
        <v>1.3053999999999999</v>
      </c>
      <c r="F1012">
        <v>7.6039076893634956</v>
      </c>
      <c r="G1012">
        <v>8.8091752172381979E-2</v>
      </c>
      <c r="H1012">
        <v>8.3000000000000007</v>
      </c>
      <c r="I1012">
        <v>9.7000000000000003E-2</v>
      </c>
      <c r="J1012">
        <v>4.7679</v>
      </c>
      <c r="K1012">
        <v>31</v>
      </c>
      <c r="L1012">
        <v>-283.02000000000044</v>
      </c>
      <c r="M1012">
        <v>1.1907947779432507E-2</v>
      </c>
      <c r="N1012">
        <v>-7.6183804392949472E-2</v>
      </c>
    </row>
    <row r="1013" spans="1:14">
      <c r="A1013" s="17">
        <v>45616</v>
      </c>
      <c r="B1013">
        <v>12</v>
      </c>
      <c r="C1013">
        <v>1</v>
      </c>
      <c r="D1013">
        <v>5917.11</v>
      </c>
      <c r="E1013">
        <v>1.3050999999999999</v>
      </c>
      <c r="F1013">
        <v>8.044915118922745</v>
      </c>
      <c r="G1013">
        <v>9.1182434355298311E-2</v>
      </c>
      <c r="H1013">
        <v>8.0500000000000007</v>
      </c>
      <c r="I1013">
        <v>9.8000000000000004E-2</v>
      </c>
      <c r="J1013">
        <v>4.7730899999999998</v>
      </c>
      <c r="K1013">
        <v>30</v>
      </c>
      <c r="L1013">
        <v>-282.89000000000033</v>
      </c>
      <c r="M1013">
        <v>0.17843920648951309</v>
      </c>
      <c r="N1013">
        <v>8.7256772134214775E-2</v>
      </c>
    </row>
    <row r="1014" spans="1:14">
      <c r="A1014" s="17">
        <v>45617</v>
      </c>
      <c r="B1014">
        <v>12</v>
      </c>
      <c r="C1014">
        <v>1</v>
      </c>
      <c r="D1014">
        <v>5948.71</v>
      </c>
      <c r="E1014">
        <v>1.2982</v>
      </c>
      <c r="F1014">
        <v>9.9544128601883131</v>
      </c>
      <c r="G1014">
        <v>0.11169864561226987</v>
      </c>
      <c r="H1014">
        <v>9.9</v>
      </c>
      <c r="I1014">
        <v>0.11700000000000001</v>
      </c>
      <c r="J1014">
        <v>4.7730300000000003</v>
      </c>
      <c r="K1014">
        <v>29</v>
      </c>
      <c r="L1014">
        <v>-251.28999999999996</v>
      </c>
      <c r="M1014">
        <v>2.6618719095237879</v>
      </c>
      <c r="N1014">
        <v>2.550173263911518</v>
      </c>
    </row>
    <row r="1015" spans="1:14">
      <c r="A1015" s="17">
        <v>45618</v>
      </c>
      <c r="B1015">
        <v>12</v>
      </c>
      <c r="C1015">
        <v>3</v>
      </c>
      <c r="D1015">
        <v>5969.34</v>
      </c>
      <c r="E1015">
        <v>1.2948999999999999</v>
      </c>
      <c r="F1015">
        <v>8.8198758248109925</v>
      </c>
      <c r="G1015">
        <v>0.10937059468512352</v>
      </c>
      <c r="H1015">
        <v>8.4</v>
      </c>
      <c r="I1015">
        <v>0.109</v>
      </c>
      <c r="J1015">
        <v>4.7799699999999996</v>
      </c>
      <c r="K1015">
        <v>28</v>
      </c>
      <c r="L1015">
        <v>-230.65999999999985</v>
      </c>
      <c r="M1015">
        <v>-1.5433543151563034E-2</v>
      </c>
      <c r="N1015">
        <v>-0.12480413783668655</v>
      </c>
    </row>
    <row r="1016" spans="1:14">
      <c r="A1016" s="17">
        <v>45621</v>
      </c>
      <c r="B1016">
        <v>12</v>
      </c>
      <c r="C1016">
        <v>1</v>
      </c>
      <c r="D1016">
        <v>5987.37</v>
      </c>
      <c r="E1016">
        <v>1.2907</v>
      </c>
      <c r="F1016">
        <v>7.5856176971634568</v>
      </c>
      <c r="G1016">
        <v>0.10452870321318986</v>
      </c>
      <c r="H1016">
        <v>9.1</v>
      </c>
      <c r="I1016">
        <v>0.114</v>
      </c>
      <c r="J1016">
        <v>4.7609500000000002</v>
      </c>
      <c r="K1016">
        <v>25</v>
      </c>
      <c r="L1016">
        <v>-212.63000000000011</v>
      </c>
      <c r="M1016">
        <v>0.14226248855129192</v>
      </c>
      <c r="N1016">
        <v>3.7733785338102066E-2</v>
      </c>
    </row>
    <row r="1017" spans="1:14">
      <c r="A1017" s="17">
        <v>45622</v>
      </c>
      <c r="B1017">
        <v>12</v>
      </c>
      <c r="C1017">
        <v>1</v>
      </c>
      <c r="D1017">
        <v>6021.63</v>
      </c>
      <c r="E1017">
        <v>1.2827</v>
      </c>
      <c r="F1017">
        <v>9.857885286288024</v>
      </c>
      <c r="G1017">
        <v>0.13531268345342212</v>
      </c>
      <c r="H1017">
        <v>10.95</v>
      </c>
      <c r="I1017">
        <v>0.14599999999999999</v>
      </c>
      <c r="J1017">
        <v>4.7359099999999996</v>
      </c>
      <c r="K1017">
        <v>24</v>
      </c>
      <c r="L1017">
        <v>-178.36999999999989</v>
      </c>
      <c r="M1017">
        <v>0.1047023823611208</v>
      </c>
      <c r="N1017">
        <v>-3.0610301092301326E-2</v>
      </c>
    </row>
    <row r="1018" spans="1:14">
      <c r="A1018" s="17">
        <v>45623</v>
      </c>
      <c r="B1018">
        <v>12</v>
      </c>
      <c r="C1018">
        <v>2</v>
      </c>
      <c r="D1018">
        <v>5998.74</v>
      </c>
      <c r="E1018">
        <v>1.2879</v>
      </c>
      <c r="F1018">
        <v>5.8887545334479228</v>
      </c>
      <c r="G1018">
        <v>9.2280341247809913E-2</v>
      </c>
      <c r="H1018">
        <v>6.35</v>
      </c>
      <c r="I1018">
        <v>9.7000000000000003E-2</v>
      </c>
      <c r="J1018">
        <v>4.7243700000000004</v>
      </c>
      <c r="K1018">
        <v>23</v>
      </c>
      <c r="L1018">
        <v>-201.26000000000022</v>
      </c>
      <c r="M1018">
        <v>-0.31319164466626742</v>
      </c>
      <c r="N1018">
        <v>-0.40547198591407735</v>
      </c>
    </row>
    <row r="1019" spans="1:14">
      <c r="A1019" s="17">
        <v>45625</v>
      </c>
      <c r="B1019">
        <v>12</v>
      </c>
      <c r="C1019">
        <v>3</v>
      </c>
      <c r="D1019">
        <v>6032.38</v>
      </c>
      <c r="E1019">
        <v>1.2808999999999999</v>
      </c>
      <c r="F1019">
        <v>7.8117608253140816</v>
      </c>
      <c r="G1019">
        <v>0.12231491975362958</v>
      </c>
      <c r="H1019">
        <v>9.1</v>
      </c>
      <c r="I1019">
        <v>0.13800000000000001</v>
      </c>
      <c r="J1019">
        <v>4.7997500000000004</v>
      </c>
      <c r="K1019">
        <v>21</v>
      </c>
      <c r="L1019">
        <v>-167.61999999999989</v>
      </c>
      <c r="M1019">
        <v>9.2668651561233478E-3</v>
      </c>
      <c r="N1019">
        <v>-0.11304805459750623</v>
      </c>
    </row>
    <row r="1020" spans="1:14">
      <c r="A1020" s="17">
        <v>45628</v>
      </c>
      <c r="B1020">
        <v>12</v>
      </c>
      <c r="C1020">
        <v>1</v>
      </c>
      <c r="D1020">
        <v>6047.15</v>
      </c>
      <c r="E1020">
        <v>1.2774000000000001</v>
      </c>
      <c r="F1020">
        <v>6.7881663444145488</v>
      </c>
      <c r="G1020">
        <v>0.11840101675287108</v>
      </c>
      <c r="H1020">
        <v>8.65</v>
      </c>
      <c r="I1020">
        <v>0.14199999999999999</v>
      </c>
      <c r="J1020">
        <v>4.7840400000000001</v>
      </c>
      <c r="K1020">
        <v>18</v>
      </c>
      <c r="L1020">
        <v>-152.85000000000036</v>
      </c>
      <c r="M1020">
        <v>5.9763393568861428E-2</v>
      </c>
      <c r="N1020">
        <v>-5.8637623184009655E-2</v>
      </c>
    </row>
    <row r="1021" spans="1:14">
      <c r="A1021" s="17">
        <v>45629</v>
      </c>
      <c r="B1021">
        <v>12</v>
      </c>
      <c r="C1021">
        <v>1</v>
      </c>
      <c r="D1021">
        <v>6049.88</v>
      </c>
      <c r="E1021">
        <v>1.2765</v>
      </c>
      <c r="F1021">
        <v>5.841789369936464</v>
      </c>
      <c r="G1021">
        <v>0.10928719078225493</v>
      </c>
      <c r="H1021">
        <v>7.55</v>
      </c>
      <c r="I1021">
        <v>0.127</v>
      </c>
      <c r="J1021">
        <v>4.7794400000000001</v>
      </c>
      <c r="K1021">
        <v>17</v>
      </c>
      <c r="L1021">
        <v>-150.11999999999989</v>
      </c>
      <c r="M1021" t="s">
        <v>69</v>
      </c>
      <c r="N1021" t="s">
        <v>69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6F0FA1-EAE0-457C-B624-6896D7122C55}">
  <dimension ref="A1:B86"/>
  <sheetViews>
    <sheetView zoomScale="140" zoomScaleNormal="140" workbookViewId="0">
      <selection activeCell="B2" sqref="B2"/>
    </sheetView>
  </sheetViews>
  <sheetFormatPr defaultColWidth="8.85546875" defaultRowHeight="15"/>
  <cols>
    <col min="1" max="1" width="10.140625" bestFit="1" customWidth="1"/>
    <col min="2" max="2" width="8.140625" bestFit="1" customWidth="1"/>
  </cols>
  <sheetData>
    <row r="1" spans="1:2">
      <c r="A1" t="s">
        <v>44</v>
      </c>
      <c r="B1" t="s">
        <v>45</v>
      </c>
    </row>
    <row r="2" spans="1:2">
      <c r="A2" s="5">
        <v>45509</v>
      </c>
      <c r="B2" s="2">
        <v>5186.33</v>
      </c>
    </row>
    <row r="3" spans="1:2">
      <c r="A3" s="5">
        <v>45510</v>
      </c>
      <c r="B3" s="2">
        <v>5240.03</v>
      </c>
    </row>
    <row r="4" spans="1:2">
      <c r="A4" s="5">
        <v>45511</v>
      </c>
      <c r="B4" s="2">
        <v>5199.5</v>
      </c>
    </row>
    <row r="5" spans="1:2">
      <c r="A5" s="5">
        <v>45512</v>
      </c>
      <c r="B5" s="2">
        <v>5319.31</v>
      </c>
    </row>
    <row r="6" spans="1:2">
      <c r="A6" s="5">
        <v>45513</v>
      </c>
      <c r="B6" s="2">
        <v>5344.16</v>
      </c>
    </row>
    <row r="7" spans="1:2">
      <c r="A7" s="5">
        <v>45516</v>
      </c>
      <c r="B7" s="2">
        <v>5344.39</v>
      </c>
    </row>
    <row r="8" spans="1:2">
      <c r="A8" s="5">
        <v>45517</v>
      </c>
      <c r="B8" s="2">
        <v>5434.43</v>
      </c>
    </row>
    <row r="9" spans="1:2">
      <c r="A9" s="5">
        <v>45518</v>
      </c>
      <c r="B9" s="2">
        <v>5455.21</v>
      </c>
    </row>
    <row r="10" spans="1:2">
      <c r="A10" s="5">
        <v>45519</v>
      </c>
      <c r="B10" s="2">
        <v>5543.22</v>
      </c>
    </row>
    <row r="11" spans="1:2">
      <c r="A11" s="5">
        <v>45520</v>
      </c>
      <c r="B11" s="2">
        <v>5554.25</v>
      </c>
    </row>
    <row r="12" spans="1:2">
      <c r="A12" s="5">
        <v>45523</v>
      </c>
      <c r="B12" s="2">
        <v>5608.25</v>
      </c>
    </row>
    <row r="13" spans="1:2">
      <c r="A13" s="5">
        <v>45524</v>
      </c>
      <c r="B13" s="2">
        <v>5597.12</v>
      </c>
    </row>
    <row r="14" spans="1:2">
      <c r="A14" s="5">
        <v>45525</v>
      </c>
      <c r="B14" s="2">
        <v>5620.85</v>
      </c>
    </row>
    <row r="15" spans="1:2">
      <c r="A15" s="5">
        <v>45526</v>
      </c>
      <c r="B15" s="2">
        <v>5570.64</v>
      </c>
    </row>
    <row r="16" spans="1:2">
      <c r="A16" s="5">
        <v>45527</v>
      </c>
      <c r="B16" s="2">
        <v>5634.61</v>
      </c>
    </row>
    <row r="17" spans="1:2">
      <c r="A17" s="5">
        <v>45530</v>
      </c>
      <c r="B17" s="2">
        <v>5616.84</v>
      </c>
    </row>
    <row r="18" spans="1:2">
      <c r="A18" s="5">
        <v>45531</v>
      </c>
      <c r="B18" s="2">
        <v>5625.8</v>
      </c>
    </row>
    <row r="19" spans="1:2">
      <c r="A19" s="5">
        <v>45532</v>
      </c>
      <c r="B19" s="2">
        <v>5592.18</v>
      </c>
    </row>
    <row r="20" spans="1:2">
      <c r="A20" s="5">
        <v>45533</v>
      </c>
      <c r="B20" s="2">
        <v>5591.96</v>
      </c>
    </row>
    <row r="21" spans="1:2">
      <c r="A21" s="5">
        <v>45534</v>
      </c>
      <c r="B21" s="2">
        <v>5648.4</v>
      </c>
    </row>
    <row r="22" spans="1:2">
      <c r="A22" s="5">
        <v>45538</v>
      </c>
      <c r="B22" s="2">
        <v>5528.93</v>
      </c>
    </row>
    <row r="23" spans="1:2">
      <c r="A23" s="5">
        <v>45539</v>
      </c>
      <c r="B23" s="2">
        <v>5520.07</v>
      </c>
    </row>
    <row r="24" spans="1:2">
      <c r="A24" s="5">
        <v>45540</v>
      </c>
      <c r="B24" s="2">
        <v>5503.41</v>
      </c>
    </row>
    <row r="25" spans="1:2">
      <c r="A25" s="5">
        <v>45541</v>
      </c>
      <c r="B25" s="2">
        <v>5408.42</v>
      </c>
    </row>
    <row r="26" spans="1:2">
      <c r="A26" s="5">
        <v>45544</v>
      </c>
      <c r="B26" s="2">
        <v>5471.05</v>
      </c>
    </row>
    <row r="27" spans="1:2">
      <c r="A27" s="5">
        <v>45545</v>
      </c>
      <c r="B27" s="2">
        <v>5495.52</v>
      </c>
    </row>
    <row r="28" spans="1:2">
      <c r="A28" s="5">
        <v>45546</v>
      </c>
      <c r="B28" s="2">
        <v>5554.13</v>
      </c>
    </row>
    <row r="29" spans="1:2">
      <c r="A29" s="5">
        <v>45547</v>
      </c>
      <c r="B29" s="2">
        <v>5595.76</v>
      </c>
    </row>
    <row r="30" spans="1:2">
      <c r="A30" s="5">
        <v>45548</v>
      </c>
      <c r="B30" s="2">
        <v>5626.02</v>
      </c>
    </row>
    <row r="31" spans="1:2">
      <c r="A31" s="5">
        <v>45551</v>
      </c>
      <c r="B31" s="2">
        <v>5633.09</v>
      </c>
    </row>
    <row r="32" spans="1:2">
      <c r="A32" s="5">
        <v>45552</v>
      </c>
      <c r="B32" s="2">
        <v>5634.58</v>
      </c>
    </row>
    <row r="33" spans="1:2">
      <c r="A33" s="5">
        <v>45553</v>
      </c>
      <c r="B33" s="2">
        <v>5618.26</v>
      </c>
    </row>
    <row r="34" spans="1:2">
      <c r="A34" s="5">
        <v>45554</v>
      </c>
      <c r="B34" s="2">
        <v>5713.64</v>
      </c>
    </row>
    <row r="35" spans="1:2">
      <c r="A35" s="5">
        <v>45555</v>
      </c>
      <c r="B35" s="2">
        <v>5702.55</v>
      </c>
    </row>
    <row r="36" spans="1:2">
      <c r="A36" s="5">
        <v>45558</v>
      </c>
      <c r="B36" s="2">
        <v>5718.57</v>
      </c>
    </row>
    <row r="37" spans="1:2">
      <c r="A37" s="5">
        <v>45559</v>
      </c>
      <c r="B37" s="2">
        <v>5732.93</v>
      </c>
    </row>
    <row r="38" spans="1:2">
      <c r="A38" s="5">
        <v>45560</v>
      </c>
      <c r="B38" s="2">
        <v>5722.26</v>
      </c>
    </row>
    <row r="39" spans="1:2">
      <c r="A39" s="5">
        <v>45561</v>
      </c>
      <c r="B39" s="2">
        <v>5745.37</v>
      </c>
    </row>
    <row r="40" spans="1:2">
      <c r="A40" s="5">
        <v>45562</v>
      </c>
      <c r="B40" s="2">
        <v>5738.17</v>
      </c>
    </row>
    <row r="41" spans="1:2">
      <c r="A41" s="5">
        <v>45565</v>
      </c>
      <c r="B41" s="2">
        <v>5762.48</v>
      </c>
    </row>
    <row r="42" spans="1:2">
      <c r="A42" s="5">
        <v>45566</v>
      </c>
      <c r="B42" s="2">
        <v>5708.75</v>
      </c>
    </row>
    <row r="43" spans="1:2">
      <c r="A43" s="5">
        <v>45567</v>
      </c>
      <c r="B43" s="2">
        <v>5709.54</v>
      </c>
    </row>
    <row r="44" spans="1:2">
      <c r="A44" s="5">
        <v>45568</v>
      </c>
      <c r="B44" s="2">
        <v>5699.94</v>
      </c>
    </row>
    <row r="45" spans="1:2">
      <c r="A45" s="5">
        <v>45569</v>
      </c>
      <c r="B45" s="2">
        <v>5751.07</v>
      </c>
    </row>
    <row r="46" spans="1:2">
      <c r="A46" s="5">
        <v>45572</v>
      </c>
      <c r="B46" s="2">
        <v>5695.94</v>
      </c>
    </row>
    <row r="47" spans="1:2">
      <c r="A47" s="5">
        <v>45573</v>
      </c>
      <c r="B47" s="2">
        <v>5751.13</v>
      </c>
    </row>
    <row r="48" spans="1:2">
      <c r="A48" s="5">
        <v>45574</v>
      </c>
      <c r="B48" s="2">
        <v>5792.04</v>
      </c>
    </row>
    <row r="49" spans="1:2">
      <c r="A49" s="5">
        <v>45575</v>
      </c>
      <c r="B49" s="2">
        <v>5780.05</v>
      </c>
    </row>
    <row r="50" spans="1:2">
      <c r="A50" s="5">
        <v>45576</v>
      </c>
      <c r="B50" s="2">
        <v>5815.03</v>
      </c>
    </row>
    <row r="51" spans="1:2">
      <c r="A51" s="5">
        <v>45579</v>
      </c>
      <c r="B51" s="2">
        <v>5859.85</v>
      </c>
    </row>
    <row r="52" spans="1:2">
      <c r="A52" s="5">
        <v>45580</v>
      </c>
      <c r="B52" s="2">
        <v>5815.26</v>
      </c>
    </row>
    <row r="53" spans="1:2">
      <c r="A53" s="5">
        <v>45581</v>
      </c>
      <c r="B53" s="2">
        <v>5842.47</v>
      </c>
    </row>
    <row r="54" spans="1:2">
      <c r="A54" s="5">
        <v>45582</v>
      </c>
      <c r="B54" s="2">
        <v>5841.47</v>
      </c>
    </row>
    <row r="55" spans="1:2">
      <c r="A55" s="5">
        <v>45583</v>
      </c>
      <c r="B55" s="2">
        <v>5864.67</v>
      </c>
    </row>
    <row r="56" spans="1:2">
      <c r="A56" s="5">
        <v>45586</v>
      </c>
      <c r="B56" s="2">
        <v>5853.98</v>
      </c>
    </row>
    <row r="57" spans="1:2">
      <c r="A57" s="5">
        <v>45587</v>
      </c>
      <c r="B57" s="2">
        <v>5851.2</v>
      </c>
    </row>
    <row r="58" spans="1:2">
      <c r="A58" s="5">
        <v>45588</v>
      </c>
      <c r="B58" s="2">
        <v>5797.42</v>
      </c>
    </row>
    <row r="59" spans="1:2">
      <c r="A59" s="5">
        <v>45589</v>
      </c>
      <c r="B59" s="2">
        <v>5809.86</v>
      </c>
    </row>
    <row r="60" spans="1:2">
      <c r="A60" s="5">
        <v>45590</v>
      </c>
      <c r="B60" s="2">
        <v>5808.12</v>
      </c>
    </row>
    <row r="61" spans="1:2">
      <c r="A61" s="5">
        <v>45593</v>
      </c>
      <c r="B61" s="2">
        <v>5823.52</v>
      </c>
    </row>
    <row r="62" spans="1:2">
      <c r="A62" s="5">
        <v>45594</v>
      </c>
      <c r="B62" s="2">
        <v>5832.92</v>
      </c>
    </row>
    <row r="63" spans="1:2">
      <c r="A63" s="5">
        <v>45595</v>
      </c>
      <c r="B63" s="2">
        <v>5813.67</v>
      </c>
    </row>
    <row r="64" spans="1:2">
      <c r="A64" s="5">
        <v>45596</v>
      </c>
      <c r="B64" s="2">
        <v>5705.45</v>
      </c>
    </row>
    <row r="65" spans="1:2">
      <c r="A65" s="5">
        <v>45597</v>
      </c>
      <c r="B65" s="2">
        <v>5728.8</v>
      </c>
    </row>
    <row r="66" spans="1:2">
      <c r="A66" s="5">
        <v>45600</v>
      </c>
      <c r="B66" s="2">
        <v>5712.69</v>
      </c>
    </row>
    <row r="67" spans="1:2">
      <c r="A67" s="5">
        <v>45601</v>
      </c>
      <c r="B67">
        <v>5782.76</v>
      </c>
    </row>
    <row r="68" spans="1:2">
      <c r="A68" s="5">
        <v>45602</v>
      </c>
      <c r="B68">
        <v>5929.04</v>
      </c>
    </row>
    <row r="69" spans="1:2">
      <c r="A69" s="5">
        <v>45603</v>
      </c>
      <c r="B69">
        <v>5973.1</v>
      </c>
    </row>
    <row r="70" spans="1:2">
      <c r="A70" s="5">
        <v>45604</v>
      </c>
      <c r="B70">
        <v>5995.54</v>
      </c>
    </row>
    <row r="71" spans="1:2">
      <c r="A71" s="5">
        <v>45607</v>
      </c>
      <c r="B71">
        <v>6001.35</v>
      </c>
    </row>
    <row r="72" spans="1:2">
      <c r="A72" s="5">
        <v>45608</v>
      </c>
      <c r="B72">
        <v>5983.99</v>
      </c>
    </row>
    <row r="73" spans="1:2">
      <c r="A73" s="5">
        <v>45609</v>
      </c>
      <c r="B73">
        <v>5985.38</v>
      </c>
    </row>
    <row r="74" spans="1:2">
      <c r="A74" s="5">
        <v>45610</v>
      </c>
      <c r="B74">
        <v>5949.17</v>
      </c>
    </row>
    <row r="75" spans="1:2">
      <c r="A75" s="5">
        <v>45611</v>
      </c>
      <c r="B75">
        <v>5870.62</v>
      </c>
    </row>
    <row r="76" spans="1:2">
      <c r="A76" s="5">
        <v>45614</v>
      </c>
      <c r="B76">
        <v>5893.62</v>
      </c>
    </row>
    <row r="77" spans="1:2">
      <c r="A77" s="5">
        <v>45615</v>
      </c>
      <c r="B77">
        <v>5916.98</v>
      </c>
    </row>
    <row r="78" spans="1:2">
      <c r="A78" s="5">
        <v>45616</v>
      </c>
      <c r="B78">
        <v>5917.11</v>
      </c>
    </row>
    <row r="79" spans="1:2">
      <c r="A79" s="5">
        <v>45617</v>
      </c>
      <c r="B79">
        <v>5948.71</v>
      </c>
    </row>
    <row r="80" spans="1:2">
      <c r="A80" s="5">
        <v>45618</v>
      </c>
      <c r="B80">
        <v>5969.34</v>
      </c>
    </row>
    <row r="81" spans="1:2">
      <c r="A81" s="5">
        <v>45621</v>
      </c>
      <c r="B81">
        <v>5987.37</v>
      </c>
    </row>
    <row r="82" spans="1:2">
      <c r="A82" s="5">
        <v>45622</v>
      </c>
      <c r="B82">
        <v>6021.63</v>
      </c>
    </row>
    <row r="83" spans="1:2">
      <c r="A83" s="5">
        <v>45623</v>
      </c>
      <c r="B83">
        <v>5998.74</v>
      </c>
    </row>
    <row r="84" spans="1:2">
      <c r="A84" s="5">
        <v>45625</v>
      </c>
      <c r="B84">
        <v>6032.38</v>
      </c>
    </row>
    <row r="85" spans="1:2">
      <c r="A85" s="5">
        <v>45628</v>
      </c>
      <c r="B85">
        <v>6047.15</v>
      </c>
    </row>
    <row r="86" spans="1:2">
      <c r="A86" s="5">
        <v>45629</v>
      </c>
      <c r="B86">
        <v>6049.88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D6E5D-FAD4-43F9-B737-A99BFD9362D8}">
  <dimension ref="A1:B86"/>
  <sheetViews>
    <sheetView zoomScale="140" zoomScaleNormal="140" workbookViewId="0">
      <selection activeCell="B1" sqref="B1"/>
    </sheetView>
  </sheetViews>
  <sheetFormatPr defaultColWidth="8.85546875" defaultRowHeight="15"/>
  <cols>
    <col min="1" max="1" width="10.140625" bestFit="1" customWidth="1"/>
    <col min="2" max="2" width="8" bestFit="1" customWidth="1"/>
  </cols>
  <sheetData>
    <row r="1" spans="1:2">
      <c r="A1" t="s">
        <v>44</v>
      </c>
      <c r="B1" t="s">
        <v>46</v>
      </c>
    </row>
    <row r="2" spans="1:2">
      <c r="A2" s="5">
        <v>45509</v>
      </c>
      <c r="B2" s="2">
        <v>1.4816</v>
      </c>
    </row>
    <row r="3" spans="1:2">
      <c r="A3" s="5">
        <v>45510</v>
      </c>
      <c r="B3" s="2">
        <v>1.4664999999999999</v>
      </c>
    </row>
    <row r="4" spans="1:2">
      <c r="A4" s="5">
        <v>45511</v>
      </c>
      <c r="B4" s="2">
        <v>1.4785999999999999</v>
      </c>
    </row>
    <row r="5" spans="1:2">
      <c r="A5" s="5">
        <v>45512</v>
      </c>
      <c r="B5" s="2">
        <v>1.4450000000000001</v>
      </c>
    </row>
    <row r="6" spans="1:2">
      <c r="A6" s="5">
        <v>45513</v>
      </c>
      <c r="B6" s="2">
        <v>1.4382999999999999</v>
      </c>
    </row>
    <row r="7" spans="1:2">
      <c r="A7" s="5">
        <v>45516</v>
      </c>
      <c r="B7" s="2">
        <v>1.4375</v>
      </c>
    </row>
    <row r="8" spans="1:2">
      <c r="A8" s="5">
        <v>45517</v>
      </c>
      <c r="B8" s="2">
        <v>1.4134</v>
      </c>
    </row>
    <row r="9" spans="1:2">
      <c r="A9" s="5">
        <v>45518</v>
      </c>
      <c r="B9" s="2">
        <v>1.4079999999999999</v>
      </c>
    </row>
    <row r="10" spans="1:2">
      <c r="A10" s="5">
        <v>45519</v>
      </c>
      <c r="B10" s="2">
        <v>1.3857999999999999</v>
      </c>
    </row>
    <row r="11" spans="1:2">
      <c r="A11" s="5">
        <v>45520</v>
      </c>
      <c r="B11" s="2">
        <v>1.3829</v>
      </c>
    </row>
    <row r="12" spans="1:2">
      <c r="A12" s="5">
        <v>45523</v>
      </c>
      <c r="B12" s="2">
        <v>1.3697999999999999</v>
      </c>
    </row>
    <row r="13" spans="1:2">
      <c r="A13" s="5">
        <v>45524</v>
      </c>
      <c r="B13" s="2">
        <v>1.3721000000000001</v>
      </c>
    </row>
    <row r="14" spans="1:2">
      <c r="A14" s="5">
        <v>45525</v>
      </c>
      <c r="B14" s="2">
        <v>1.3666</v>
      </c>
    </row>
    <row r="15" spans="1:2">
      <c r="A15" s="5">
        <v>45526</v>
      </c>
      <c r="B15" s="2">
        <v>1.3792</v>
      </c>
    </row>
    <row r="16" spans="1:2">
      <c r="A16" s="5">
        <v>45527</v>
      </c>
      <c r="B16" s="2">
        <v>1.3636999999999999</v>
      </c>
    </row>
    <row r="17" spans="1:2">
      <c r="A17" s="5">
        <v>45530</v>
      </c>
      <c r="B17" s="2">
        <v>1.3683000000000001</v>
      </c>
    </row>
    <row r="18" spans="1:2">
      <c r="A18" s="5">
        <v>45531</v>
      </c>
      <c r="B18" s="2">
        <v>1.3662000000000001</v>
      </c>
    </row>
    <row r="19" spans="1:2">
      <c r="A19" s="5">
        <v>45532</v>
      </c>
      <c r="B19" s="2">
        <v>1.3749</v>
      </c>
    </row>
    <row r="20" spans="1:2">
      <c r="A20" s="5">
        <v>45533</v>
      </c>
      <c r="B20" s="2">
        <v>1.3743000000000001</v>
      </c>
    </row>
    <row r="21" spans="1:2">
      <c r="A21" s="5">
        <v>45534</v>
      </c>
      <c r="B21" s="2">
        <v>1.3606</v>
      </c>
    </row>
    <row r="22" spans="1:2">
      <c r="A22" s="5">
        <v>45538</v>
      </c>
      <c r="B22" s="2">
        <v>1.3905000000000001</v>
      </c>
    </row>
    <row r="23" spans="1:2">
      <c r="A23" s="5">
        <v>45539</v>
      </c>
      <c r="B23" s="2">
        <v>1.3929</v>
      </c>
    </row>
    <row r="24" spans="1:2">
      <c r="A24" s="5">
        <v>45540</v>
      </c>
      <c r="B24" s="2">
        <v>1.3960999999999999</v>
      </c>
    </row>
    <row r="25" spans="1:2">
      <c r="A25" s="5">
        <v>45541</v>
      </c>
      <c r="B25" s="2">
        <v>1.4211</v>
      </c>
    </row>
    <row r="26" spans="1:2">
      <c r="A26" s="5">
        <v>45544</v>
      </c>
      <c r="B26" s="2">
        <v>1.4044000000000001</v>
      </c>
    </row>
    <row r="27" spans="1:2">
      <c r="A27" s="5">
        <v>45545</v>
      </c>
      <c r="B27" s="2">
        <v>1.3980999999999999</v>
      </c>
    </row>
    <row r="28" spans="1:2">
      <c r="A28" s="5">
        <v>45546</v>
      </c>
      <c r="B28" s="2">
        <v>1.3846000000000001</v>
      </c>
    </row>
    <row r="29" spans="1:2">
      <c r="A29" s="5">
        <v>45547</v>
      </c>
      <c r="B29" s="2">
        <v>1.3735999999999999</v>
      </c>
    </row>
    <row r="30" spans="1:2">
      <c r="A30" s="5">
        <v>45548</v>
      </c>
      <c r="B30" s="2">
        <v>1.3662000000000001</v>
      </c>
    </row>
    <row r="31" spans="1:2">
      <c r="A31" s="5">
        <v>45551</v>
      </c>
      <c r="B31" s="2">
        <v>1.3646</v>
      </c>
    </row>
    <row r="32" spans="1:2">
      <c r="A32" s="5">
        <v>45552</v>
      </c>
      <c r="B32" s="2">
        <v>1.3645</v>
      </c>
    </row>
    <row r="33" spans="1:2">
      <c r="A33" s="5">
        <v>45553</v>
      </c>
      <c r="B33" s="2">
        <v>1.3686</v>
      </c>
    </row>
    <row r="34" spans="1:2">
      <c r="A34" s="5">
        <v>45554</v>
      </c>
      <c r="B34" s="2">
        <v>1.3462000000000001</v>
      </c>
    </row>
    <row r="35" spans="1:2">
      <c r="A35" s="5">
        <v>45555</v>
      </c>
      <c r="B35" s="2">
        <v>1.3484</v>
      </c>
    </row>
    <row r="36" spans="1:2">
      <c r="A36" s="5">
        <v>45558</v>
      </c>
      <c r="B36" s="2">
        <v>1.3396999999999999</v>
      </c>
    </row>
    <row r="37" spans="1:2">
      <c r="A37" s="5">
        <v>45559</v>
      </c>
      <c r="B37" s="2">
        <v>1.3360000000000001</v>
      </c>
    </row>
    <row r="38" spans="1:2">
      <c r="A38" s="5">
        <v>45560</v>
      </c>
      <c r="B38" s="2">
        <v>1.3381000000000001</v>
      </c>
    </row>
    <row r="39" spans="1:2">
      <c r="A39" s="5">
        <v>45561</v>
      </c>
      <c r="B39" s="2">
        <v>1.3329</v>
      </c>
    </row>
    <row r="40" spans="1:2">
      <c r="A40" s="5">
        <v>45562</v>
      </c>
      <c r="B40" s="2">
        <v>1.335</v>
      </c>
    </row>
    <row r="41" spans="1:2">
      <c r="A41" s="5">
        <v>45565</v>
      </c>
      <c r="B41" s="2">
        <v>1.3305</v>
      </c>
    </row>
    <row r="42" spans="1:2">
      <c r="A42" s="5">
        <v>45566</v>
      </c>
      <c r="B42" s="2">
        <v>1.3432999999999999</v>
      </c>
    </row>
    <row r="43" spans="1:2">
      <c r="A43" s="5">
        <v>45567</v>
      </c>
      <c r="B43" s="2">
        <v>1.3454999999999999</v>
      </c>
    </row>
    <row r="44" spans="1:2">
      <c r="A44" s="5">
        <v>45568</v>
      </c>
      <c r="B44" s="2">
        <v>1.3475999999999999</v>
      </c>
    </row>
    <row r="45" spans="1:2">
      <c r="A45" s="5">
        <v>45569</v>
      </c>
      <c r="B45" s="2">
        <v>1.3361000000000001</v>
      </c>
    </row>
    <row r="46" spans="1:2">
      <c r="A46" s="5">
        <v>45572</v>
      </c>
      <c r="B46" s="2">
        <v>1.3483000000000001</v>
      </c>
    </row>
    <row r="47" spans="1:2">
      <c r="A47" s="5">
        <v>45573</v>
      </c>
      <c r="B47" s="2">
        <v>1.3351</v>
      </c>
    </row>
    <row r="48" spans="1:2">
      <c r="A48" s="5">
        <v>45574</v>
      </c>
      <c r="B48" s="2">
        <v>1.3254999999999999</v>
      </c>
    </row>
    <row r="49" spans="1:2">
      <c r="A49" s="5">
        <v>45575</v>
      </c>
      <c r="B49" s="2">
        <v>1.3278000000000001</v>
      </c>
    </row>
    <row r="50" spans="1:2">
      <c r="A50" s="5">
        <v>45576</v>
      </c>
      <c r="B50" s="2">
        <v>1.3204</v>
      </c>
    </row>
    <row r="51" spans="1:2">
      <c r="A51" s="5">
        <v>45579</v>
      </c>
      <c r="B51" s="2">
        <v>1.3103</v>
      </c>
    </row>
    <row r="52" spans="1:2">
      <c r="A52" s="5">
        <v>45580</v>
      </c>
      <c r="B52" s="2">
        <v>1.3209</v>
      </c>
    </row>
    <row r="53" spans="1:2">
      <c r="A53" s="5">
        <v>45581</v>
      </c>
      <c r="B53" s="2">
        <v>1.3144</v>
      </c>
    </row>
    <row r="54" spans="1:2">
      <c r="A54" s="5">
        <v>45582</v>
      </c>
      <c r="B54" s="2">
        <v>1.3139000000000001</v>
      </c>
    </row>
    <row r="55" spans="1:2">
      <c r="A55" s="5">
        <v>45583</v>
      </c>
      <c r="B55" s="2">
        <v>1.3086</v>
      </c>
    </row>
    <row r="56" spans="1:2">
      <c r="A56" s="5">
        <v>45586</v>
      </c>
      <c r="B56" s="2">
        <v>1.3109999999999999</v>
      </c>
    </row>
    <row r="57" spans="1:2">
      <c r="A57" s="5">
        <v>45587</v>
      </c>
      <c r="B57" s="2">
        <v>1.3109</v>
      </c>
    </row>
    <row r="58" spans="1:2">
      <c r="A58" s="5">
        <v>45588</v>
      </c>
      <c r="B58" s="2">
        <v>1.3226</v>
      </c>
    </row>
    <row r="59" spans="1:2">
      <c r="A59" s="5">
        <v>45589</v>
      </c>
      <c r="B59" s="2">
        <v>1.3192999999999999</v>
      </c>
    </row>
    <row r="60" spans="1:2">
      <c r="A60" s="5">
        <v>45590</v>
      </c>
      <c r="B60" s="2">
        <v>1.3187</v>
      </c>
    </row>
    <row r="61" spans="1:2">
      <c r="A61" s="5">
        <v>45593</v>
      </c>
      <c r="B61" s="2">
        <v>1.3150999999999999</v>
      </c>
    </row>
    <row r="62" spans="1:2">
      <c r="A62" s="5">
        <v>45594</v>
      </c>
      <c r="B62" s="2">
        <v>1.3130999999999999</v>
      </c>
    </row>
    <row r="63" spans="1:2">
      <c r="A63" s="5">
        <v>45595</v>
      </c>
      <c r="B63" s="2">
        <v>1.3177000000000001</v>
      </c>
    </row>
    <row r="64" spans="1:2">
      <c r="A64" s="5">
        <v>45596</v>
      </c>
      <c r="B64" s="2">
        <v>1.3411</v>
      </c>
    </row>
    <row r="65" spans="1:2">
      <c r="A65" s="5">
        <v>45597</v>
      </c>
      <c r="B65" s="2">
        <v>1.3364</v>
      </c>
    </row>
    <row r="66" spans="1:2">
      <c r="A66" s="5">
        <v>45600</v>
      </c>
      <c r="B66">
        <v>1.3391</v>
      </c>
    </row>
    <row r="67" spans="1:2">
      <c r="A67" s="5">
        <v>45601</v>
      </c>
      <c r="B67">
        <v>1.3243</v>
      </c>
    </row>
    <row r="68" spans="1:2">
      <c r="A68" s="5">
        <v>45602</v>
      </c>
      <c r="B68">
        <v>1.2922</v>
      </c>
    </row>
    <row r="69" spans="1:2">
      <c r="A69" s="5">
        <v>45603</v>
      </c>
      <c r="B69">
        <v>1.2938000000000001</v>
      </c>
    </row>
    <row r="70" spans="1:2">
      <c r="A70" s="5">
        <v>45604</v>
      </c>
      <c r="B70">
        <v>1.2887999999999999</v>
      </c>
    </row>
    <row r="71" spans="1:2">
      <c r="A71" s="5">
        <v>45607</v>
      </c>
      <c r="B71">
        <v>1.2884</v>
      </c>
    </row>
    <row r="72" spans="1:2">
      <c r="A72" s="5">
        <v>45608</v>
      </c>
      <c r="B72">
        <v>1.2925</v>
      </c>
    </row>
    <row r="73" spans="1:2">
      <c r="A73" s="5">
        <v>45609</v>
      </c>
      <c r="B73">
        <v>1.2904</v>
      </c>
    </row>
    <row r="74" spans="1:2">
      <c r="A74" s="5">
        <v>45610</v>
      </c>
      <c r="B74">
        <v>1.2985</v>
      </c>
    </row>
    <row r="75" spans="1:2">
      <c r="A75" s="5">
        <v>45611</v>
      </c>
      <c r="B75">
        <v>1.3163</v>
      </c>
    </row>
    <row r="76" spans="1:2">
      <c r="A76" s="5">
        <v>45614</v>
      </c>
      <c r="B76">
        <v>1.3109</v>
      </c>
    </row>
    <row r="77" spans="1:2">
      <c r="A77" s="5">
        <v>45615</v>
      </c>
      <c r="B77">
        <v>1.3053999999999999</v>
      </c>
    </row>
    <row r="78" spans="1:2">
      <c r="A78" s="5">
        <v>45616</v>
      </c>
      <c r="B78">
        <v>1.3050999999999999</v>
      </c>
    </row>
    <row r="79" spans="1:2">
      <c r="A79" s="5">
        <v>45617</v>
      </c>
      <c r="B79">
        <v>1.2982</v>
      </c>
    </row>
    <row r="80" spans="1:2">
      <c r="A80" s="5">
        <v>45618</v>
      </c>
      <c r="B80">
        <v>1.2948999999999999</v>
      </c>
    </row>
    <row r="81" spans="1:2">
      <c r="A81" s="5">
        <v>45621</v>
      </c>
      <c r="B81">
        <v>1.2907</v>
      </c>
    </row>
    <row r="82" spans="1:2">
      <c r="A82" s="5">
        <v>45622</v>
      </c>
      <c r="B82">
        <v>1.2827</v>
      </c>
    </row>
    <row r="83" spans="1:2">
      <c r="A83" s="5">
        <v>45623</v>
      </c>
      <c r="B83">
        <v>1.2879</v>
      </c>
    </row>
    <row r="84" spans="1:2">
      <c r="A84" s="5">
        <v>45625</v>
      </c>
      <c r="B84">
        <v>1.2808999999999999</v>
      </c>
    </row>
    <row r="85" spans="1:2">
      <c r="A85" s="5">
        <v>45628</v>
      </c>
      <c r="B85">
        <v>1.2774000000000001</v>
      </c>
    </row>
    <row r="86" spans="1:2">
      <c r="A86" s="5">
        <v>45629</v>
      </c>
      <c r="B86">
        <v>1.2765</v>
      </c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ABBF3A-4D8C-4DFC-8DC0-6CBE1DCD375A}">
  <dimension ref="A1:M86"/>
  <sheetViews>
    <sheetView zoomScale="140" zoomScaleNormal="140" workbookViewId="0">
      <selection activeCell="C18" sqref="C18"/>
    </sheetView>
  </sheetViews>
  <sheetFormatPr defaultColWidth="8.85546875" defaultRowHeight="15"/>
  <cols>
    <col min="1" max="1" width="10.140625" bestFit="1" customWidth="1"/>
    <col min="2" max="7" width="23.140625" bestFit="1" customWidth="1"/>
    <col min="8" max="13" width="24.140625" bestFit="1" customWidth="1"/>
  </cols>
  <sheetData>
    <row r="1" spans="1:13">
      <c r="A1" t="s">
        <v>44</v>
      </c>
      <c r="B1" t="s">
        <v>30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>
      <c r="A2" s="5">
        <v>45509</v>
      </c>
      <c r="B2" s="2">
        <v>147.19999999999999</v>
      </c>
      <c r="C2" s="2">
        <v>109.5</v>
      </c>
      <c r="D2" s="2">
        <v>79.3</v>
      </c>
      <c r="E2" s="2">
        <v>55.5</v>
      </c>
      <c r="F2" s="2">
        <v>38.450000000000003</v>
      </c>
      <c r="G2" s="2">
        <v>26.2</v>
      </c>
      <c r="H2">
        <v>86.95</v>
      </c>
      <c r="I2">
        <v>58.3</v>
      </c>
      <c r="J2">
        <v>37.4</v>
      </c>
      <c r="K2">
        <v>14.95</v>
      </c>
      <c r="L2">
        <v>14.95</v>
      </c>
      <c r="M2">
        <v>9.5</v>
      </c>
    </row>
    <row r="3" spans="1:13">
      <c r="A3" s="5">
        <v>45510</v>
      </c>
      <c r="B3" s="2">
        <v>125.9</v>
      </c>
      <c r="C3" s="2">
        <v>91.7</v>
      </c>
      <c r="D3" s="2">
        <v>64.900000000000006</v>
      </c>
      <c r="E3" s="2">
        <v>44.25</v>
      </c>
      <c r="F3" s="2">
        <v>29.9</v>
      </c>
      <c r="G3" s="2">
        <v>19.95</v>
      </c>
      <c r="H3">
        <v>65.3</v>
      </c>
      <c r="I3">
        <v>41.45</v>
      </c>
      <c r="J3">
        <v>25.5</v>
      </c>
      <c r="K3">
        <v>9.6</v>
      </c>
      <c r="L3">
        <v>9.6</v>
      </c>
      <c r="M3">
        <v>6.05</v>
      </c>
    </row>
    <row r="4" spans="1:13">
      <c r="A4" s="5">
        <v>45511</v>
      </c>
      <c r="B4" s="2">
        <v>111.85</v>
      </c>
      <c r="C4" s="2">
        <v>81.150000000000006</v>
      </c>
      <c r="D4" s="2">
        <v>57.5</v>
      </c>
      <c r="E4" s="2">
        <v>40.1</v>
      </c>
      <c r="F4" s="2">
        <v>27.25</v>
      </c>
      <c r="G4" s="2">
        <v>18.75</v>
      </c>
      <c r="H4">
        <v>57</v>
      </c>
      <c r="I4">
        <v>36.799999999999997</v>
      </c>
      <c r="J4">
        <v>22.95</v>
      </c>
      <c r="K4">
        <v>8.9499999999999993</v>
      </c>
      <c r="L4">
        <v>8.9499999999999993</v>
      </c>
      <c r="M4">
        <v>5.95</v>
      </c>
    </row>
    <row r="5" spans="1:13">
      <c r="A5" s="5">
        <v>45512</v>
      </c>
      <c r="B5" s="2">
        <v>153.75</v>
      </c>
      <c r="C5" s="2">
        <v>113.85</v>
      </c>
      <c r="D5" s="2">
        <v>81.7</v>
      </c>
      <c r="E5" s="2">
        <v>57</v>
      </c>
      <c r="F5" s="2">
        <v>38.799999999999997</v>
      </c>
      <c r="G5" s="2">
        <v>26.1</v>
      </c>
      <c r="H5">
        <v>84.4</v>
      </c>
      <c r="I5">
        <v>54.9</v>
      </c>
      <c r="J5">
        <v>34.25</v>
      </c>
      <c r="K5">
        <v>12.25</v>
      </c>
      <c r="L5">
        <v>12.25</v>
      </c>
      <c r="M5">
        <v>7.45</v>
      </c>
    </row>
    <row r="6" spans="1:13">
      <c r="A6" s="5">
        <v>45513</v>
      </c>
      <c r="B6" s="2">
        <v>145.55000000000001</v>
      </c>
      <c r="C6" s="2">
        <v>106.35</v>
      </c>
      <c r="D6" s="2">
        <v>75.25</v>
      </c>
      <c r="E6" s="2">
        <v>51.8</v>
      </c>
      <c r="F6" s="2">
        <v>34.799999999999997</v>
      </c>
      <c r="G6" s="2">
        <v>23</v>
      </c>
      <c r="H6">
        <v>76.95</v>
      </c>
      <c r="I6">
        <v>48.9</v>
      </c>
      <c r="J6">
        <v>29.65</v>
      </c>
      <c r="K6">
        <v>10.1</v>
      </c>
      <c r="L6">
        <v>10.1</v>
      </c>
      <c r="M6">
        <v>6.15</v>
      </c>
    </row>
    <row r="7" spans="1:13">
      <c r="A7" s="5">
        <v>45516</v>
      </c>
      <c r="B7" s="2">
        <v>144.5</v>
      </c>
      <c r="C7" s="2">
        <v>105.1</v>
      </c>
      <c r="D7" s="2">
        <v>74.05</v>
      </c>
      <c r="E7" s="2">
        <v>50.75</v>
      </c>
      <c r="F7" s="2">
        <v>33.85</v>
      </c>
      <c r="G7" s="2">
        <v>22.2</v>
      </c>
      <c r="H7">
        <v>75.400000000000006</v>
      </c>
      <c r="I7">
        <v>47.45</v>
      </c>
      <c r="J7">
        <v>28.3</v>
      </c>
      <c r="K7">
        <v>9.25</v>
      </c>
      <c r="L7">
        <v>9.25</v>
      </c>
      <c r="M7">
        <v>5.45</v>
      </c>
    </row>
    <row r="8" spans="1:13">
      <c r="A8" s="5">
        <v>45517</v>
      </c>
      <c r="B8" s="2">
        <v>176.05</v>
      </c>
      <c r="C8" s="2">
        <v>131.19999999999999</v>
      </c>
      <c r="D8" s="2">
        <v>94.6</v>
      </c>
      <c r="E8" s="2">
        <v>66.05</v>
      </c>
      <c r="F8" s="2">
        <v>44.8</v>
      </c>
      <c r="G8" s="2">
        <v>30</v>
      </c>
      <c r="H8">
        <v>99.15</v>
      </c>
      <c r="I8">
        <v>64.400000000000006</v>
      </c>
      <c r="J8">
        <v>39.549999999999997</v>
      </c>
      <c r="K8">
        <v>13.2</v>
      </c>
      <c r="L8">
        <v>13.2</v>
      </c>
      <c r="M8">
        <v>7.8</v>
      </c>
    </row>
    <row r="9" spans="1:13">
      <c r="A9" s="5">
        <v>45518</v>
      </c>
      <c r="B9" s="2">
        <v>181.2</v>
      </c>
      <c r="C9" s="2">
        <v>134.75</v>
      </c>
      <c r="D9" s="2">
        <v>96.55</v>
      </c>
      <c r="E9" s="2">
        <v>67.05</v>
      </c>
      <c r="F9" s="2">
        <v>45</v>
      </c>
      <c r="G9" s="2">
        <v>29.6</v>
      </c>
      <c r="H9">
        <v>101</v>
      </c>
      <c r="I9">
        <v>64.55</v>
      </c>
      <c r="J9">
        <v>38.799999999999997</v>
      </c>
      <c r="K9">
        <v>12.25</v>
      </c>
      <c r="L9">
        <v>12.25</v>
      </c>
      <c r="M9">
        <v>7.05</v>
      </c>
    </row>
    <row r="10" spans="1:13">
      <c r="A10" s="5">
        <v>45519</v>
      </c>
      <c r="B10" s="2">
        <v>224.75</v>
      </c>
      <c r="C10" s="2">
        <v>171.8</v>
      </c>
      <c r="D10" s="2">
        <v>127.45</v>
      </c>
      <c r="E10" s="2">
        <v>91.65</v>
      </c>
      <c r="F10" s="2">
        <v>63.8</v>
      </c>
      <c r="G10" s="2">
        <v>43.2</v>
      </c>
      <c r="H10">
        <v>137.15</v>
      </c>
      <c r="I10">
        <v>92.7</v>
      </c>
      <c r="J10">
        <v>59.1</v>
      </c>
      <c r="K10">
        <v>20.5</v>
      </c>
      <c r="L10">
        <v>20.5</v>
      </c>
      <c r="M10">
        <v>11.85</v>
      </c>
    </row>
    <row r="11" spans="1:13">
      <c r="A11" s="5">
        <v>45520</v>
      </c>
      <c r="B11" s="2">
        <v>233.85</v>
      </c>
      <c r="C11" s="2">
        <v>179.6</v>
      </c>
      <c r="D11" s="2">
        <v>133.75</v>
      </c>
      <c r="E11" s="2">
        <v>96.5</v>
      </c>
      <c r="F11" s="2">
        <v>67.45</v>
      </c>
      <c r="G11" s="2">
        <v>45.7</v>
      </c>
      <c r="H11">
        <v>144.15</v>
      </c>
      <c r="I11">
        <v>97.7</v>
      </c>
      <c r="J11">
        <v>62.45</v>
      </c>
      <c r="K11">
        <v>21.6</v>
      </c>
      <c r="L11">
        <v>21.6</v>
      </c>
      <c r="M11">
        <v>12.35</v>
      </c>
    </row>
    <row r="12" spans="1:13">
      <c r="A12" s="5">
        <v>45523</v>
      </c>
      <c r="B12" s="2">
        <v>257.45</v>
      </c>
      <c r="C12" s="2">
        <v>199.7</v>
      </c>
      <c r="D12" s="2">
        <v>150.25</v>
      </c>
      <c r="E12" s="2">
        <v>109.5</v>
      </c>
      <c r="F12" s="2">
        <v>77.150000000000006</v>
      </c>
      <c r="G12" s="2">
        <v>52.55</v>
      </c>
      <c r="H12">
        <v>165.25</v>
      </c>
      <c r="I12">
        <v>113.95</v>
      </c>
      <c r="J12">
        <v>74.05</v>
      </c>
      <c r="K12">
        <v>26.3</v>
      </c>
      <c r="L12">
        <v>26.3</v>
      </c>
      <c r="M12">
        <v>14.85</v>
      </c>
    </row>
    <row r="13" spans="1:13">
      <c r="A13" s="5">
        <v>45524</v>
      </c>
      <c r="B13" s="2">
        <v>257.64999999999998</v>
      </c>
      <c r="C13" s="2">
        <v>200</v>
      </c>
      <c r="D13" s="2">
        <v>150.55000000000001</v>
      </c>
      <c r="E13" s="2">
        <v>109.95</v>
      </c>
      <c r="F13" s="2">
        <v>77.650000000000006</v>
      </c>
      <c r="G13" s="2">
        <v>53.25</v>
      </c>
      <c r="H13">
        <v>165.85</v>
      </c>
      <c r="I13">
        <v>114.45</v>
      </c>
      <c r="J13">
        <v>74.7</v>
      </c>
      <c r="K13">
        <v>26.8</v>
      </c>
      <c r="L13">
        <v>26.8</v>
      </c>
      <c r="M13">
        <v>15.25</v>
      </c>
    </row>
    <row r="14" spans="1:13">
      <c r="A14" s="5">
        <v>45525</v>
      </c>
      <c r="B14" s="2">
        <v>270.8</v>
      </c>
      <c r="C14" s="2">
        <v>211.45</v>
      </c>
      <c r="D14" s="2">
        <v>160.1</v>
      </c>
      <c r="E14" s="2">
        <v>117.4</v>
      </c>
      <c r="F14" s="2">
        <v>83.45</v>
      </c>
      <c r="G14" s="2">
        <v>57.55</v>
      </c>
      <c r="H14">
        <v>177.85</v>
      </c>
      <c r="I14">
        <v>124</v>
      </c>
      <c r="J14">
        <v>81.650000000000006</v>
      </c>
      <c r="K14">
        <v>29.75</v>
      </c>
      <c r="L14">
        <v>29.75</v>
      </c>
      <c r="M14">
        <v>17.100000000000001</v>
      </c>
    </row>
    <row r="15" spans="1:13">
      <c r="A15" s="5">
        <v>45526</v>
      </c>
      <c r="B15" s="2">
        <v>249.45</v>
      </c>
      <c r="C15" s="2">
        <v>193.2</v>
      </c>
      <c r="D15" s="2">
        <v>145.1</v>
      </c>
      <c r="E15" s="2">
        <v>105.6</v>
      </c>
      <c r="F15" s="2">
        <v>74.3</v>
      </c>
      <c r="G15" s="2">
        <v>50.85</v>
      </c>
      <c r="H15">
        <v>157.75</v>
      </c>
      <c r="I15">
        <v>108.25</v>
      </c>
      <c r="J15">
        <v>70.2</v>
      </c>
      <c r="K15">
        <v>25.15</v>
      </c>
      <c r="L15">
        <v>25.15</v>
      </c>
      <c r="M15">
        <v>14.35</v>
      </c>
    </row>
    <row r="16" spans="1:13">
      <c r="A16" s="5">
        <v>45527</v>
      </c>
      <c r="B16" s="2">
        <v>274</v>
      </c>
      <c r="C16" s="2">
        <v>214</v>
      </c>
      <c r="D16" s="2">
        <v>162</v>
      </c>
      <c r="E16" s="2">
        <v>118.8</v>
      </c>
      <c r="F16" s="2">
        <v>84.55</v>
      </c>
      <c r="G16" s="2">
        <v>58.4</v>
      </c>
      <c r="H16">
        <v>179.85</v>
      </c>
      <c r="I16">
        <v>125</v>
      </c>
      <c r="J16">
        <v>82.2</v>
      </c>
      <c r="K16">
        <v>30.3</v>
      </c>
      <c r="L16">
        <v>30.3</v>
      </c>
      <c r="M16">
        <v>17.55</v>
      </c>
    </row>
    <row r="17" spans="1:13">
      <c r="A17" s="5">
        <v>45530</v>
      </c>
      <c r="B17" s="2">
        <v>259.39999999999998</v>
      </c>
      <c r="C17" s="2">
        <v>200.8</v>
      </c>
      <c r="D17" s="2">
        <v>150.55000000000001</v>
      </c>
      <c r="E17" s="2">
        <v>109.3</v>
      </c>
      <c r="F17" s="2">
        <v>76.900000000000006</v>
      </c>
      <c r="G17" s="2">
        <v>52.5</v>
      </c>
      <c r="H17">
        <v>165.75</v>
      </c>
      <c r="I17">
        <v>113.35</v>
      </c>
      <c r="J17">
        <v>72.8</v>
      </c>
      <c r="K17">
        <v>25.9</v>
      </c>
      <c r="L17">
        <v>25.9</v>
      </c>
      <c r="M17">
        <v>14.8</v>
      </c>
    </row>
    <row r="18" spans="1:13">
      <c r="A18" s="5">
        <v>45531</v>
      </c>
      <c r="B18" s="2">
        <v>265.10000000000002</v>
      </c>
      <c r="C18" s="2">
        <v>205.5</v>
      </c>
      <c r="D18" s="2">
        <v>154.05000000000001</v>
      </c>
      <c r="E18" s="2">
        <v>111.65</v>
      </c>
      <c r="F18" s="2">
        <v>78.45</v>
      </c>
      <c r="G18" s="2">
        <v>53.2</v>
      </c>
      <c r="H18">
        <v>170.4</v>
      </c>
      <c r="I18">
        <v>116.35</v>
      </c>
      <c r="J18">
        <v>74.75</v>
      </c>
      <c r="K18">
        <v>26.05</v>
      </c>
      <c r="L18">
        <v>26.05</v>
      </c>
      <c r="M18">
        <v>14.6</v>
      </c>
    </row>
    <row r="19" spans="1:13">
      <c r="A19" s="5">
        <v>45532</v>
      </c>
      <c r="B19" s="2">
        <v>239.2</v>
      </c>
      <c r="C19" s="2">
        <v>183.15</v>
      </c>
      <c r="D19" s="2">
        <v>135.5</v>
      </c>
      <c r="E19" s="2">
        <v>96.85</v>
      </c>
      <c r="F19" s="2">
        <v>66.849999999999994</v>
      </c>
      <c r="G19" s="2">
        <v>44.8</v>
      </c>
      <c r="H19">
        <v>147.44999999999999</v>
      </c>
      <c r="I19">
        <v>98.25</v>
      </c>
      <c r="J19">
        <v>61.35</v>
      </c>
      <c r="K19">
        <v>20.25</v>
      </c>
      <c r="L19">
        <v>20.25</v>
      </c>
      <c r="M19">
        <v>11.2</v>
      </c>
    </row>
    <row r="20" spans="1:13">
      <c r="A20" s="5">
        <v>45533</v>
      </c>
      <c r="B20" s="2">
        <v>249.5</v>
      </c>
      <c r="C20" s="2">
        <v>191.65</v>
      </c>
      <c r="D20" s="2">
        <v>142.19999999999999</v>
      </c>
      <c r="E20" s="2">
        <v>101.95</v>
      </c>
      <c r="F20" s="2">
        <v>70.599999999999994</v>
      </c>
      <c r="G20" s="2">
        <v>47.45</v>
      </c>
      <c r="H20">
        <v>154.55000000000001</v>
      </c>
      <c r="I20">
        <v>102.95</v>
      </c>
      <c r="J20">
        <v>64.05</v>
      </c>
      <c r="K20">
        <v>21</v>
      </c>
      <c r="L20">
        <v>21</v>
      </c>
      <c r="M20">
        <v>11.6</v>
      </c>
    </row>
    <row r="21" spans="1:13">
      <c r="A21" s="5">
        <v>45534</v>
      </c>
      <c r="B21" s="2">
        <v>269.95</v>
      </c>
      <c r="C21" s="2">
        <v>209.05</v>
      </c>
      <c r="D21" s="2">
        <v>156.4</v>
      </c>
      <c r="E21" s="2">
        <v>112.9</v>
      </c>
      <c r="F21" s="2">
        <v>78.650000000000006</v>
      </c>
      <c r="G21" s="2">
        <v>53.1</v>
      </c>
      <c r="H21">
        <v>173.3</v>
      </c>
      <c r="I21">
        <v>117.45</v>
      </c>
      <c r="J21">
        <v>74.150000000000006</v>
      </c>
      <c r="K21">
        <v>24.7</v>
      </c>
      <c r="L21">
        <v>24.7</v>
      </c>
      <c r="M21">
        <v>13.55</v>
      </c>
    </row>
    <row r="22" spans="1:13">
      <c r="A22" s="5">
        <v>45538</v>
      </c>
      <c r="B22" s="2">
        <v>217.65</v>
      </c>
      <c r="C22" s="2">
        <v>164.65</v>
      </c>
      <c r="D22" s="2">
        <v>120.1</v>
      </c>
      <c r="E22" s="2">
        <v>84.45</v>
      </c>
      <c r="F22" s="2">
        <v>57.3</v>
      </c>
      <c r="G22" s="2">
        <v>37.700000000000003</v>
      </c>
      <c r="H22">
        <v>127.4</v>
      </c>
      <c r="I22">
        <v>82.1</v>
      </c>
      <c r="J22">
        <v>49.2</v>
      </c>
      <c r="K22">
        <v>15.05</v>
      </c>
      <c r="L22">
        <v>15.05</v>
      </c>
      <c r="M22">
        <v>8.3000000000000007</v>
      </c>
    </row>
    <row r="23" spans="1:13">
      <c r="A23" s="5">
        <v>45539</v>
      </c>
      <c r="B23" s="2">
        <v>215.3</v>
      </c>
      <c r="C23" s="2">
        <v>163.25</v>
      </c>
      <c r="D23" s="2">
        <v>119.35</v>
      </c>
      <c r="E23" s="2">
        <v>83.9</v>
      </c>
      <c r="F23" s="2">
        <v>56.95</v>
      </c>
      <c r="G23" s="2">
        <v>37.5</v>
      </c>
      <c r="H23">
        <v>126.35</v>
      </c>
      <c r="I23">
        <v>81.75</v>
      </c>
      <c r="J23">
        <v>49.25</v>
      </c>
      <c r="K23">
        <v>15.05</v>
      </c>
      <c r="L23">
        <v>15.05</v>
      </c>
      <c r="M23">
        <v>8.4</v>
      </c>
    </row>
    <row r="24" spans="1:13">
      <c r="A24" s="5">
        <v>45540</v>
      </c>
      <c r="B24" s="2">
        <v>202.95</v>
      </c>
      <c r="C24" s="2">
        <v>152.69999999999999</v>
      </c>
      <c r="D24" s="2">
        <v>110.7</v>
      </c>
      <c r="E24" s="2">
        <v>77.2</v>
      </c>
      <c r="F24" s="2">
        <v>51.9</v>
      </c>
      <c r="G24" s="2">
        <v>33.9</v>
      </c>
      <c r="H24">
        <v>115.4</v>
      </c>
      <c r="I24">
        <v>73.8</v>
      </c>
      <c r="J24">
        <v>43.85</v>
      </c>
      <c r="K24">
        <v>13.35</v>
      </c>
      <c r="L24">
        <v>13.35</v>
      </c>
      <c r="M24">
        <v>7.45</v>
      </c>
    </row>
    <row r="25" spans="1:13">
      <c r="A25" s="5">
        <v>45541</v>
      </c>
      <c r="B25" s="2">
        <v>160.19999999999999</v>
      </c>
      <c r="C25" s="2">
        <v>117.45</v>
      </c>
      <c r="D25" s="2">
        <v>83</v>
      </c>
      <c r="E25" s="2">
        <v>56.5</v>
      </c>
      <c r="F25" s="2">
        <v>37.200000000000003</v>
      </c>
      <c r="G25" s="2">
        <v>23.9</v>
      </c>
      <c r="H25">
        <v>82.15</v>
      </c>
      <c r="I25">
        <v>50.3</v>
      </c>
      <c r="J25">
        <v>28.75</v>
      </c>
      <c r="K25">
        <v>8.6</v>
      </c>
      <c r="L25">
        <v>8.6</v>
      </c>
      <c r="M25">
        <v>5.05</v>
      </c>
    </row>
    <row r="26" spans="1:13">
      <c r="A26" s="5">
        <v>45544</v>
      </c>
      <c r="B26" s="2">
        <v>188.3</v>
      </c>
      <c r="C26" s="2">
        <v>140.30000000000001</v>
      </c>
      <c r="D26" s="2">
        <v>100.8</v>
      </c>
      <c r="E26" s="2">
        <v>69.7</v>
      </c>
      <c r="F26" s="2">
        <v>46.5</v>
      </c>
      <c r="G26" s="2">
        <v>30.1</v>
      </c>
      <c r="H26">
        <v>103.5</v>
      </c>
      <c r="I26">
        <v>65.3</v>
      </c>
      <c r="J26">
        <v>38.200000000000003</v>
      </c>
      <c r="K26">
        <v>11.2</v>
      </c>
      <c r="L26">
        <v>11.2</v>
      </c>
      <c r="M26">
        <v>6.15</v>
      </c>
    </row>
    <row r="27" spans="1:13">
      <c r="A27" s="5">
        <v>45545</v>
      </c>
      <c r="B27" s="2">
        <v>193.9</v>
      </c>
      <c r="C27" s="2">
        <v>145.1</v>
      </c>
      <c r="D27" s="2">
        <v>104.6</v>
      </c>
      <c r="E27" s="2">
        <v>72.599999999999994</v>
      </c>
      <c r="F27" s="2">
        <v>48.55</v>
      </c>
      <c r="G27" s="2">
        <v>31.55</v>
      </c>
      <c r="H27">
        <v>107.5</v>
      </c>
      <c r="I27">
        <v>68.150000000000006</v>
      </c>
      <c r="J27">
        <v>40.049999999999997</v>
      </c>
      <c r="K27">
        <v>11.65</v>
      </c>
      <c r="L27">
        <v>11.65</v>
      </c>
      <c r="M27">
        <v>6.3</v>
      </c>
    </row>
    <row r="28" spans="1:13">
      <c r="A28" s="5">
        <v>45546</v>
      </c>
      <c r="B28" s="2">
        <v>220.25</v>
      </c>
      <c r="C28" s="2">
        <v>167.1</v>
      </c>
      <c r="D28" s="2">
        <v>122.3</v>
      </c>
      <c r="E28" s="2">
        <v>86.25</v>
      </c>
      <c r="F28" s="2">
        <v>58.6</v>
      </c>
      <c r="G28" s="2">
        <v>38.4</v>
      </c>
      <c r="H28">
        <v>129.19999999999999</v>
      </c>
      <c r="I28">
        <v>84.35</v>
      </c>
      <c r="J28">
        <v>51.2</v>
      </c>
      <c r="K28">
        <v>15.5</v>
      </c>
      <c r="L28">
        <v>15.5</v>
      </c>
      <c r="M28">
        <v>8.4</v>
      </c>
    </row>
    <row r="29" spans="1:13">
      <c r="A29" s="5">
        <v>45547</v>
      </c>
      <c r="B29" s="2">
        <v>241.15</v>
      </c>
      <c r="C29" s="2">
        <v>185.2</v>
      </c>
      <c r="D29" s="2">
        <v>137.35</v>
      </c>
      <c r="E29" s="2">
        <v>98.2</v>
      </c>
      <c r="F29" s="2">
        <v>67.349999999999994</v>
      </c>
      <c r="G29" s="2">
        <v>44.65</v>
      </c>
      <c r="H29">
        <v>147.5</v>
      </c>
      <c r="I29">
        <v>98.35</v>
      </c>
      <c r="J29">
        <v>60.65</v>
      </c>
      <c r="K29">
        <v>18.850000000000001</v>
      </c>
      <c r="L29">
        <v>18.850000000000001</v>
      </c>
      <c r="M29">
        <v>10.15</v>
      </c>
    </row>
    <row r="30" spans="1:13">
      <c r="A30" s="5">
        <v>45548</v>
      </c>
      <c r="B30" s="2">
        <v>258.5</v>
      </c>
      <c r="C30" s="2">
        <v>200.3</v>
      </c>
      <c r="D30" s="2">
        <v>149.94999999999999</v>
      </c>
      <c r="E30" s="2">
        <v>108.45</v>
      </c>
      <c r="F30" s="2">
        <v>75.55</v>
      </c>
      <c r="G30" s="2">
        <v>51</v>
      </c>
      <c r="H30">
        <v>162.9</v>
      </c>
      <c r="I30">
        <v>110.25</v>
      </c>
      <c r="J30">
        <v>69.45</v>
      </c>
      <c r="K30">
        <v>22.35</v>
      </c>
      <c r="L30">
        <v>22.35</v>
      </c>
      <c r="M30">
        <v>12.1</v>
      </c>
    </row>
    <row r="31" spans="1:13">
      <c r="A31" s="5">
        <v>45551</v>
      </c>
      <c r="B31" s="2">
        <v>263.2</v>
      </c>
      <c r="C31" s="2">
        <v>204.25</v>
      </c>
      <c r="D31" s="2">
        <v>153.19999999999999</v>
      </c>
      <c r="E31" s="2">
        <v>111.05</v>
      </c>
      <c r="F31" s="2">
        <v>77.55</v>
      </c>
      <c r="G31" s="2">
        <v>52.45</v>
      </c>
      <c r="H31">
        <v>167.4</v>
      </c>
      <c r="I31">
        <v>113.65</v>
      </c>
      <c r="J31">
        <v>71.8</v>
      </c>
      <c r="K31">
        <v>23.1</v>
      </c>
      <c r="L31">
        <v>23.1</v>
      </c>
      <c r="M31">
        <v>12.3</v>
      </c>
    </row>
    <row r="32" spans="1:13">
      <c r="A32" s="5">
        <v>45552</v>
      </c>
      <c r="B32" s="2">
        <v>267.7</v>
      </c>
      <c r="C32" s="2">
        <v>208.05</v>
      </c>
      <c r="D32" s="2">
        <v>156.5</v>
      </c>
      <c r="E32" s="2">
        <v>113.8</v>
      </c>
      <c r="F32" s="2">
        <v>79.8</v>
      </c>
      <c r="G32" s="2">
        <v>54.15</v>
      </c>
      <c r="H32">
        <v>170.35</v>
      </c>
      <c r="I32">
        <v>116.15</v>
      </c>
      <c r="J32">
        <v>73.900000000000006</v>
      </c>
      <c r="K32">
        <v>24.35</v>
      </c>
      <c r="L32">
        <v>24.35</v>
      </c>
      <c r="M32">
        <v>13.2</v>
      </c>
    </row>
    <row r="33" spans="1:13">
      <c r="A33" s="5">
        <v>45553</v>
      </c>
      <c r="B33" s="2">
        <v>260.05</v>
      </c>
      <c r="C33" s="2">
        <v>201.35</v>
      </c>
      <c r="D33" s="2">
        <v>150.80000000000001</v>
      </c>
      <c r="E33" s="2">
        <v>109.25</v>
      </c>
      <c r="F33" s="2">
        <v>76.099999999999994</v>
      </c>
      <c r="G33" s="2">
        <v>51.5</v>
      </c>
      <c r="H33">
        <v>163.30000000000001</v>
      </c>
      <c r="I33">
        <v>110.95</v>
      </c>
      <c r="J33">
        <v>69.8</v>
      </c>
      <c r="K33">
        <v>22.9</v>
      </c>
      <c r="L33">
        <v>22.9</v>
      </c>
      <c r="M33">
        <v>12.6</v>
      </c>
    </row>
    <row r="34" spans="1:13">
      <c r="A34" s="5">
        <v>45554</v>
      </c>
      <c r="B34" s="2">
        <v>304.55</v>
      </c>
      <c r="C34" s="2">
        <v>239.45</v>
      </c>
      <c r="D34" s="2">
        <v>182.7</v>
      </c>
      <c r="E34" s="2">
        <v>134.94999999999999</v>
      </c>
      <c r="F34" s="2">
        <v>96.3</v>
      </c>
      <c r="G34" s="2">
        <v>66.349999999999994</v>
      </c>
      <c r="H34">
        <v>205.4</v>
      </c>
      <c r="I34">
        <v>144.1</v>
      </c>
      <c r="J34">
        <v>95</v>
      </c>
      <c r="K34">
        <v>33.75</v>
      </c>
      <c r="L34">
        <v>33.75</v>
      </c>
      <c r="M34">
        <v>18.899999999999999</v>
      </c>
    </row>
    <row r="35" spans="1:13">
      <c r="A35" s="5">
        <v>45555</v>
      </c>
      <c r="B35" s="2">
        <v>294.05</v>
      </c>
      <c r="C35" s="2">
        <v>230.2</v>
      </c>
      <c r="D35" s="2">
        <v>174.25</v>
      </c>
      <c r="E35" s="2">
        <v>127.5</v>
      </c>
      <c r="F35" s="2">
        <v>90.2</v>
      </c>
      <c r="G35" s="2">
        <v>61.75</v>
      </c>
      <c r="H35">
        <v>193.95</v>
      </c>
      <c r="I35">
        <v>134.05000000000001</v>
      </c>
      <c r="J35">
        <v>86.35</v>
      </c>
      <c r="K35">
        <v>29.4</v>
      </c>
      <c r="L35">
        <v>29.4</v>
      </c>
      <c r="M35">
        <v>16.25</v>
      </c>
    </row>
    <row r="36" spans="1:13">
      <c r="A36" s="5">
        <v>45558</v>
      </c>
      <c r="B36" s="2">
        <v>302.55</v>
      </c>
      <c r="C36" s="2">
        <v>237.6</v>
      </c>
      <c r="D36" s="2">
        <v>180.3</v>
      </c>
      <c r="E36" s="2">
        <v>132.15</v>
      </c>
      <c r="F36" s="2">
        <v>93.4</v>
      </c>
      <c r="G36" s="2">
        <v>63.75</v>
      </c>
      <c r="H36">
        <v>201.25</v>
      </c>
      <c r="I36">
        <v>139.25</v>
      </c>
      <c r="J36">
        <v>89.65</v>
      </c>
      <c r="K36">
        <v>29.7</v>
      </c>
      <c r="L36">
        <v>29.7</v>
      </c>
      <c r="M36">
        <v>16</v>
      </c>
    </row>
    <row r="37" spans="1:13">
      <c r="A37" s="5">
        <v>45559</v>
      </c>
      <c r="B37" s="2">
        <v>313.7</v>
      </c>
      <c r="C37" s="2">
        <v>247.05</v>
      </c>
      <c r="D37" s="2">
        <v>188.2</v>
      </c>
      <c r="E37" s="2">
        <v>138.35</v>
      </c>
      <c r="F37" s="2">
        <v>98</v>
      </c>
      <c r="G37" s="2">
        <v>66.849999999999994</v>
      </c>
      <c r="H37">
        <v>211.75</v>
      </c>
      <c r="I37">
        <v>147.35</v>
      </c>
      <c r="J37">
        <v>95.4</v>
      </c>
      <c r="K37">
        <v>31.45</v>
      </c>
      <c r="L37">
        <v>31.45</v>
      </c>
      <c r="M37">
        <v>16.7</v>
      </c>
    </row>
    <row r="38" spans="1:13">
      <c r="A38" s="5">
        <v>45560</v>
      </c>
      <c r="B38" s="2">
        <v>310.3</v>
      </c>
      <c r="C38" s="2">
        <v>244.4</v>
      </c>
      <c r="D38" s="2">
        <v>185.85</v>
      </c>
      <c r="E38" s="2">
        <v>136.19999999999999</v>
      </c>
      <c r="F38" s="2">
        <v>96.2</v>
      </c>
      <c r="G38" s="2">
        <v>65.349999999999994</v>
      </c>
      <c r="H38">
        <v>207.35</v>
      </c>
      <c r="I38">
        <v>143.9</v>
      </c>
      <c r="J38">
        <v>92.55</v>
      </c>
      <c r="K38">
        <v>29.95</v>
      </c>
      <c r="L38">
        <v>29.95</v>
      </c>
      <c r="M38">
        <v>15.35</v>
      </c>
    </row>
    <row r="39" spans="1:13">
      <c r="A39" s="5">
        <v>45561</v>
      </c>
      <c r="B39" s="2">
        <v>324.75</v>
      </c>
      <c r="C39" s="2">
        <v>257.5</v>
      </c>
      <c r="D39" s="2">
        <v>197.55</v>
      </c>
      <c r="E39" s="2">
        <v>146.1</v>
      </c>
      <c r="F39" s="2">
        <v>104.1</v>
      </c>
      <c r="G39" s="2">
        <v>71.45</v>
      </c>
      <c r="H39">
        <v>220.95</v>
      </c>
      <c r="I39">
        <v>155.44999999999999</v>
      </c>
      <c r="J39">
        <v>101.8</v>
      </c>
      <c r="K39">
        <v>34.299999999999997</v>
      </c>
      <c r="L39">
        <v>34.299999999999997</v>
      </c>
      <c r="M39">
        <v>18.2</v>
      </c>
    </row>
    <row r="40" spans="1:13">
      <c r="A40" s="5">
        <v>45562</v>
      </c>
      <c r="B40" s="2">
        <v>321.64999999999998</v>
      </c>
      <c r="C40" s="2">
        <v>254.3</v>
      </c>
      <c r="D40" s="2">
        <v>195.45</v>
      </c>
      <c r="E40" s="2">
        <v>144.94999999999999</v>
      </c>
      <c r="F40" s="2">
        <v>103.5</v>
      </c>
      <c r="G40" s="2">
        <v>71.2</v>
      </c>
      <c r="H40">
        <v>217</v>
      </c>
      <c r="I40">
        <v>152.94999999999999</v>
      </c>
      <c r="J40">
        <v>100.35</v>
      </c>
      <c r="K40">
        <v>34.049999999999997</v>
      </c>
      <c r="L40">
        <v>34.049999999999997</v>
      </c>
      <c r="M40">
        <v>18.149999999999999</v>
      </c>
    </row>
    <row r="41" spans="1:13">
      <c r="A41" s="5">
        <v>45565</v>
      </c>
      <c r="B41" s="2">
        <v>329.75</v>
      </c>
      <c r="C41" s="2">
        <v>262.39999999999998</v>
      </c>
      <c r="D41" s="2">
        <v>201.65</v>
      </c>
      <c r="E41" s="2">
        <v>149.44999999999999</v>
      </c>
      <c r="F41" s="2">
        <v>106.4</v>
      </c>
      <c r="G41" s="2">
        <v>72.75</v>
      </c>
      <c r="H41">
        <v>225.95</v>
      </c>
      <c r="I41">
        <v>159.65</v>
      </c>
      <c r="J41">
        <v>104.4</v>
      </c>
      <c r="K41">
        <v>34.25</v>
      </c>
      <c r="L41">
        <v>34.25</v>
      </c>
      <c r="M41">
        <v>17.649999999999999</v>
      </c>
    </row>
    <row r="42" spans="1:13">
      <c r="A42" s="5">
        <v>45566</v>
      </c>
      <c r="B42" s="2">
        <v>306.7</v>
      </c>
      <c r="C42" s="2">
        <v>241.6</v>
      </c>
      <c r="D42" s="2">
        <v>183.8</v>
      </c>
      <c r="E42" s="2">
        <v>134.55000000000001</v>
      </c>
      <c r="F42" s="2">
        <v>94.4</v>
      </c>
      <c r="G42" s="2">
        <v>63.5</v>
      </c>
      <c r="H42">
        <v>203.1</v>
      </c>
      <c r="I42">
        <v>140.6</v>
      </c>
      <c r="J42">
        <v>89.8</v>
      </c>
      <c r="K42">
        <v>27.7</v>
      </c>
      <c r="L42">
        <v>27.7</v>
      </c>
      <c r="M42">
        <v>13.85</v>
      </c>
    </row>
    <row r="43" spans="1:13">
      <c r="A43" s="5">
        <v>45567</v>
      </c>
      <c r="B43" s="2">
        <v>311.8</v>
      </c>
      <c r="C43" s="2">
        <v>245.9</v>
      </c>
      <c r="D43" s="2">
        <v>187.15</v>
      </c>
      <c r="E43" s="2">
        <v>137</v>
      </c>
      <c r="F43" s="2">
        <v>96.1</v>
      </c>
      <c r="G43" s="2">
        <v>64.650000000000006</v>
      </c>
      <c r="H43">
        <v>206.75</v>
      </c>
      <c r="I43">
        <v>143.30000000000001</v>
      </c>
      <c r="J43">
        <v>91.35</v>
      </c>
      <c r="K43">
        <v>27.55</v>
      </c>
      <c r="L43">
        <v>27.55</v>
      </c>
      <c r="M43">
        <v>13.55</v>
      </c>
    </row>
    <row r="44" spans="1:13">
      <c r="A44" s="5">
        <v>45568</v>
      </c>
      <c r="B44" s="2">
        <v>300.2</v>
      </c>
      <c r="C44" s="2">
        <v>235.9</v>
      </c>
      <c r="D44" s="2">
        <v>178.9</v>
      </c>
      <c r="E44" s="2">
        <v>130.44999999999999</v>
      </c>
      <c r="F44" s="2">
        <v>91.2</v>
      </c>
      <c r="G44" s="2">
        <v>61.1</v>
      </c>
      <c r="H44">
        <v>195.55</v>
      </c>
      <c r="I44">
        <v>134.4</v>
      </c>
      <c r="J44">
        <v>84.7</v>
      </c>
      <c r="K44">
        <v>25.15</v>
      </c>
      <c r="L44">
        <v>25.15</v>
      </c>
      <c r="M44">
        <v>12.3</v>
      </c>
    </row>
    <row r="45" spans="1:13">
      <c r="A45" s="5">
        <v>45569</v>
      </c>
      <c r="B45" s="2">
        <v>329.75</v>
      </c>
      <c r="C45" s="2">
        <v>261.7</v>
      </c>
      <c r="D45" s="2">
        <v>200.95</v>
      </c>
      <c r="E45" s="2">
        <v>148.65</v>
      </c>
      <c r="F45" s="2">
        <v>106.15</v>
      </c>
      <c r="G45" s="2">
        <v>72.3</v>
      </c>
      <c r="H45">
        <v>223.05</v>
      </c>
      <c r="I45">
        <v>155.69999999999999</v>
      </c>
      <c r="J45">
        <v>100.9</v>
      </c>
      <c r="K45">
        <v>31.75</v>
      </c>
      <c r="L45">
        <v>31.75</v>
      </c>
      <c r="M45">
        <v>15.75</v>
      </c>
    </row>
    <row r="46" spans="1:13">
      <c r="A46" s="5">
        <v>45572</v>
      </c>
      <c r="B46" s="2">
        <v>306.95</v>
      </c>
      <c r="C46" s="2">
        <v>242</v>
      </c>
      <c r="D46" s="2">
        <v>184.3</v>
      </c>
      <c r="E46" s="2">
        <v>135</v>
      </c>
      <c r="F46" s="2">
        <v>94.9</v>
      </c>
      <c r="G46" s="2">
        <v>64.05</v>
      </c>
      <c r="H46">
        <v>198.45</v>
      </c>
      <c r="I46">
        <v>136.55000000000001</v>
      </c>
      <c r="J46">
        <v>86.2</v>
      </c>
      <c r="K46">
        <v>25.7</v>
      </c>
      <c r="L46">
        <v>25.7</v>
      </c>
      <c r="M46">
        <v>12.7</v>
      </c>
    </row>
    <row r="47" spans="1:13">
      <c r="A47" s="5">
        <v>45573</v>
      </c>
      <c r="B47" s="2">
        <v>333.9</v>
      </c>
      <c r="C47" s="2">
        <v>265.85000000000002</v>
      </c>
      <c r="D47" s="2">
        <v>204.6</v>
      </c>
      <c r="E47" s="2">
        <v>151.65</v>
      </c>
      <c r="F47" s="2">
        <v>107.85</v>
      </c>
      <c r="G47" s="2">
        <v>73.45</v>
      </c>
      <c r="H47">
        <v>222.95</v>
      </c>
      <c r="I47">
        <v>156.65</v>
      </c>
      <c r="J47">
        <v>101.5</v>
      </c>
      <c r="K47">
        <v>31.5</v>
      </c>
      <c r="L47">
        <v>31.5</v>
      </c>
      <c r="M47">
        <v>15.55</v>
      </c>
    </row>
    <row r="48" spans="1:13">
      <c r="A48" s="5">
        <v>45574</v>
      </c>
      <c r="B48" s="2">
        <v>357.8</v>
      </c>
      <c r="C48" s="2">
        <v>287.45</v>
      </c>
      <c r="D48" s="2">
        <v>223.55</v>
      </c>
      <c r="E48" s="2">
        <v>167.7</v>
      </c>
      <c r="F48" s="2">
        <v>120.95</v>
      </c>
      <c r="G48" s="2">
        <v>83.6</v>
      </c>
      <c r="H48">
        <v>246.15</v>
      </c>
      <c r="I48">
        <v>176</v>
      </c>
      <c r="J48">
        <v>116.75</v>
      </c>
      <c r="K48">
        <v>39</v>
      </c>
      <c r="L48">
        <v>39</v>
      </c>
      <c r="M48">
        <v>20.05</v>
      </c>
    </row>
    <row r="49" spans="1:13">
      <c r="A49" s="5">
        <v>45575</v>
      </c>
      <c r="B49" s="2">
        <v>353.1</v>
      </c>
      <c r="C49" s="2">
        <v>283.35000000000002</v>
      </c>
      <c r="D49" s="2">
        <v>220.15</v>
      </c>
      <c r="E49" s="2">
        <v>165.05</v>
      </c>
      <c r="F49" s="2">
        <v>119</v>
      </c>
      <c r="G49" s="2">
        <v>82.5</v>
      </c>
      <c r="H49">
        <v>240.8</v>
      </c>
      <c r="I49">
        <v>171.7</v>
      </c>
      <c r="J49">
        <v>113.35</v>
      </c>
      <c r="K49">
        <v>37.65</v>
      </c>
      <c r="L49">
        <v>37.65</v>
      </c>
      <c r="M49">
        <v>19.25</v>
      </c>
    </row>
    <row r="50" spans="1:13">
      <c r="A50" s="5">
        <v>45576</v>
      </c>
      <c r="B50" s="2">
        <v>368.8</v>
      </c>
      <c r="C50" s="2">
        <v>298</v>
      </c>
      <c r="D50" s="2">
        <v>232.85</v>
      </c>
      <c r="E50" s="2">
        <v>176.2</v>
      </c>
      <c r="F50" s="2">
        <v>128.55000000000001</v>
      </c>
      <c r="G50" s="2">
        <v>90.55</v>
      </c>
      <c r="H50">
        <v>255.45</v>
      </c>
      <c r="I50">
        <v>183.95</v>
      </c>
      <c r="J50">
        <v>123.25</v>
      </c>
      <c r="K50">
        <v>43.5</v>
      </c>
      <c r="L50">
        <v>43.5</v>
      </c>
      <c r="M50">
        <v>23.35</v>
      </c>
    </row>
    <row r="51" spans="1:13">
      <c r="A51" s="5">
        <v>45579</v>
      </c>
      <c r="B51" s="2">
        <v>407.4</v>
      </c>
      <c r="C51" s="2">
        <v>333.4</v>
      </c>
      <c r="D51" s="2">
        <v>265.05</v>
      </c>
      <c r="E51" s="2">
        <v>204</v>
      </c>
      <c r="F51" s="2">
        <v>151.75</v>
      </c>
      <c r="G51" s="2">
        <v>109</v>
      </c>
      <c r="H51">
        <v>293.8</v>
      </c>
      <c r="I51">
        <v>217.95</v>
      </c>
      <c r="J51">
        <v>151.30000000000001</v>
      </c>
      <c r="K51">
        <v>57.45</v>
      </c>
      <c r="L51">
        <v>57.45</v>
      </c>
      <c r="M51">
        <v>31.6</v>
      </c>
    </row>
    <row r="52" spans="1:13">
      <c r="A52" s="5">
        <v>45580</v>
      </c>
      <c r="B52" s="2">
        <v>371.35</v>
      </c>
      <c r="C52" s="2">
        <v>300.2</v>
      </c>
      <c r="D52" s="2">
        <v>234.9</v>
      </c>
      <c r="E52" s="2">
        <v>177.9</v>
      </c>
      <c r="F52" s="2">
        <v>129.94999999999999</v>
      </c>
      <c r="G52" s="2">
        <v>91.6</v>
      </c>
      <c r="H52">
        <v>257.35000000000002</v>
      </c>
      <c r="I52">
        <v>185.45</v>
      </c>
      <c r="J52">
        <v>124.05</v>
      </c>
      <c r="K52">
        <v>43.25</v>
      </c>
      <c r="L52">
        <v>43.25</v>
      </c>
      <c r="M52">
        <v>22.9</v>
      </c>
    </row>
    <row r="53" spans="1:13">
      <c r="A53" s="5">
        <v>45581</v>
      </c>
      <c r="B53" s="2">
        <v>385.25</v>
      </c>
      <c r="C53" s="2">
        <v>312.55</v>
      </c>
      <c r="D53" s="2">
        <v>246.15</v>
      </c>
      <c r="E53" s="2">
        <v>187.1</v>
      </c>
      <c r="F53" s="2">
        <v>137.19999999999999</v>
      </c>
      <c r="G53" s="2">
        <v>97</v>
      </c>
      <c r="H53">
        <v>270.5</v>
      </c>
      <c r="I53">
        <v>196.75</v>
      </c>
      <c r="J53">
        <v>133</v>
      </c>
      <c r="K53">
        <v>46.5</v>
      </c>
      <c r="L53">
        <v>46.5</v>
      </c>
      <c r="M53">
        <v>24.35</v>
      </c>
    </row>
    <row r="54" spans="1:13">
      <c r="A54" s="5">
        <v>45582</v>
      </c>
      <c r="B54" s="2">
        <v>383.75</v>
      </c>
      <c r="C54" s="2">
        <v>310.60000000000002</v>
      </c>
      <c r="D54" s="2">
        <v>243.65</v>
      </c>
      <c r="E54" s="2">
        <v>184.35</v>
      </c>
      <c r="F54" s="2">
        <v>134.19999999999999</v>
      </c>
      <c r="G54" s="2">
        <v>93.9</v>
      </c>
      <c r="H54">
        <v>268.14999999999998</v>
      </c>
      <c r="I54">
        <v>193.95</v>
      </c>
      <c r="J54">
        <v>129.5</v>
      </c>
      <c r="K54">
        <v>43.25</v>
      </c>
      <c r="L54">
        <v>43.25</v>
      </c>
      <c r="M54">
        <v>21.6</v>
      </c>
    </row>
    <row r="55" spans="1:13">
      <c r="A55" s="5">
        <v>45583</v>
      </c>
      <c r="B55" s="2">
        <v>394.5</v>
      </c>
      <c r="C55" s="2">
        <v>320.3</v>
      </c>
      <c r="D55" s="2">
        <v>251.5</v>
      </c>
      <c r="E55" s="2">
        <v>191</v>
      </c>
      <c r="F55" s="2">
        <v>139.19999999999999</v>
      </c>
      <c r="G55" s="2">
        <v>97.4</v>
      </c>
      <c r="H55">
        <v>279.55</v>
      </c>
      <c r="I55">
        <v>203.5</v>
      </c>
      <c r="J55">
        <v>137.1</v>
      </c>
      <c r="K55">
        <v>46.05</v>
      </c>
      <c r="L55">
        <v>46.05</v>
      </c>
      <c r="M55">
        <v>23.35</v>
      </c>
    </row>
    <row r="56" spans="1:13">
      <c r="A56" s="5">
        <v>45586</v>
      </c>
      <c r="B56" s="2">
        <v>386.75</v>
      </c>
      <c r="C56" s="2">
        <v>312.75</v>
      </c>
      <c r="D56" s="2">
        <v>245.1</v>
      </c>
      <c r="E56" s="2">
        <v>184.35</v>
      </c>
      <c r="F56" s="2">
        <v>133.30000000000001</v>
      </c>
      <c r="G56" s="2">
        <v>92.4</v>
      </c>
      <c r="H56">
        <v>272.05</v>
      </c>
      <c r="I56">
        <v>197</v>
      </c>
      <c r="J56">
        <v>130.75</v>
      </c>
      <c r="K56">
        <v>42.1</v>
      </c>
      <c r="L56">
        <v>42.1</v>
      </c>
      <c r="M56">
        <v>20.7</v>
      </c>
    </row>
    <row r="57" spans="1:13">
      <c r="A57" s="5">
        <v>45587</v>
      </c>
      <c r="B57" s="2">
        <v>376.45</v>
      </c>
      <c r="C57" s="2">
        <v>303.25</v>
      </c>
      <c r="D57" s="2">
        <v>235.65</v>
      </c>
      <c r="E57" s="2">
        <v>176.2</v>
      </c>
      <c r="F57" s="2">
        <v>126.3</v>
      </c>
      <c r="G57" s="2">
        <v>86.7</v>
      </c>
      <c r="H57">
        <v>262.45</v>
      </c>
      <c r="I57">
        <v>187.75</v>
      </c>
      <c r="J57">
        <v>123.05</v>
      </c>
      <c r="K57">
        <v>37.6</v>
      </c>
      <c r="L57">
        <v>37.6</v>
      </c>
      <c r="M57">
        <v>17.95</v>
      </c>
    </row>
    <row r="58" spans="1:13">
      <c r="A58" s="5">
        <v>45588</v>
      </c>
      <c r="B58" s="2">
        <v>347.95</v>
      </c>
      <c r="C58" s="2">
        <v>277.3</v>
      </c>
      <c r="D58" s="2">
        <v>213.05</v>
      </c>
      <c r="E58" s="2">
        <v>157.05000000000001</v>
      </c>
      <c r="F58" s="2">
        <v>110.7</v>
      </c>
      <c r="G58" s="2">
        <v>74.55</v>
      </c>
      <c r="H58">
        <v>234.05</v>
      </c>
      <c r="I58">
        <v>163.4</v>
      </c>
      <c r="J58">
        <v>103.5</v>
      </c>
      <c r="K58">
        <v>29</v>
      </c>
      <c r="L58">
        <v>29</v>
      </c>
      <c r="M58">
        <v>13.15</v>
      </c>
    </row>
    <row r="59" spans="1:13">
      <c r="A59" s="5">
        <v>45589</v>
      </c>
      <c r="B59" s="2">
        <v>355.15</v>
      </c>
      <c r="C59" s="2">
        <v>283.60000000000002</v>
      </c>
      <c r="D59" s="2">
        <v>218.25</v>
      </c>
      <c r="E59" s="2">
        <v>161</v>
      </c>
      <c r="F59" s="2">
        <v>113.35</v>
      </c>
      <c r="G59" s="2">
        <v>76.05</v>
      </c>
      <c r="H59">
        <v>240.6</v>
      </c>
      <c r="I59">
        <v>168.8</v>
      </c>
      <c r="J59">
        <v>107.1</v>
      </c>
      <c r="K59">
        <v>29.05</v>
      </c>
      <c r="L59">
        <v>29.05</v>
      </c>
      <c r="M59">
        <v>12.85</v>
      </c>
    </row>
    <row r="60" spans="1:13">
      <c r="A60" s="5">
        <v>45590</v>
      </c>
      <c r="B60" s="2">
        <v>352.05</v>
      </c>
      <c r="C60" s="2">
        <v>280.3</v>
      </c>
      <c r="D60" s="2">
        <v>215.4</v>
      </c>
      <c r="E60" s="2">
        <v>158.75</v>
      </c>
      <c r="F60" s="2">
        <v>111.95</v>
      </c>
      <c r="G60" s="2">
        <v>75.599999999999994</v>
      </c>
      <c r="H60">
        <v>236.3</v>
      </c>
      <c r="I60">
        <v>164.15</v>
      </c>
      <c r="J60">
        <v>103.45</v>
      </c>
      <c r="K60">
        <v>28.2</v>
      </c>
      <c r="L60">
        <v>28.2</v>
      </c>
      <c r="M60">
        <v>12.65</v>
      </c>
    </row>
    <row r="61" spans="1:13">
      <c r="A61" s="5">
        <v>45593</v>
      </c>
      <c r="B61" s="2">
        <v>363.75</v>
      </c>
      <c r="C61" s="2">
        <v>291.35000000000002</v>
      </c>
      <c r="D61" s="2">
        <v>225</v>
      </c>
      <c r="E61" s="2">
        <v>166.7</v>
      </c>
      <c r="F61" s="2">
        <v>118.1</v>
      </c>
      <c r="G61" s="2">
        <v>80</v>
      </c>
      <c r="H61">
        <v>247.55</v>
      </c>
      <c r="I61">
        <v>174.75</v>
      </c>
      <c r="J61">
        <v>111.85</v>
      </c>
      <c r="K61">
        <v>31.65</v>
      </c>
      <c r="L61">
        <v>31.65</v>
      </c>
      <c r="M61">
        <v>14.7</v>
      </c>
    </row>
    <row r="62" spans="1:13">
      <c r="A62" s="5">
        <v>45594</v>
      </c>
      <c r="B62" s="2">
        <v>372.75</v>
      </c>
      <c r="C62" s="2">
        <v>298.89999999999998</v>
      </c>
      <c r="D62" s="2">
        <v>230.05</v>
      </c>
      <c r="E62" s="2">
        <v>171</v>
      </c>
      <c r="F62" s="2">
        <v>121.7</v>
      </c>
      <c r="G62" s="2">
        <v>84.15</v>
      </c>
      <c r="H62">
        <v>256.55</v>
      </c>
      <c r="I62">
        <v>179.85</v>
      </c>
      <c r="J62">
        <v>116.45</v>
      </c>
      <c r="K62">
        <v>34.65</v>
      </c>
      <c r="L62">
        <v>34.65</v>
      </c>
      <c r="M62">
        <v>16.600000000000001</v>
      </c>
    </row>
    <row r="63" spans="1:13">
      <c r="A63" s="5">
        <v>45595</v>
      </c>
      <c r="B63" s="2">
        <v>351.5</v>
      </c>
      <c r="C63" s="2">
        <v>279.8</v>
      </c>
      <c r="D63" s="2">
        <v>215.1</v>
      </c>
      <c r="E63" s="2">
        <v>158.65</v>
      </c>
      <c r="F63" s="2">
        <v>112.2</v>
      </c>
      <c r="G63" s="2">
        <v>76.05</v>
      </c>
      <c r="H63">
        <v>234.9</v>
      </c>
      <c r="I63">
        <v>162.75</v>
      </c>
      <c r="J63">
        <v>102.75</v>
      </c>
      <c r="K63">
        <v>28.9</v>
      </c>
      <c r="L63">
        <v>28.9</v>
      </c>
      <c r="M63">
        <v>13.6</v>
      </c>
    </row>
    <row r="64" spans="1:13">
      <c r="A64" s="5">
        <v>45596</v>
      </c>
      <c r="B64" s="2">
        <v>286.10000000000002</v>
      </c>
      <c r="C64" s="2">
        <v>221.75</v>
      </c>
      <c r="D64" s="2">
        <v>165.15</v>
      </c>
      <c r="E64" s="2">
        <v>117.7</v>
      </c>
      <c r="F64" s="2">
        <v>80.7</v>
      </c>
      <c r="G64" s="2">
        <v>53.25</v>
      </c>
      <c r="H64">
        <v>169.85</v>
      </c>
      <c r="I64">
        <v>110.25</v>
      </c>
      <c r="J64">
        <v>64</v>
      </c>
      <c r="K64">
        <v>15.7</v>
      </c>
      <c r="L64">
        <v>15.7</v>
      </c>
      <c r="M64">
        <v>7.35</v>
      </c>
    </row>
    <row r="65" spans="1:13">
      <c r="A65" s="5">
        <v>45597</v>
      </c>
      <c r="B65" s="2">
        <v>295.55</v>
      </c>
      <c r="C65" s="2">
        <v>229.8</v>
      </c>
      <c r="D65" s="2">
        <v>171.7</v>
      </c>
      <c r="E65" s="2">
        <v>122.95</v>
      </c>
      <c r="F65" s="2">
        <v>84.2</v>
      </c>
      <c r="G65" s="2">
        <v>55.45</v>
      </c>
      <c r="H65">
        <v>178.75</v>
      </c>
      <c r="I65">
        <v>116.85</v>
      </c>
      <c r="J65">
        <v>68</v>
      </c>
      <c r="K65">
        <v>16.149999999999999</v>
      </c>
      <c r="L65">
        <v>16.149999999999999</v>
      </c>
      <c r="M65">
        <v>7.2</v>
      </c>
    </row>
    <row r="66" spans="1:13">
      <c r="A66" s="5">
        <v>45600</v>
      </c>
      <c r="B66" s="2">
        <v>282.95</v>
      </c>
      <c r="C66" s="2">
        <v>218.05</v>
      </c>
      <c r="D66" s="2">
        <v>161.5</v>
      </c>
      <c r="E66" s="2">
        <v>114.6</v>
      </c>
      <c r="F66" s="2">
        <v>78</v>
      </c>
      <c r="G66" s="2">
        <v>51.25</v>
      </c>
      <c r="H66">
        <v>165.7</v>
      </c>
      <c r="I66">
        <v>105.25</v>
      </c>
      <c r="J66">
        <v>59.5</v>
      </c>
      <c r="K66">
        <v>13.35</v>
      </c>
      <c r="L66">
        <v>13.35</v>
      </c>
      <c r="M66">
        <v>5.95</v>
      </c>
    </row>
    <row r="67" spans="1:13">
      <c r="A67" s="5">
        <v>45601</v>
      </c>
      <c r="B67">
        <v>323.95</v>
      </c>
      <c r="C67">
        <v>254.1</v>
      </c>
      <c r="D67">
        <v>192.15</v>
      </c>
      <c r="E67">
        <v>139.1</v>
      </c>
      <c r="F67">
        <v>96.65</v>
      </c>
      <c r="G67">
        <v>64.599999999999994</v>
      </c>
      <c r="H67">
        <v>205.9</v>
      </c>
      <c r="I67">
        <v>137.94999999999999</v>
      </c>
      <c r="J67">
        <v>82.35</v>
      </c>
      <c r="K67">
        <v>19.899999999999999</v>
      </c>
      <c r="L67">
        <v>19.899999999999999</v>
      </c>
      <c r="M67">
        <v>8.85</v>
      </c>
    </row>
    <row r="68" spans="1:13">
      <c r="A68" s="5">
        <v>45602</v>
      </c>
      <c r="B68">
        <v>422.9</v>
      </c>
      <c r="C68">
        <v>344.8</v>
      </c>
      <c r="D68">
        <v>272.10000000000002</v>
      </c>
      <c r="E68">
        <v>206.8</v>
      </c>
      <c r="F68">
        <v>151.19999999999999</v>
      </c>
      <c r="G68">
        <v>106.65</v>
      </c>
      <c r="H68">
        <v>303.55</v>
      </c>
      <c r="I68">
        <v>219.85</v>
      </c>
      <c r="J68">
        <v>144.94999999999999</v>
      </c>
      <c r="K68">
        <v>44.25</v>
      </c>
      <c r="L68">
        <v>44.25</v>
      </c>
      <c r="M68">
        <v>21.65</v>
      </c>
    </row>
    <row r="69" spans="1:13">
      <c r="A69" s="5">
        <v>45603</v>
      </c>
      <c r="B69">
        <v>451.45</v>
      </c>
      <c r="C69">
        <v>371.55</v>
      </c>
      <c r="D69">
        <v>296.64999999999998</v>
      </c>
      <c r="E69">
        <v>228.55</v>
      </c>
      <c r="F69">
        <v>169.55</v>
      </c>
      <c r="G69">
        <v>121.25</v>
      </c>
      <c r="H69">
        <v>334.6</v>
      </c>
      <c r="I69">
        <v>247.4</v>
      </c>
      <c r="J69">
        <v>168.05</v>
      </c>
      <c r="K69">
        <v>54.8</v>
      </c>
      <c r="L69">
        <v>54.8</v>
      </c>
      <c r="M69">
        <v>26.65</v>
      </c>
    </row>
    <row r="70" spans="1:13">
      <c r="A70" s="5">
        <v>45604</v>
      </c>
      <c r="B70">
        <v>465.9</v>
      </c>
      <c r="C70">
        <v>385.1</v>
      </c>
      <c r="D70">
        <v>309.14999999999998</v>
      </c>
      <c r="E70">
        <v>239.8</v>
      </c>
      <c r="F70">
        <v>179.2</v>
      </c>
      <c r="G70">
        <v>129</v>
      </c>
      <c r="H70">
        <v>348.85</v>
      </c>
      <c r="I70">
        <v>260.14999999999998</v>
      </c>
      <c r="J70">
        <v>178.9</v>
      </c>
      <c r="K70">
        <v>59.3</v>
      </c>
      <c r="L70">
        <v>59.3</v>
      </c>
      <c r="M70">
        <v>28.75</v>
      </c>
    </row>
    <row r="71" spans="1:13">
      <c r="A71" s="5">
        <v>45607</v>
      </c>
      <c r="B71">
        <v>468.6</v>
      </c>
      <c r="C71">
        <v>387.6</v>
      </c>
      <c r="D71">
        <v>311.45</v>
      </c>
      <c r="E71">
        <v>241.7</v>
      </c>
      <c r="F71">
        <v>180.65</v>
      </c>
      <c r="G71">
        <v>130.05000000000001</v>
      </c>
      <c r="H71">
        <v>353.25</v>
      </c>
      <c r="I71">
        <v>263.10000000000002</v>
      </c>
      <c r="J71">
        <v>180.15</v>
      </c>
      <c r="K71">
        <v>59.5</v>
      </c>
      <c r="L71">
        <v>59.5</v>
      </c>
      <c r="M71">
        <v>28.4</v>
      </c>
    </row>
    <row r="72" spans="1:13">
      <c r="A72" s="5">
        <v>45608</v>
      </c>
      <c r="B72">
        <v>455.35</v>
      </c>
      <c r="C72">
        <v>375.3</v>
      </c>
      <c r="D72">
        <v>299.8</v>
      </c>
      <c r="E72">
        <v>230.65</v>
      </c>
      <c r="F72">
        <v>170.5</v>
      </c>
      <c r="G72">
        <v>121</v>
      </c>
      <c r="H72">
        <v>335.15</v>
      </c>
      <c r="I72">
        <v>246.9</v>
      </c>
      <c r="J72">
        <v>166.15</v>
      </c>
      <c r="K72">
        <v>50.5</v>
      </c>
      <c r="L72">
        <v>50.5</v>
      </c>
      <c r="M72">
        <v>22.25</v>
      </c>
    </row>
    <row r="73" spans="1:13">
      <c r="A73" s="5">
        <v>45609</v>
      </c>
      <c r="B73">
        <v>458.5</v>
      </c>
      <c r="C73">
        <v>378.1</v>
      </c>
      <c r="D73">
        <v>302.10000000000002</v>
      </c>
      <c r="E73">
        <v>232.3</v>
      </c>
      <c r="F73">
        <v>171.35</v>
      </c>
      <c r="G73">
        <v>120.95</v>
      </c>
      <c r="H73">
        <v>337.2</v>
      </c>
      <c r="I73">
        <v>248</v>
      </c>
      <c r="J73">
        <v>166.75</v>
      </c>
      <c r="K73">
        <v>48.65</v>
      </c>
      <c r="L73">
        <v>48.65</v>
      </c>
      <c r="M73">
        <v>20.6</v>
      </c>
    </row>
    <row r="74" spans="1:13">
      <c r="A74" s="5">
        <v>45610</v>
      </c>
      <c r="B74">
        <v>422.25</v>
      </c>
      <c r="C74">
        <v>342.8</v>
      </c>
      <c r="D74">
        <v>269.10000000000002</v>
      </c>
      <c r="E74">
        <v>203</v>
      </c>
      <c r="F74">
        <v>146</v>
      </c>
      <c r="G74">
        <v>100.15</v>
      </c>
      <c r="H74">
        <v>296.95</v>
      </c>
      <c r="I74">
        <v>210.15</v>
      </c>
      <c r="J74">
        <v>132.85</v>
      </c>
      <c r="K74">
        <v>31.25</v>
      </c>
      <c r="L74">
        <v>31.25</v>
      </c>
      <c r="M74">
        <v>11.55</v>
      </c>
    </row>
    <row r="75" spans="1:13">
      <c r="A75" s="5">
        <v>45611</v>
      </c>
      <c r="B75">
        <v>370.4</v>
      </c>
      <c r="C75">
        <v>295.25</v>
      </c>
      <c r="D75">
        <v>226.45</v>
      </c>
      <c r="E75">
        <v>166.2</v>
      </c>
      <c r="F75">
        <v>116.3</v>
      </c>
      <c r="G75">
        <v>77.7</v>
      </c>
      <c r="H75">
        <v>238.7</v>
      </c>
      <c r="I75">
        <v>159.69999999999999</v>
      </c>
      <c r="J75">
        <v>92.15</v>
      </c>
      <c r="K75">
        <v>17.75</v>
      </c>
      <c r="L75">
        <v>17.75</v>
      </c>
      <c r="M75">
        <v>6.2</v>
      </c>
    </row>
    <row r="76" spans="1:13">
      <c r="A76" s="5">
        <v>45614</v>
      </c>
      <c r="B76">
        <v>378.85</v>
      </c>
      <c r="C76">
        <v>302.60000000000002</v>
      </c>
      <c r="D76">
        <v>232.4</v>
      </c>
      <c r="E76">
        <v>170.85</v>
      </c>
      <c r="F76">
        <v>119.55</v>
      </c>
      <c r="G76">
        <v>79.599999999999994</v>
      </c>
      <c r="H76">
        <v>249.9</v>
      </c>
      <c r="I76">
        <v>168.2</v>
      </c>
      <c r="J76">
        <v>98.25</v>
      </c>
      <c r="K76">
        <v>18.600000000000001</v>
      </c>
      <c r="L76">
        <v>18.600000000000001</v>
      </c>
      <c r="M76">
        <v>6</v>
      </c>
    </row>
    <row r="77" spans="1:13">
      <c r="A77" s="5">
        <v>45615</v>
      </c>
      <c r="B77">
        <v>396.3</v>
      </c>
      <c r="C77">
        <v>319.05</v>
      </c>
      <c r="D77">
        <v>247.65</v>
      </c>
      <c r="E77">
        <v>184.15</v>
      </c>
      <c r="F77">
        <v>130.6</v>
      </c>
      <c r="G77">
        <v>88.2</v>
      </c>
      <c r="H77">
        <v>267.7</v>
      </c>
      <c r="I77">
        <v>184.7</v>
      </c>
      <c r="J77">
        <v>111.55</v>
      </c>
      <c r="K77">
        <v>23.4</v>
      </c>
      <c r="L77">
        <v>23.4</v>
      </c>
      <c r="M77">
        <v>8.3000000000000007</v>
      </c>
    </row>
    <row r="78" spans="1:13">
      <c r="A78" s="5">
        <v>45616</v>
      </c>
      <c r="B78">
        <v>399.55</v>
      </c>
      <c r="C78">
        <v>322.05</v>
      </c>
      <c r="D78">
        <v>250.25</v>
      </c>
      <c r="E78">
        <v>185.8</v>
      </c>
      <c r="F78">
        <v>132</v>
      </c>
      <c r="G78">
        <v>89.35</v>
      </c>
      <c r="H78">
        <v>270.35000000000002</v>
      </c>
      <c r="I78">
        <v>187.3</v>
      </c>
      <c r="J78">
        <v>113.85</v>
      </c>
      <c r="K78">
        <v>23.2</v>
      </c>
      <c r="L78">
        <v>23.2</v>
      </c>
      <c r="M78">
        <v>8.0500000000000007</v>
      </c>
    </row>
    <row r="79" spans="1:13">
      <c r="A79" s="5">
        <v>45617</v>
      </c>
      <c r="B79">
        <v>421.2</v>
      </c>
      <c r="C79">
        <v>342.25</v>
      </c>
      <c r="D79">
        <v>268.75</v>
      </c>
      <c r="E79">
        <v>202</v>
      </c>
      <c r="F79">
        <v>145.15</v>
      </c>
      <c r="G79">
        <v>99.55</v>
      </c>
      <c r="H79">
        <v>292.64999999999998</v>
      </c>
      <c r="I79">
        <v>206.75</v>
      </c>
      <c r="J79">
        <v>129.80000000000001</v>
      </c>
      <c r="K79">
        <v>28.7</v>
      </c>
      <c r="L79">
        <v>28.7</v>
      </c>
      <c r="M79">
        <v>9.9</v>
      </c>
    </row>
    <row r="80" spans="1:13">
      <c r="A80" s="5">
        <v>45618</v>
      </c>
      <c r="B80">
        <v>435.45</v>
      </c>
      <c r="C80">
        <v>354.6</v>
      </c>
      <c r="D80">
        <v>278.7</v>
      </c>
      <c r="E80">
        <v>209.9</v>
      </c>
      <c r="F80">
        <v>150.25</v>
      </c>
      <c r="G80">
        <v>102.4</v>
      </c>
      <c r="H80">
        <v>307.95</v>
      </c>
      <c r="I80">
        <v>218.7</v>
      </c>
      <c r="J80">
        <v>137.15</v>
      </c>
      <c r="K80">
        <v>26.95</v>
      </c>
      <c r="L80">
        <v>26.95</v>
      </c>
      <c r="M80">
        <v>8.4</v>
      </c>
    </row>
    <row r="81" spans="1:13">
      <c r="A81" s="5">
        <v>45621</v>
      </c>
      <c r="B81">
        <v>448.5</v>
      </c>
      <c r="C81">
        <v>365.85</v>
      </c>
      <c r="D81">
        <v>288.10000000000002</v>
      </c>
      <c r="E81">
        <v>217.25</v>
      </c>
      <c r="F81">
        <v>155.80000000000001</v>
      </c>
      <c r="G81">
        <v>105.9</v>
      </c>
      <c r="H81">
        <v>325.14999999999998</v>
      </c>
      <c r="I81">
        <v>233</v>
      </c>
      <c r="J81">
        <v>147.44999999999999</v>
      </c>
      <c r="K81">
        <v>29.35</v>
      </c>
      <c r="L81">
        <v>29.35</v>
      </c>
      <c r="M81">
        <v>9.1</v>
      </c>
    </row>
    <row r="82" spans="1:13">
      <c r="A82" s="5">
        <v>45622</v>
      </c>
      <c r="B82">
        <v>471</v>
      </c>
      <c r="C82">
        <v>386.65</v>
      </c>
      <c r="D82">
        <v>307.64999999999998</v>
      </c>
      <c r="E82">
        <v>234.5</v>
      </c>
      <c r="F82">
        <v>170.1</v>
      </c>
      <c r="G82">
        <v>117.1</v>
      </c>
      <c r="H82">
        <v>351.4</v>
      </c>
      <c r="I82">
        <v>256.64999999999998</v>
      </c>
      <c r="J82">
        <v>168.4</v>
      </c>
      <c r="K82">
        <v>36.15</v>
      </c>
      <c r="L82">
        <v>36.15</v>
      </c>
      <c r="M82">
        <v>10.95</v>
      </c>
    </row>
    <row r="83" spans="1:13">
      <c r="A83" s="5">
        <v>45623</v>
      </c>
      <c r="B83">
        <v>446.6</v>
      </c>
      <c r="C83">
        <v>364.2</v>
      </c>
      <c r="D83">
        <v>286.3</v>
      </c>
      <c r="E83">
        <v>215.55</v>
      </c>
      <c r="F83">
        <v>153.44999999999999</v>
      </c>
      <c r="G83">
        <v>103.1</v>
      </c>
      <c r="H83">
        <v>325.55</v>
      </c>
      <c r="I83">
        <v>232.1</v>
      </c>
      <c r="J83">
        <v>145</v>
      </c>
      <c r="K83">
        <v>25.15</v>
      </c>
      <c r="L83">
        <v>25.15</v>
      </c>
      <c r="M83">
        <v>6.35</v>
      </c>
    </row>
    <row r="84" spans="1:13">
      <c r="A84" s="5">
        <v>45625</v>
      </c>
      <c r="B84">
        <v>476.1</v>
      </c>
      <c r="C84">
        <v>391.75</v>
      </c>
      <c r="D84">
        <v>311.64999999999998</v>
      </c>
      <c r="E84">
        <v>237.45</v>
      </c>
      <c r="F84">
        <v>171.7</v>
      </c>
      <c r="G84">
        <v>117.25</v>
      </c>
      <c r="H84">
        <v>358.4</v>
      </c>
      <c r="I84">
        <v>262.95</v>
      </c>
      <c r="J84">
        <v>172.1</v>
      </c>
      <c r="K84">
        <v>34.700000000000003</v>
      </c>
      <c r="L84">
        <v>34.700000000000003</v>
      </c>
      <c r="M84">
        <v>9.1</v>
      </c>
    </row>
    <row r="85" spans="1:13">
      <c r="A85" s="5">
        <v>45628</v>
      </c>
      <c r="B85">
        <v>483.9</v>
      </c>
      <c r="C85">
        <v>399.6</v>
      </c>
      <c r="D85">
        <v>318.64999999999998</v>
      </c>
      <c r="E85">
        <v>243.8</v>
      </c>
      <c r="F85">
        <v>177.2</v>
      </c>
      <c r="G85">
        <v>121.7</v>
      </c>
      <c r="H85">
        <v>367.9</v>
      </c>
      <c r="I85">
        <v>271.3</v>
      </c>
      <c r="J85">
        <v>178.85</v>
      </c>
      <c r="K85">
        <v>35.700000000000003</v>
      </c>
      <c r="L85">
        <v>35.700000000000003</v>
      </c>
      <c r="M85">
        <v>8.65</v>
      </c>
    </row>
    <row r="86" spans="1:13">
      <c r="A86" s="5">
        <v>45629</v>
      </c>
      <c r="B86">
        <v>487.3</v>
      </c>
      <c r="C86">
        <v>402</v>
      </c>
      <c r="D86">
        <v>321.2</v>
      </c>
      <c r="E86">
        <v>245.7</v>
      </c>
      <c r="F86">
        <v>178.35</v>
      </c>
      <c r="G86">
        <v>122</v>
      </c>
      <c r="H86">
        <v>371.55</v>
      </c>
      <c r="I86">
        <v>274.5</v>
      </c>
      <c r="J86">
        <v>180.9</v>
      </c>
      <c r="K86">
        <v>34.549999999999997</v>
      </c>
      <c r="L86">
        <v>34.549999999999997</v>
      </c>
      <c r="M86">
        <v>7.55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09C9623-16C0-4BB7-9FA8-02F63F115446}">
  <dimension ref="A1:M86"/>
  <sheetViews>
    <sheetView zoomScale="140" zoomScaleNormal="140" workbookViewId="0">
      <selection activeCell="J1" sqref="J1"/>
    </sheetView>
  </sheetViews>
  <sheetFormatPr defaultColWidth="8.85546875" defaultRowHeight="15"/>
  <cols>
    <col min="1" max="1" width="10.140625" bestFit="1" customWidth="1"/>
    <col min="2" max="7" width="23.140625" bestFit="1" customWidth="1"/>
    <col min="8" max="13" width="24.140625" bestFit="1" customWidth="1"/>
  </cols>
  <sheetData>
    <row r="1" spans="1:13">
      <c r="A1" t="s">
        <v>44</v>
      </c>
      <c r="B1" t="s">
        <v>30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>
      <c r="A2" s="5">
        <v>45509</v>
      </c>
      <c r="B2" s="6">
        <v>16.518000000000001</v>
      </c>
      <c r="C2" s="6">
        <v>15.723000000000001</v>
      </c>
      <c r="D2" s="6">
        <v>15.013999999999999</v>
      </c>
      <c r="E2" s="6">
        <v>14.454000000000001</v>
      </c>
      <c r="F2" s="6">
        <v>13.999000000000001</v>
      </c>
      <c r="G2" s="6">
        <v>13.637</v>
      </c>
      <c r="H2" s="6">
        <v>17.327000000000002</v>
      </c>
      <c r="I2" s="6">
        <v>16.475000000000001</v>
      </c>
      <c r="J2" s="6">
        <v>15.775</v>
      </c>
      <c r="K2" s="6">
        <v>15.308999999999999</v>
      </c>
      <c r="L2" s="6">
        <v>15.002000000000001</v>
      </c>
      <c r="M2" s="6">
        <v>14.872</v>
      </c>
    </row>
    <row r="3" spans="1:13">
      <c r="A3" s="5">
        <v>45510</v>
      </c>
      <c r="B3" s="6">
        <v>15.039</v>
      </c>
      <c r="C3" s="6">
        <v>14.384</v>
      </c>
      <c r="D3" s="6">
        <v>13.815</v>
      </c>
      <c r="E3" s="6">
        <v>13.347</v>
      </c>
      <c r="F3" s="6">
        <v>12.962999999999999</v>
      </c>
      <c r="G3" s="6">
        <v>12.747999999999999</v>
      </c>
      <c r="H3" s="6">
        <v>15.208</v>
      </c>
      <c r="I3" s="6">
        <v>14.537000000000001</v>
      </c>
      <c r="J3" s="6">
        <v>14.061999999999999</v>
      </c>
      <c r="K3" s="6">
        <v>13.757</v>
      </c>
      <c r="L3" s="6">
        <v>13.612</v>
      </c>
      <c r="M3" s="6">
        <v>13.657</v>
      </c>
    </row>
    <row r="4" spans="1:13">
      <c r="A4" s="5">
        <v>45511</v>
      </c>
      <c r="B4" s="6">
        <v>15.019</v>
      </c>
      <c r="C4" s="6">
        <v>14.417</v>
      </c>
      <c r="D4" s="6">
        <v>13.897</v>
      </c>
      <c r="E4" s="6">
        <v>13.504</v>
      </c>
      <c r="F4" s="6">
        <v>13.163</v>
      </c>
      <c r="G4" s="6">
        <v>12.983000000000001</v>
      </c>
      <c r="H4" s="6">
        <v>15.319000000000001</v>
      </c>
      <c r="I4" s="6">
        <v>14.754</v>
      </c>
      <c r="J4" s="6">
        <v>14.286</v>
      </c>
      <c r="K4" s="6">
        <v>13.988</v>
      </c>
      <c r="L4" s="6">
        <v>13.909000000000001</v>
      </c>
      <c r="M4" s="6">
        <v>13.951000000000001</v>
      </c>
    </row>
    <row r="5" spans="1:13">
      <c r="A5" s="5">
        <v>45512</v>
      </c>
      <c r="B5" s="6">
        <v>14.608000000000001</v>
      </c>
      <c r="C5" s="6">
        <v>13.943</v>
      </c>
      <c r="D5" s="6">
        <v>13.388999999999999</v>
      </c>
      <c r="E5" s="6">
        <v>12.935</v>
      </c>
      <c r="F5" s="6">
        <v>12.577</v>
      </c>
      <c r="G5" s="6">
        <v>12.313000000000001</v>
      </c>
      <c r="H5" s="6">
        <v>14.621</v>
      </c>
      <c r="I5" s="6">
        <v>13.973000000000001</v>
      </c>
      <c r="J5" s="6">
        <v>13.458</v>
      </c>
      <c r="K5" s="6">
        <v>13.058</v>
      </c>
      <c r="L5" s="6">
        <v>12.845000000000001</v>
      </c>
      <c r="M5" s="6">
        <v>12.814</v>
      </c>
    </row>
    <row r="6" spans="1:13">
      <c r="A6" s="5">
        <v>45513</v>
      </c>
      <c r="B6" s="6">
        <v>13.742000000000001</v>
      </c>
      <c r="C6" s="6">
        <v>13.141999999999999</v>
      </c>
      <c r="D6" s="6">
        <v>12.638999999999999</v>
      </c>
      <c r="E6" s="6">
        <v>12.246</v>
      </c>
      <c r="F6" s="6">
        <v>11.938000000000001</v>
      </c>
      <c r="G6" s="6">
        <v>11.718999999999999</v>
      </c>
      <c r="H6" s="6">
        <v>13.646000000000001</v>
      </c>
      <c r="I6" s="6">
        <v>13.082000000000001</v>
      </c>
      <c r="J6" s="6">
        <v>12.634</v>
      </c>
      <c r="K6" s="6">
        <v>12.314</v>
      </c>
      <c r="L6" s="6">
        <v>12.167</v>
      </c>
      <c r="M6" s="6">
        <v>12.218</v>
      </c>
    </row>
    <row r="7" spans="1:13">
      <c r="A7" s="5">
        <v>45516</v>
      </c>
      <c r="B7" s="6">
        <v>13.749000000000001</v>
      </c>
      <c r="C7" s="6">
        <v>13.12</v>
      </c>
      <c r="D7" s="6">
        <v>12.601000000000001</v>
      </c>
      <c r="E7" s="6">
        <v>12.198</v>
      </c>
      <c r="F7" s="6">
        <v>11.888999999999999</v>
      </c>
      <c r="G7" s="6">
        <v>11.645</v>
      </c>
      <c r="H7" s="6">
        <v>13.547000000000001</v>
      </c>
      <c r="I7" s="6">
        <v>12.944000000000001</v>
      </c>
      <c r="J7" s="6">
        <v>12.46</v>
      </c>
      <c r="K7" s="6">
        <v>12.112</v>
      </c>
      <c r="L7" s="6">
        <v>11.968999999999999</v>
      </c>
      <c r="M7" s="6">
        <v>11.978</v>
      </c>
    </row>
    <row r="8" spans="1:13">
      <c r="A8" s="5">
        <v>45517</v>
      </c>
      <c r="B8" s="6">
        <v>13.564</v>
      </c>
      <c r="C8" s="6">
        <v>12.954000000000001</v>
      </c>
      <c r="D8" s="6">
        <v>12.442</v>
      </c>
      <c r="E8" s="6">
        <v>12.023</v>
      </c>
      <c r="F8" s="6">
        <v>11.677</v>
      </c>
      <c r="G8" s="6">
        <v>11.432</v>
      </c>
      <c r="H8" s="6">
        <v>13.208</v>
      </c>
      <c r="I8" s="6">
        <v>12.601000000000001</v>
      </c>
      <c r="J8" s="6">
        <v>12.111000000000001</v>
      </c>
      <c r="K8" s="6">
        <v>11.755000000000001</v>
      </c>
      <c r="L8" s="6">
        <v>11.544</v>
      </c>
      <c r="M8" s="6">
        <v>11.561999999999999</v>
      </c>
    </row>
    <row r="9" spans="1:13">
      <c r="A9" s="5">
        <v>45518</v>
      </c>
      <c r="B9" s="6">
        <v>13.209</v>
      </c>
      <c r="C9" s="6">
        <v>12.608000000000001</v>
      </c>
      <c r="D9" s="6">
        <v>12.084</v>
      </c>
      <c r="E9" s="6">
        <v>11.663</v>
      </c>
      <c r="F9" s="6">
        <v>11.332000000000001</v>
      </c>
      <c r="G9" s="6">
        <v>11.077</v>
      </c>
      <c r="H9" s="6">
        <v>12.693</v>
      </c>
      <c r="I9" s="6">
        <v>12.086</v>
      </c>
      <c r="J9" s="6">
        <v>11.59</v>
      </c>
      <c r="K9" s="6">
        <v>11.222</v>
      </c>
      <c r="L9" s="6">
        <v>11.037000000000001</v>
      </c>
      <c r="M9" s="6">
        <v>11.05</v>
      </c>
    </row>
    <row r="10" spans="1:13">
      <c r="A10" s="5">
        <v>45519</v>
      </c>
      <c r="B10" s="6">
        <v>13.314</v>
      </c>
      <c r="C10" s="6">
        <v>12.706</v>
      </c>
      <c r="D10" s="6">
        <v>12.196</v>
      </c>
      <c r="E10" s="6">
        <v>11.763999999999999</v>
      </c>
      <c r="F10" s="6">
        <v>11.414999999999999</v>
      </c>
      <c r="G10" s="6">
        <v>11.134</v>
      </c>
      <c r="H10" s="6">
        <v>12.885999999999999</v>
      </c>
      <c r="I10" s="6">
        <v>12.266999999999999</v>
      </c>
      <c r="J10" s="6">
        <v>11.766</v>
      </c>
      <c r="K10" s="6">
        <v>11.374000000000001</v>
      </c>
      <c r="L10" s="6">
        <v>11.099</v>
      </c>
      <c r="M10" s="6">
        <v>11.048999999999999</v>
      </c>
    </row>
    <row r="11" spans="1:13">
      <c r="A11" s="5">
        <v>45520</v>
      </c>
      <c r="B11" s="6">
        <v>13.462999999999999</v>
      </c>
      <c r="C11" s="6">
        <v>12.829000000000001</v>
      </c>
      <c r="D11" s="6">
        <v>12.291</v>
      </c>
      <c r="E11" s="6">
        <v>11.832000000000001</v>
      </c>
      <c r="F11" s="6">
        <v>11.451000000000001</v>
      </c>
      <c r="G11" s="6">
        <v>11.15</v>
      </c>
      <c r="H11" s="6">
        <v>12.978</v>
      </c>
      <c r="I11" s="6">
        <v>12.318</v>
      </c>
      <c r="J11" s="6">
        <v>11.763</v>
      </c>
      <c r="K11" s="6">
        <v>11.337999999999999</v>
      </c>
      <c r="L11" s="6">
        <v>11.05</v>
      </c>
      <c r="M11" s="6">
        <v>10.975</v>
      </c>
    </row>
    <row r="12" spans="1:13">
      <c r="A12" s="5">
        <v>45523</v>
      </c>
      <c r="B12" s="6">
        <v>13.590999999999999</v>
      </c>
      <c r="C12" s="6">
        <v>12.946999999999999</v>
      </c>
      <c r="D12" s="6">
        <v>12.388999999999999</v>
      </c>
      <c r="E12" s="6">
        <v>11.928000000000001</v>
      </c>
      <c r="F12" s="6">
        <v>11.528</v>
      </c>
      <c r="G12" s="6">
        <v>11.212</v>
      </c>
      <c r="H12" s="6">
        <v>12.959</v>
      </c>
      <c r="I12" s="6">
        <v>12.286</v>
      </c>
      <c r="J12" s="6">
        <v>11.737</v>
      </c>
      <c r="K12" s="6">
        <v>11.276999999999999</v>
      </c>
      <c r="L12" s="6">
        <v>10.965999999999999</v>
      </c>
      <c r="M12" s="6">
        <v>10.832000000000001</v>
      </c>
    </row>
    <row r="13" spans="1:13">
      <c r="A13" s="5">
        <v>45524</v>
      </c>
      <c r="B13" s="6">
        <v>13.739000000000001</v>
      </c>
      <c r="C13" s="6">
        <v>13.068</v>
      </c>
      <c r="D13" s="6">
        <v>12.483000000000001</v>
      </c>
      <c r="E13" s="6">
        <v>11.997</v>
      </c>
      <c r="F13" s="6">
        <v>11.587</v>
      </c>
      <c r="G13" s="6">
        <v>11.263</v>
      </c>
      <c r="H13" s="6">
        <v>13.295</v>
      </c>
      <c r="I13" s="6">
        <v>12.548999999999999</v>
      </c>
      <c r="J13" s="6">
        <v>11.956</v>
      </c>
      <c r="K13" s="6">
        <v>11.48</v>
      </c>
      <c r="L13" s="6">
        <v>11.159000000000001</v>
      </c>
      <c r="M13" s="6">
        <v>11.003</v>
      </c>
    </row>
    <row r="14" spans="1:13">
      <c r="A14" s="5">
        <v>45525</v>
      </c>
      <c r="B14" s="6">
        <v>13.926</v>
      </c>
      <c r="C14" s="6">
        <v>13.228</v>
      </c>
      <c r="D14" s="6">
        <v>12.618</v>
      </c>
      <c r="E14" s="6">
        <v>12.105</v>
      </c>
      <c r="F14" s="6">
        <v>11.67</v>
      </c>
      <c r="G14" s="6">
        <v>11.331</v>
      </c>
      <c r="H14" s="6">
        <v>13.500999999999999</v>
      </c>
      <c r="I14" s="6">
        <v>12.723000000000001</v>
      </c>
      <c r="J14" s="6">
        <v>12.068</v>
      </c>
      <c r="K14" s="6">
        <v>11.571999999999999</v>
      </c>
      <c r="L14" s="6">
        <v>11.223000000000001</v>
      </c>
      <c r="M14" s="6">
        <v>11.053000000000001</v>
      </c>
    </row>
    <row r="15" spans="1:13">
      <c r="A15" s="5">
        <v>45526</v>
      </c>
      <c r="B15" s="6">
        <v>14.016999999999999</v>
      </c>
      <c r="C15" s="6">
        <v>13.33</v>
      </c>
      <c r="D15" s="6">
        <v>12.734999999999999</v>
      </c>
      <c r="E15" s="6">
        <v>12.228999999999999</v>
      </c>
      <c r="F15" s="6">
        <v>11.818</v>
      </c>
      <c r="G15" s="6">
        <v>11.493</v>
      </c>
      <c r="H15" s="6">
        <v>13.646000000000001</v>
      </c>
      <c r="I15" s="6">
        <v>12.891</v>
      </c>
      <c r="J15" s="6">
        <v>12.271000000000001</v>
      </c>
      <c r="K15" s="6">
        <v>11.803000000000001</v>
      </c>
      <c r="L15" s="6">
        <v>11.486000000000001</v>
      </c>
      <c r="M15" s="6">
        <v>11.342000000000001</v>
      </c>
    </row>
    <row r="16" spans="1:13">
      <c r="A16" s="5">
        <v>45527</v>
      </c>
      <c r="B16" s="6">
        <v>13.829000000000001</v>
      </c>
      <c r="C16" s="6">
        <v>13.135999999999999</v>
      </c>
      <c r="D16" s="6">
        <v>12.523</v>
      </c>
      <c r="E16" s="6">
        <v>12.006</v>
      </c>
      <c r="F16" s="6">
        <v>11.586</v>
      </c>
      <c r="G16" s="6">
        <v>11.263</v>
      </c>
      <c r="H16" s="6">
        <v>13.414999999999999</v>
      </c>
      <c r="I16" s="6">
        <v>12.617000000000001</v>
      </c>
      <c r="J16" s="6">
        <v>11.978</v>
      </c>
      <c r="K16" s="6">
        <v>11.504</v>
      </c>
      <c r="L16" s="6">
        <v>11.196</v>
      </c>
      <c r="M16" s="6">
        <v>11.079000000000001</v>
      </c>
    </row>
    <row r="17" spans="1:13">
      <c r="A17" s="5">
        <v>45530</v>
      </c>
      <c r="B17" s="6">
        <v>13.742000000000001</v>
      </c>
      <c r="C17" s="6">
        <v>13.044</v>
      </c>
      <c r="D17" s="6">
        <v>12.43</v>
      </c>
      <c r="E17" s="6">
        <v>11.922000000000001</v>
      </c>
      <c r="F17" s="6">
        <v>11.516</v>
      </c>
      <c r="G17" s="6">
        <v>11.211</v>
      </c>
      <c r="H17" s="6">
        <v>13.212</v>
      </c>
      <c r="I17" s="6">
        <v>12.430999999999999</v>
      </c>
      <c r="J17" s="6">
        <v>11.818</v>
      </c>
      <c r="K17" s="6">
        <v>11.374000000000001</v>
      </c>
      <c r="L17" s="6">
        <v>11.109</v>
      </c>
      <c r="M17" s="6">
        <v>11.01</v>
      </c>
    </row>
    <row r="18" spans="1:13">
      <c r="A18" s="5">
        <v>45531</v>
      </c>
      <c r="B18" s="6">
        <v>13.672000000000001</v>
      </c>
      <c r="C18" s="6">
        <v>12.97</v>
      </c>
      <c r="D18" s="6">
        <v>12.346</v>
      </c>
      <c r="E18" s="6">
        <v>11.824999999999999</v>
      </c>
      <c r="F18" s="6">
        <v>11.407999999999999</v>
      </c>
      <c r="G18" s="6">
        <v>11.073</v>
      </c>
      <c r="H18" s="6">
        <v>13.132</v>
      </c>
      <c r="I18" s="6">
        <v>12.319000000000001</v>
      </c>
      <c r="J18" s="6">
        <v>11.673</v>
      </c>
      <c r="K18" s="6">
        <v>11.204000000000001</v>
      </c>
      <c r="L18" s="6">
        <v>10.922000000000001</v>
      </c>
      <c r="M18" s="6">
        <v>10.807</v>
      </c>
    </row>
    <row r="19" spans="1:13">
      <c r="A19" s="5">
        <v>45532</v>
      </c>
      <c r="B19" s="6">
        <v>13.843</v>
      </c>
      <c r="C19" s="6">
        <v>13.114000000000001</v>
      </c>
      <c r="D19" s="6">
        <v>12.494999999999999</v>
      </c>
      <c r="E19" s="6">
        <v>11.973000000000001</v>
      </c>
      <c r="F19" s="6">
        <v>11.563000000000001</v>
      </c>
      <c r="G19" s="6">
        <v>11.244</v>
      </c>
      <c r="H19" s="6">
        <v>13.412000000000001</v>
      </c>
      <c r="I19" s="6">
        <v>12.571999999999999</v>
      </c>
      <c r="J19" s="6">
        <v>11.923999999999999</v>
      </c>
      <c r="K19" s="6">
        <v>11.454000000000001</v>
      </c>
      <c r="L19" s="6">
        <v>11.173999999999999</v>
      </c>
      <c r="M19" s="6">
        <v>11.047000000000001</v>
      </c>
    </row>
    <row r="20" spans="1:13">
      <c r="A20" s="5">
        <v>45533</v>
      </c>
      <c r="B20" s="6">
        <v>13.539</v>
      </c>
      <c r="C20" s="6">
        <v>12.845000000000001</v>
      </c>
      <c r="D20" s="6">
        <v>12.24</v>
      </c>
      <c r="E20" s="6">
        <v>11.741</v>
      </c>
      <c r="F20" s="6">
        <v>11.332000000000001</v>
      </c>
      <c r="G20" s="6">
        <v>11.023</v>
      </c>
      <c r="H20" s="6">
        <v>12.993</v>
      </c>
      <c r="I20" s="6">
        <v>12.169</v>
      </c>
      <c r="J20" s="6">
        <v>11.534000000000001</v>
      </c>
      <c r="K20" s="6">
        <v>11.081</v>
      </c>
      <c r="L20" s="6">
        <v>10.827</v>
      </c>
      <c r="M20" s="6">
        <v>10.747</v>
      </c>
    </row>
    <row r="21" spans="1:13">
      <c r="A21" s="5">
        <v>45534</v>
      </c>
      <c r="B21" s="6">
        <v>13.510999999999999</v>
      </c>
      <c r="C21" s="6">
        <v>12.801</v>
      </c>
      <c r="D21" s="6">
        <v>12.173999999999999</v>
      </c>
      <c r="E21" s="6">
        <v>11.653</v>
      </c>
      <c r="F21" s="6">
        <v>11.22</v>
      </c>
      <c r="G21" s="6">
        <v>10.896000000000001</v>
      </c>
      <c r="H21" s="6">
        <v>13.022</v>
      </c>
      <c r="I21" s="6">
        <v>12.157999999999999</v>
      </c>
      <c r="J21" s="6">
        <v>11.491</v>
      </c>
      <c r="K21" s="6">
        <v>10.997</v>
      </c>
      <c r="L21" s="6">
        <v>10.7</v>
      </c>
      <c r="M21" s="6">
        <v>10.59</v>
      </c>
    </row>
    <row r="22" spans="1:13">
      <c r="A22" s="5">
        <v>45538</v>
      </c>
      <c r="B22" s="6">
        <v>14.298</v>
      </c>
      <c r="C22" s="6">
        <v>13.558</v>
      </c>
      <c r="D22" s="6">
        <v>12.904999999999999</v>
      </c>
      <c r="E22" s="6">
        <v>12.349</v>
      </c>
      <c r="F22" s="6">
        <v>11.909000000000001</v>
      </c>
      <c r="G22" s="6">
        <v>11.57</v>
      </c>
      <c r="H22" s="6">
        <v>13.957000000000001</v>
      </c>
      <c r="I22" s="6">
        <v>13.013</v>
      </c>
      <c r="J22" s="6">
        <v>12.281000000000001</v>
      </c>
      <c r="K22" s="6">
        <v>11.762</v>
      </c>
      <c r="L22" s="6">
        <v>11.487</v>
      </c>
      <c r="M22" s="6">
        <v>11.42</v>
      </c>
    </row>
    <row r="23" spans="1:13">
      <c r="A23" s="5">
        <v>45539</v>
      </c>
      <c r="B23" s="6">
        <v>14.581</v>
      </c>
      <c r="C23" s="6">
        <v>13.843999999999999</v>
      </c>
      <c r="D23" s="6">
        <v>13.177</v>
      </c>
      <c r="E23" s="6">
        <v>12.6</v>
      </c>
      <c r="F23" s="6">
        <v>12.119</v>
      </c>
      <c r="G23" s="6">
        <v>11.731999999999999</v>
      </c>
      <c r="H23" s="6">
        <v>14.363</v>
      </c>
      <c r="I23" s="6">
        <v>13.417999999999999</v>
      </c>
      <c r="J23" s="6">
        <v>12.638</v>
      </c>
      <c r="K23" s="6">
        <v>12.05</v>
      </c>
      <c r="L23" s="6">
        <v>11.733000000000001</v>
      </c>
      <c r="M23" s="6">
        <v>11.659000000000001</v>
      </c>
    </row>
    <row r="24" spans="1:13">
      <c r="A24" s="5">
        <v>45540</v>
      </c>
      <c r="B24" s="6">
        <v>14.292</v>
      </c>
      <c r="C24" s="6">
        <v>13.590999999999999</v>
      </c>
      <c r="D24" s="6">
        <v>12.959</v>
      </c>
      <c r="E24" s="6">
        <v>12.407</v>
      </c>
      <c r="F24" s="6">
        <v>11.958</v>
      </c>
      <c r="G24" s="6">
        <v>11.602</v>
      </c>
      <c r="H24" s="6">
        <v>14.042999999999999</v>
      </c>
      <c r="I24" s="6">
        <v>13.180999999999999</v>
      </c>
      <c r="J24" s="6">
        <v>12.467000000000001</v>
      </c>
      <c r="K24" s="6">
        <v>11.955</v>
      </c>
      <c r="L24" s="6">
        <v>11.68</v>
      </c>
      <c r="M24" s="6">
        <v>11.664999999999999</v>
      </c>
    </row>
    <row r="25" spans="1:13">
      <c r="A25" s="5">
        <v>45541</v>
      </c>
      <c r="B25" s="6">
        <v>14.643000000000001</v>
      </c>
      <c r="C25" s="6">
        <v>13.939</v>
      </c>
      <c r="D25" s="6">
        <v>13.327999999999999</v>
      </c>
      <c r="E25" s="6">
        <v>12.819000000000001</v>
      </c>
      <c r="F25" s="6">
        <v>12.404</v>
      </c>
      <c r="G25" s="6">
        <v>12.105</v>
      </c>
      <c r="H25" s="6">
        <v>14.566000000000001</v>
      </c>
      <c r="I25" s="6">
        <v>13.747999999999999</v>
      </c>
      <c r="J25" s="6">
        <v>13.102</v>
      </c>
      <c r="K25" s="6">
        <v>12.691000000000001</v>
      </c>
      <c r="L25" s="6">
        <v>12.515000000000001</v>
      </c>
      <c r="M25" s="6">
        <v>12.595000000000001</v>
      </c>
    </row>
    <row r="26" spans="1:13">
      <c r="A26" s="5">
        <v>45544</v>
      </c>
      <c r="B26" s="6">
        <v>14.305</v>
      </c>
      <c r="C26" s="6">
        <v>13.619</v>
      </c>
      <c r="D26" s="6">
        <v>13.02</v>
      </c>
      <c r="E26" s="6">
        <v>12.499000000000001</v>
      </c>
      <c r="F26" s="6">
        <v>12.084</v>
      </c>
      <c r="G26" s="6">
        <v>11.760999999999999</v>
      </c>
      <c r="H26" s="6">
        <v>14.090999999999999</v>
      </c>
      <c r="I26" s="6">
        <v>13.3</v>
      </c>
      <c r="J26" s="6">
        <v>12.657</v>
      </c>
      <c r="K26" s="6">
        <v>12.18</v>
      </c>
      <c r="L26" s="6">
        <v>11.920999999999999</v>
      </c>
      <c r="M26" s="6">
        <v>11.916</v>
      </c>
    </row>
    <row r="27" spans="1:13">
      <c r="A27" s="5">
        <v>45545</v>
      </c>
      <c r="B27" s="6">
        <v>14.324999999999999</v>
      </c>
      <c r="C27" s="6">
        <v>13.63</v>
      </c>
      <c r="D27" s="6">
        <v>13.019</v>
      </c>
      <c r="E27" s="6">
        <v>12.494</v>
      </c>
      <c r="F27" s="6">
        <v>12.065</v>
      </c>
      <c r="G27" s="6">
        <v>11.731</v>
      </c>
      <c r="H27" s="6">
        <v>14.112</v>
      </c>
      <c r="I27" s="6">
        <v>13.31</v>
      </c>
      <c r="J27" s="6">
        <v>12.629</v>
      </c>
      <c r="K27" s="6">
        <v>12.131</v>
      </c>
      <c r="L27" s="6">
        <v>11.845000000000001</v>
      </c>
      <c r="M27" s="6">
        <v>11.817</v>
      </c>
    </row>
    <row r="28" spans="1:13">
      <c r="A28" s="5">
        <v>45546</v>
      </c>
      <c r="B28" s="6">
        <v>14.242000000000001</v>
      </c>
      <c r="C28" s="6">
        <v>13.555999999999999</v>
      </c>
      <c r="D28" s="6">
        <v>12.929</v>
      </c>
      <c r="E28" s="6">
        <v>12.409000000000001</v>
      </c>
      <c r="F28" s="6">
        <v>11.962999999999999</v>
      </c>
      <c r="G28" s="6">
        <v>11.622999999999999</v>
      </c>
      <c r="H28" s="6">
        <v>14.032999999999999</v>
      </c>
      <c r="I28" s="6">
        <v>13.227</v>
      </c>
      <c r="J28" s="6">
        <v>12.544</v>
      </c>
      <c r="K28" s="6">
        <v>12.007999999999999</v>
      </c>
      <c r="L28" s="6">
        <v>11.682</v>
      </c>
      <c r="M28" s="6">
        <v>11.585000000000001</v>
      </c>
    </row>
    <row r="29" spans="1:13">
      <c r="A29" s="5">
        <v>45547</v>
      </c>
      <c r="B29" s="6">
        <v>14.268000000000001</v>
      </c>
      <c r="C29" s="6">
        <v>13.566000000000001</v>
      </c>
      <c r="D29" s="6">
        <v>12.946999999999999</v>
      </c>
      <c r="E29" s="6">
        <v>12.409000000000001</v>
      </c>
      <c r="F29" s="6">
        <v>11.952</v>
      </c>
      <c r="G29" s="6">
        <v>11.582000000000001</v>
      </c>
      <c r="H29" s="6">
        <v>14.058</v>
      </c>
      <c r="I29" s="6">
        <v>13.215999999999999</v>
      </c>
      <c r="J29" s="6">
        <v>12.512</v>
      </c>
      <c r="K29" s="6">
        <v>11.946</v>
      </c>
      <c r="L29" s="6">
        <v>11.593</v>
      </c>
      <c r="M29" s="6">
        <v>11.474</v>
      </c>
    </row>
    <row r="30" spans="1:13">
      <c r="A30" s="5">
        <v>45548</v>
      </c>
      <c r="B30" s="6">
        <v>14.336</v>
      </c>
      <c r="C30" s="6">
        <v>13.622999999999999</v>
      </c>
      <c r="D30" s="6">
        <v>12.983000000000001</v>
      </c>
      <c r="E30" s="6">
        <v>12.44</v>
      </c>
      <c r="F30" s="6">
        <v>11.978999999999999</v>
      </c>
      <c r="G30" s="6">
        <v>11.617000000000001</v>
      </c>
      <c r="H30" s="6">
        <v>14.18</v>
      </c>
      <c r="I30" s="6">
        <v>13.297000000000001</v>
      </c>
      <c r="J30" s="6">
        <v>12.566000000000001</v>
      </c>
      <c r="K30" s="6">
        <v>11.976000000000001</v>
      </c>
      <c r="L30" s="6">
        <v>11.6</v>
      </c>
      <c r="M30" s="6">
        <v>11.414</v>
      </c>
    </row>
    <row r="31" spans="1:13">
      <c r="A31" s="5">
        <v>45551</v>
      </c>
      <c r="B31" s="6">
        <v>14.595000000000001</v>
      </c>
      <c r="C31" s="6">
        <v>13.858000000000001</v>
      </c>
      <c r="D31" s="6">
        <v>13.188000000000001</v>
      </c>
      <c r="E31" s="6">
        <v>12.622999999999999</v>
      </c>
      <c r="F31" s="6">
        <v>12.146000000000001</v>
      </c>
      <c r="G31" s="6">
        <v>11.76</v>
      </c>
      <c r="H31" s="6">
        <v>14.395</v>
      </c>
      <c r="I31" s="6">
        <v>13.47</v>
      </c>
      <c r="J31" s="6">
        <v>12.683</v>
      </c>
      <c r="K31" s="6">
        <v>12.063000000000001</v>
      </c>
      <c r="L31" s="6">
        <v>11.641999999999999</v>
      </c>
      <c r="M31" s="6">
        <v>11.438000000000001</v>
      </c>
    </row>
    <row r="32" spans="1:13">
      <c r="A32" s="5">
        <v>45552</v>
      </c>
      <c r="B32" s="6">
        <v>14.65</v>
      </c>
      <c r="C32" s="6">
        <v>13.907</v>
      </c>
      <c r="D32" s="6">
        <v>13.242000000000001</v>
      </c>
      <c r="E32" s="6">
        <v>12.675000000000001</v>
      </c>
      <c r="F32" s="6">
        <v>12.199</v>
      </c>
      <c r="G32" s="6">
        <v>11.815</v>
      </c>
      <c r="H32" s="6">
        <v>14.500999999999999</v>
      </c>
      <c r="I32" s="6">
        <v>13.589</v>
      </c>
      <c r="J32" s="6">
        <v>12.84</v>
      </c>
      <c r="K32" s="6">
        <v>12.228999999999999</v>
      </c>
      <c r="L32" s="6">
        <v>11.821</v>
      </c>
      <c r="M32" s="6">
        <v>11.65</v>
      </c>
    </row>
    <row r="33" spans="1:13">
      <c r="A33" s="5">
        <v>45553</v>
      </c>
      <c r="B33" s="6">
        <v>14.568</v>
      </c>
      <c r="C33" s="6">
        <v>13.824</v>
      </c>
      <c r="D33" s="6">
        <v>13.175000000000001</v>
      </c>
      <c r="E33" s="6">
        <v>12.598000000000001</v>
      </c>
      <c r="F33" s="6">
        <v>12.125</v>
      </c>
      <c r="G33" s="6">
        <v>11.75</v>
      </c>
      <c r="H33" s="6">
        <v>14.430999999999999</v>
      </c>
      <c r="I33" s="6">
        <v>13.566000000000001</v>
      </c>
      <c r="J33" s="6">
        <v>12.827</v>
      </c>
      <c r="K33" s="6">
        <v>12.257999999999999</v>
      </c>
      <c r="L33" s="6">
        <v>11.863</v>
      </c>
      <c r="M33" s="6">
        <v>11.747999999999999</v>
      </c>
    </row>
    <row r="34" spans="1:13">
      <c r="A34" s="5">
        <v>45554</v>
      </c>
      <c r="B34" s="6">
        <v>14.416</v>
      </c>
      <c r="C34" s="6">
        <v>13.682</v>
      </c>
      <c r="D34" s="6">
        <v>12.991</v>
      </c>
      <c r="E34" s="6">
        <v>12.426</v>
      </c>
      <c r="F34" s="6">
        <v>11.955</v>
      </c>
      <c r="G34" s="6">
        <v>11.581</v>
      </c>
      <c r="H34" s="6">
        <v>14.294</v>
      </c>
      <c r="I34" s="6">
        <v>13.384</v>
      </c>
      <c r="J34" s="6">
        <v>12.637</v>
      </c>
      <c r="K34" s="6">
        <v>12.071</v>
      </c>
      <c r="L34" s="6">
        <v>11.662000000000001</v>
      </c>
      <c r="M34" s="6">
        <v>11.465</v>
      </c>
    </row>
    <row r="35" spans="1:13">
      <c r="A35" s="5">
        <v>45555</v>
      </c>
      <c r="B35" s="6">
        <v>14.842000000000001</v>
      </c>
      <c r="C35" s="6">
        <v>14.034000000000001</v>
      </c>
      <c r="D35" s="6">
        <v>13.314</v>
      </c>
      <c r="E35" s="6">
        <v>12.714</v>
      </c>
      <c r="F35" s="6">
        <v>12.221</v>
      </c>
      <c r="G35" s="6">
        <v>11.837</v>
      </c>
      <c r="H35" s="6">
        <v>14.223000000000001</v>
      </c>
      <c r="I35" s="6">
        <v>13.244999999999999</v>
      </c>
      <c r="J35" s="6">
        <v>12.467000000000001</v>
      </c>
      <c r="K35" s="6">
        <v>11.891999999999999</v>
      </c>
      <c r="L35" s="6">
        <v>11.518000000000001</v>
      </c>
      <c r="M35" s="6">
        <v>11.375</v>
      </c>
    </row>
    <row r="36" spans="1:13">
      <c r="A36" s="5">
        <v>45558</v>
      </c>
      <c r="B36" s="6">
        <v>14.811999999999999</v>
      </c>
      <c r="C36" s="6">
        <v>13.997</v>
      </c>
      <c r="D36" s="6">
        <v>13.260999999999999</v>
      </c>
      <c r="E36" s="6">
        <v>12.643000000000001</v>
      </c>
      <c r="F36" s="6">
        <v>12.138999999999999</v>
      </c>
      <c r="G36" s="6">
        <v>11.738</v>
      </c>
      <c r="H36" s="6">
        <v>14.151999999999999</v>
      </c>
      <c r="I36" s="6">
        <v>13.161</v>
      </c>
      <c r="J36" s="6">
        <v>12.351000000000001</v>
      </c>
      <c r="K36" s="6">
        <v>11.724</v>
      </c>
      <c r="L36" s="6">
        <v>11.313000000000001</v>
      </c>
      <c r="M36" s="6">
        <v>11.131</v>
      </c>
    </row>
    <row r="37" spans="1:13">
      <c r="A37" s="5">
        <v>45559</v>
      </c>
      <c r="B37" s="6">
        <v>14.891999999999999</v>
      </c>
      <c r="C37" s="6">
        <v>14.05</v>
      </c>
      <c r="D37" s="6">
        <v>13.295</v>
      </c>
      <c r="E37" s="6">
        <v>12.653</v>
      </c>
      <c r="F37" s="6">
        <v>12.122999999999999</v>
      </c>
      <c r="G37" s="6">
        <v>11.693</v>
      </c>
      <c r="H37" s="6">
        <v>14.242000000000001</v>
      </c>
      <c r="I37" s="6">
        <v>13.196</v>
      </c>
      <c r="J37" s="6">
        <v>12.345000000000001</v>
      </c>
      <c r="K37" s="6">
        <v>11.679</v>
      </c>
      <c r="L37" s="6">
        <v>11.227</v>
      </c>
      <c r="M37" s="6">
        <v>11.000999999999999</v>
      </c>
    </row>
    <row r="38" spans="1:13">
      <c r="A38" s="5">
        <v>45560</v>
      </c>
      <c r="B38" s="6">
        <v>15.063000000000001</v>
      </c>
      <c r="C38" s="6">
        <v>14.218999999999999</v>
      </c>
      <c r="D38" s="6">
        <v>13.45</v>
      </c>
      <c r="E38" s="6">
        <v>12.791</v>
      </c>
      <c r="F38" s="6">
        <v>12.237</v>
      </c>
      <c r="G38" s="6">
        <v>11.782</v>
      </c>
      <c r="H38" s="6">
        <v>14.433999999999999</v>
      </c>
      <c r="I38" s="6">
        <v>13.382</v>
      </c>
      <c r="J38" s="6">
        <v>12.493</v>
      </c>
      <c r="K38" s="6">
        <v>11.794</v>
      </c>
      <c r="L38" s="6">
        <v>11.289</v>
      </c>
      <c r="M38" s="6">
        <v>11.025</v>
      </c>
    </row>
    <row r="39" spans="1:13">
      <c r="A39" s="5">
        <v>45561</v>
      </c>
      <c r="B39" s="6">
        <v>15.269</v>
      </c>
      <c r="C39" s="6">
        <v>14.425000000000001</v>
      </c>
      <c r="D39" s="6">
        <v>13.65</v>
      </c>
      <c r="E39" s="6">
        <v>12.968999999999999</v>
      </c>
      <c r="F39" s="6">
        <v>12.407999999999999</v>
      </c>
      <c r="G39" s="6">
        <v>11.946999999999999</v>
      </c>
      <c r="H39" s="6">
        <v>14.788</v>
      </c>
      <c r="I39" s="6">
        <v>13.724</v>
      </c>
      <c r="J39" s="6">
        <v>12.817</v>
      </c>
      <c r="K39" s="6">
        <v>12.09</v>
      </c>
      <c r="L39" s="6">
        <v>11.566000000000001</v>
      </c>
      <c r="M39" s="6">
        <v>11.266999999999999</v>
      </c>
    </row>
    <row r="40" spans="1:13">
      <c r="A40" s="5">
        <v>45562</v>
      </c>
      <c r="B40" s="6">
        <v>15.7</v>
      </c>
      <c r="C40" s="6">
        <v>14.840999999999999</v>
      </c>
      <c r="D40" s="6">
        <v>14.045999999999999</v>
      </c>
      <c r="E40" s="6">
        <v>13.347</v>
      </c>
      <c r="F40" s="6">
        <v>12.752000000000001</v>
      </c>
      <c r="G40" s="6">
        <v>12.27</v>
      </c>
      <c r="H40" s="6">
        <v>15.404999999999999</v>
      </c>
      <c r="I40" s="6">
        <v>14.284000000000001</v>
      </c>
      <c r="J40" s="6">
        <v>13.316000000000001</v>
      </c>
      <c r="K40" s="6">
        <v>12.534000000000001</v>
      </c>
      <c r="L40" s="6">
        <v>11.946</v>
      </c>
      <c r="M40" s="6">
        <v>11.6</v>
      </c>
    </row>
    <row r="41" spans="1:13">
      <c r="A41" s="5">
        <v>45565</v>
      </c>
      <c r="B41" s="6">
        <v>15.574999999999999</v>
      </c>
      <c r="C41" s="6">
        <v>14.711</v>
      </c>
      <c r="D41" s="6">
        <v>13.877000000000001</v>
      </c>
      <c r="E41" s="6">
        <v>13.153</v>
      </c>
      <c r="F41" s="6">
        <v>12.536</v>
      </c>
      <c r="G41" s="6">
        <v>12.029</v>
      </c>
      <c r="H41" s="6">
        <v>15.329000000000001</v>
      </c>
      <c r="I41" s="6">
        <v>14.132999999999999</v>
      </c>
      <c r="J41" s="6">
        <v>13.084</v>
      </c>
      <c r="K41" s="6">
        <v>12.244</v>
      </c>
      <c r="L41" s="6">
        <v>11.638999999999999</v>
      </c>
      <c r="M41" s="6">
        <v>11.269</v>
      </c>
    </row>
    <row r="42" spans="1:13">
      <c r="A42" s="5">
        <v>45566</v>
      </c>
      <c r="B42" s="6">
        <v>15.975</v>
      </c>
      <c r="C42" s="6">
        <v>15.058999999999999</v>
      </c>
      <c r="D42" s="6">
        <v>14.215</v>
      </c>
      <c r="E42" s="6">
        <v>13.468</v>
      </c>
      <c r="F42" s="6">
        <v>12.82</v>
      </c>
      <c r="G42" s="6">
        <v>12.284000000000001</v>
      </c>
      <c r="H42" s="6">
        <v>15.901999999999999</v>
      </c>
      <c r="I42" s="6">
        <v>14.644</v>
      </c>
      <c r="J42" s="6">
        <v>13.539</v>
      </c>
      <c r="K42" s="6">
        <v>12.606999999999999</v>
      </c>
      <c r="L42" s="6">
        <v>11.936999999999999</v>
      </c>
      <c r="M42" s="6">
        <v>11.568</v>
      </c>
    </row>
    <row r="43" spans="1:13">
      <c r="A43" s="5">
        <v>45567</v>
      </c>
      <c r="B43" s="6">
        <v>15.901999999999999</v>
      </c>
      <c r="C43" s="6">
        <v>15.002000000000001</v>
      </c>
      <c r="D43" s="6">
        <v>14.164999999999999</v>
      </c>
      <c r="E43" s="6">
        <v>13.41</v>
      </c>
      <c r="F43" s="6">
        <v>12.755000000000001</v>
      </c>
      <c r="G43" s="6">
        <v>12.218999999999999</v>
      </c>
      <c r="H43" s="6">
        <v>15.853</v>
      </c>
      <c r="I43" s="6">
        <v>14.602</v>
      </c>
      <c r="J43" s="6">
        <v>13.510999999999999</v>
      </c>
      <c r="K43" s="6">
        <v>12.585000000000001</v>
      </c>
      <c r="L43" s="6">
        <v>11.874000000000001</v>
      </c>
      <c r="M43" s="6">
        <v>11.473000000000001</v>
      </c>
    </row>
    <row r="44" spans="1:13">
      <c r="A44" s="5">
        <v>45568</v>
      </c>
      <c r="B44" s="6">
        <v>16.216999999999999</v>
      </c>
      <c r="C44" s="6">
        <v>15.276</v>
      </c>
      <c r="D44" s="6">
        <v>14.416</v>
      </c>
      <c r="E44" s="6">
        <v>13.641</v>
      </c>
      <c r="F44" s="6">
        <v>12.972</v>
      </c>
      <c r="G44" s="6">
        <v>12.417</v>
      </c>
      <c r="H44" s="6">
        <v>16.25</v>
      </c>
      <c r="I44" s="6">
        <v>14.964</v>
      </c>
      <c r="J44" s="6">
        <v>13.818</v>
      </c>
      <c r="K44" s="6">
        <v>12.862</v>
      </c>
      <c r="L44" s="6">
        <v>12.157</v>
      </c>
      <c r="M44" s="6">
        <v>11.747</v>
      </c>
    </row>
    <row r="45" spans="1:13">
      <c r="A45" s="5">
        <v>45569</v>
      </c>
      <c r="B45" s="6">
        <v>16.059000000000001</v>
      </c>
      <c r="C45" s="6">
        <v>15.138999999999999</v>
      </c>
      <c r="D45" s="6">
        <v>14.265000000000001</v>
      </c>
      <c r="E45" s="6">
        <v>13.496</v>
      </c>
      <c r="F45" s="6">
        <v>12.839</v>
      </c>
      <c r="G45" s="6">
        <v>12.286</v>
      </c>
      <c r="H45" s="6">
        <v>16.045999999999999</v>
      </c>
      <c r="I45" s="6">
        <v>14.763</v>
      </c>
      <c r="J45" s="6">
        <v>13.625999999999999</v>
      </c>
      <c r="K45" s="6">
        <v>12.673999999999999</v>
      </c>
      <c r="L45" s="6">
        <v>11.957000000000001</v>
      </c>
      <c r="M45" s="6">
        <v>11.518000000000001</v>
      </c>
    </row>
    <row r="46" spans="1:13">
      <c r="A46" s="5">
        <v>45572</v>
      </c>
      <c r="B46" s="6">
        <v>16.395</v>
      </c>
      <c r="C46" s="6">
        <v>15.462</v>
      </c>
      <c r="D46" s="6">
        <v>14.586</v>
      </c>
      <c r="E46" s="6">
        <v>13.814</v>
      </c>
      <c r="F46" s="6">
        <v>13.15</v>
      </c>
      <c r="G46" s="6">
        <v>12.597</v>
      </c>
      <c r="H46" s="6">
        <v>16.565999999999999</v>
      </c>
      <c r="I46" s="6">
        <v>15.252000000000001</v>
      </c>
      <c r="J46" s="6">
        <v>14.067</v>
      </c>
      <c r="K46" s="6">
        <v>13.096</v>
      </c>
      <c r="L46" s="6">
        <v>12.353999999999999</v>
      </c>
      <c r="M46" s="6">
        <v>11.956</v>
      </c>
    </row>
    <row r="47" spans="1:13">
      <c r="A47" s="5">
        <v>45573</v>
      </c>
      <c r="B47" s="6">
        <v>16.359000000000002</v>
      </c>
      <c r="C47" s="6">
        <v>15.419</v>
      </c>
      <c r="D47" s="6">
        <v>14.528</v>
      </c>
      <c r="E47" s="6">
        <v>13.736000000000001</v>
      </c>
      <c r="F47" s="6">
        <v>13.044</v>
      </c>
      <c r="G47" s="6">
        <v>12.461</v>
      </c>
      <c r="H47" s="6">
        <v>16.411000000000001</v>
      </c>
      <c r="I47" s="6">
        <v>15.097</v>
      </c>
      <c r="J47" s="6">
        <v>13.911</v>
      </c>
      <c r="K47" s="6">
        <v>12.906000000000001</v>
      </c>
      <c r="L47" s="6">
        <v>12.125999999999999</v>
      </c>
      <c r="M47" s="6">
        <v>11.657</v>
      </c>
    </row>
    <row r="48" spans="1:13">
      <c r="A48" s="5">
        <v>45574</v>
      </c>
      <c r="B48" s="6">
        <v>16.416</v>
      </c>
      <c r="C48" s="6">
        <v>15.464</v>
      </c>
      <c r="D48" s="6">
        <v>14.577999999999999</v>
      </c>
      <c r="E48" s="6">
        <v>13.779</v>
      </c>
      <c r="F48" s="6">
        <v>13.084</v>
      </c>
      <c r="G48" s="6">
        <v>12.5</v>
      </c>
      <c r="H48" s="6">
        <v>16.536000000000001</v>
      </c>
      <c r="I48" s="6">
        <v>15.19</v>
      </c>
      <c r="J48" s="6">
        <v>13.997999999999999</v>
      </c>
      <c r="K48" s="6">
        <v>13.013</v>
      </c>
      <c r="L48" s="6">
        <v>12.254</v>
      </c>
      <c r="M48" s="6">
        <v>11.804</v>
      </c>
    </row>
    <row r="49" spans="1:13">
      <c r="A49" s="5">
        <v>45575</v>
      </c>
      <c r="B49" s="6">
        <v>16.422000000000001</v>
      </c>
      <c r="C49" s="6">
        <v>15.451000000000001</v>
      </c>
      <c r="D49" s="6">
        <v>14.585000000000001</v>
      </c>
      <c r="E49" s="6">
        <v>13.808</v>
      </c>
      <c r="F49" s="6">
        <v>13.135999999999999</v>
      </c>
      <c r="G49" s="6">
        <v>12.574999999999999</v>
      </c>
      <c r="H49" s="6">
        <v>16.385999999999999</v>
      </c>
      <c r="I49" s="6">
        <v>15.170999999999999</v>
      </c>
      <c r="J49" s="6">
        <v>14.003</v>
      </c>
      <c r="K49" s="6">
        <v>13.042999999999999</v>
      </c>
      <c r="L49" s="6">
        <v>12.316000000000001</v>
      </c>
      <c r="M49" s="6">
        <v>11.878</v>
      </c>
    </row>
    <row r="50" spans="1:13">
      <c r="A50" s="5">
        <v>45576</v>
      </c>
      <c r="B50" s="6">
        <v>16.561</v>
      </c>
      <c r="C50" s="6">
        <v>15.619</v>
      </c>
      <c r="D50" s="6">
        <v>14.749000000000001</v>
      </c>
      <c r="E50" s="6">
        <v>13.961</v>
      </c>
      <c r="F50" s="6">
        <v>13.298999999999999</v>
      </c>
      <c r="G50" s="6">
        <v>12.766</v>
      </c>
      <c r="H50" s="6">
        <v>16.715</v>
      </c>
      <c r="I50" s="6">
        <v>15.387</v>
      </c>
      <c r="J50" s="6">
        <v>14.199</v>
      </c>
      <c r="K50" s="6">
        <v>13.256</v>
      </c>
      <c r="L50" s="6">
        <v>12.587</v>
      </c>
      <c r="M50" s="6">
        <v>12.199</v>
      </c>
    </row>
    <row r="51" spans="1:13">
      <c r="A51" s="5">
        <v>45579</v>
      </c>
      <c r="B51" s="6">
        <v>16.454000000000001</v>
      </c>
      <c r="C51" s="6">
        <v>15.547000000000001</v>
      </c>
      <c r="D51" s="6">
        <v>14.683</v>
      </c>
      <c r="E51" s="6">
        <v>13.913</v>
      </c>
      <c r="F51" s="6">
        <v>13.246</v>
      </c>
      <c r="G51" s="6">
        <v>12.704000000000001</v>
      </c>
      <c r="H51" s="6">
        <v>16.533000000000001</v>
      </c>
      <c r="I51" s="6">
        <v>15.27</v>
      </c>
      <c r="J51" s="6">
        <v>14.102</v>
      </c>
      <c r="K51" s="6">
        <v>13.164999999999999</v>
      </c>
      <c r="L51" s="6">
        <v>12.471</v>
      </c>
      <c r="M51" s="6">
        <v>12.022</v>
      </c>
    </row>
    <row r="52" spans="1:13">
      <c r="A52" s="5">
        <v>45580</v>
      </c>
      <c r="B52" s="6">
        <v>16.504999999999999</v>
      </c>
      <c r="C52" s="6">
        <v>15.582000000000001</v>
      </c>
      <c r="D52" s="6">
        <v>14.707000000000001</v>
      </c>
      <c r="E52" s="6">
        <v>13.943</v>
      </c>
      <c r="F52" s="6">
        <v>13.295999999999999</v>
      </c>
      <c r="G52" s="6">
        <v>12.766</v>
      </c>
      <c r="H52" s="6">
        <v>16.683</v>
      </c>
      <c r="I52" s="6">
        <v>15.364000000000001</v>
      </c>
      <c r="J52" s="6">
        <v>14.182</v>
      </c>
      <c r="K52" s="6">
        <v>13.26</v>
      </c>
      <c r="L52" s="6">
        <v>12.589</v>
      </c>
      <c r="M52" s="6">
        <v>12.196999999999999</v>
      </c>
    </row>
    <row r="53" spans="1:13">
      <c r="A53" s="5">
        <v>45581</v>
      </c>
      <c r="B53" s="6">
        <v>16.518000000000001</v>
      </c>
      <c r="C53" s="6">
        <v>15.589</v>
      </c>
      <c r="D53" s="6">
        <v>14.688000000000001</v>
      </c>
      <c r="E53" s="6">
        <v>13.903</v>
      </c>
      <c r="F53" s="6">
        <v>13.233000000000001</v>
      </c>
      <c r="G53" s="6">
        <v>12.69</v>
      </c>
      <c r="H53" s="6">
        <v>16.731000000000002</v>
      </c>
      <c r="I53" s="6">
        <v>15.371</v>
      </c>
      <c r="J53" s="6">
        <v>14.132999999999999</v>
      </c>
      <c r="K53" s="6">
        <v>13.138999999999999</v>
      </c>
      <c r="L53" s="6">
        <v>12.414</v>
      </c>
      <c r="M53" s="6">
        <v>11.954000000000001</v>
      </c>
    </row>
    <row r="54" spans="1:13">
      <c r="A54" s="5">
        <v>45582</v>
      </c>
      <c r="B54" s="6">
        <v>16.231999999999999</v>
      </c>
      <c r="C54" s="6">
        <v>15.32</v>
      </c>
      <c r="D54" s="6">
        <v>14.452999999999999</v>
      </c>
      <c r="E54" s="6">
        <v>13.66</v>
      </c>
      <c r="F54" s="6">
        <v>12.972</v>
      </c>
      <c r="G54" s="6">
        <v>12.41</v>
      </c>
      <c r="H54" s="6">
        <v>16.300999999999998</v>
      </c>
      <c r="I54" s="6">
        <v>14.974</v>
      </c>
      <c r="J54" s="6">
        <v>13.773999999999999</v>
      </c>
      <c r="K54" s="6">
        <v>12.778</v>
      </c>
      <c r="L54" s="6">
        <v>12.021000000000001</v>
      </c>
      <c r="M54" s="6">
        <v>11.526</v>
      </c>
    </row>
    <row r="55" spans="1:13">
      <c r="A55" s="5">
        <v>45583</v>
      </c>
      <c r="B55" s="6">
        <v>16.061</v>
      </c>
      <c r="C55" s="6">
        <v>15.145</v>
      </c>
      <c r="D55" s="6">
        <v>14.288</v>
      </c>
      <c r="E55" s="6">
        <v>13.491</v>
      </c>
      <c r="F55" s="6">
        <v>12.795999999999999</v>
      </c>
      <c r="G55" s="6">
        <v>12.227</v>
      </c>
      <c r="H55" s="6">
        <v>16.184999999999999</v>
      </c>
      <c r="I55" s="6">
        <v>14.866</v>
      </c>
      <c r="J55" s="6">
        <v>13.651</v>
      </c>
      <c r="K55" s="6">
        <v>12.602</v>
      </c>
      <c r="L55" s="6">
        <v>11.834</v>
      </c>
      <c r="M55" s="6">
        <v>11.372</v>
      </c>
    </row>
    <row r="56" spans="1:13">
      <c r="A56" s="5">
        <v>45586</v>
      </c>
      <c r="B56" s="6">
        <v>16.026</v>
      </c>
      <c r="C56" s="6">
        <v>15.103999999999999</v>
      </c>
      <c r="D56" s="6">
        <v>14.212</v>
      </c>
      <c r="E56" s="6">
        <v>13.414</v>
      </c>
      <c r="F56" s="6">
        <v>12.731999999999999</v>
      </c>
      <c r="G56" s="6">
        <v>12.163</v>
      </c>
      <c r="H56" s="6">
        <v>16.172000000000001</v>
      </c>
      <c r="I56" s="6">
        <v>14.866</v>
      </c>
      <c r="J56" s="6">
        <v>13.628</v>
      </c>
      <c r="K56" s="6">
        <v>12.561</v>
      </c>
      <c r="L56" s="6">
        <v>11.792999999999999</v>
      </c>
      <c r="M56" s="6">
        <v>11.347</v>
      </c>
    </row>
    <row r="57" spans="1:13">
      <c r="A57" s="5">
        <v>45587</v>
      </c>
      <c r="B57" s="6">
        <v>15.943</v>
      </c>
      <c r="C57" s="6">
        <v>14.999000000000001</v>
      </c>
      <c r="D57" s="6">
        <v>14.121</v>
      </c>
      <c r="E57" s="6">
        <v>13.321</v>
      </c>
      <c r="F57" s="6">
        <v>12.625</v>
      </c>
      <c r="G57" s="6">
        <v>12.07</v>
      </c>
      <c r="H57" s="6">
        <v>16.222999999999999</v>
      </c>
      <c r="I57" s="6">
        <v>14.891</v>
      </c>
      <c r="J57" s="6">
        <v>13.614000000000001</v>
      </c>
      <c r="K57" s="6">
        <v>12.536</v>
      </c>
      <c r="L57" s="6">
        <v>11.731999999999999</v>
      </c>
      <c r="M57" s="6">
        <v>11.272</v>
      </c>
    </row>
    <row r="58" spans="1:13">
      <c r="A58" s="5">
        <v>45588</v>
      </c>
      <c r="B58" s="6">
        <v>16.07</v>
      </c>
      <c r="C58" s="6">
        <v>15.154</v>
      </c>
      <c r="D58" s="6">
        <v>14.257999999999999</v>
      </c>
      <c r="E58" s="6">
        <v>13.457000000000001</v>
      </c>
      <c r="F58" s="6">
        <v>12.759</v>
      </c>
      <c r="G58" s="6">
        <v>12.195</v>
      </c>
      <c r="H58" s="6">
        <v>16.501999999999999</v>
      </c>
      <c r="I58" s="6">
        <v>15.157</v>
      </c>
      <c r="J58" s="6">
        <v>13.848000000000001</v>
      </c>
      <c r="K58" s="6">
        <v>12.742000000000001</v>
      </c>
      <c r="L58" s="6">
        <v>11.974</v>
      </c>
      <c r="M58" s="6">
        <v>11.538</v>
      </c>
    </row>
    <row r="59" spans="1:13">
      <c r="A59" s="5">
        <v>45589</v>
      </c>
      <c r="B59" s="6">
        <v>16.190999999999999</v>
      </c>
      <c r="C59" s="6">
        <v>15.227</v>
      </c>
      <c r="D59" s="6">
        <v>14.298</v>
      </c>
      <c r="E59" s="6">
        <v>13.462</v>
      </c>
      <c r="F59" s="6">
        <v>12.724</v>
      </c>
      <c r="G59" s="6">
        <v>12.121</v>
      </c>
      <c r="H59" s="6">
        <v>16.734000000000002</v>
      </c>
      <c r="I59" s="6">
        <v>15.315</v>
      </c>
      <c r="J59" s="6">
        <v>13.914</v>
      </c>
      <c r="K59" s="6">
        <v>12.685</v>
      </c>
      <c r="L59" s="6">
        <v>11.824</v>
      </c>
      <c r="M59" s="6">
        <v>11.343999999999999</v>
      </c>
    </row>
    <row r="60" spans="1:13">
      <c r="A60" s="5">
        <v>45590</v>
      </c>
      <c r="B60" s="6">
        <v>16.606000000000002</v>
      </c>
      <c r="C60" s="6">
        <v>15.599</v>
      </c>
      <c r="D60" s="6">
        <v>14.637</v>
      </c>
      <c r="E60" s="6">
        <v>13.766999999999999</v>
      </c>
      <c r="F60" s="6">
        <v>13.023999999999999</v>
      </c>
      <c r="G60" s="6">
        <v>12.435</v>
      </c>
      <c r="H60" s="6">
        <v>17.46</v>
      </c>
      <c r="I60" s="6">
        <v>15.913</v>
      </c>
      <c r="J60" s="6">
        <v>14.430999999999999</v>
      </c>
      <c r="K60" s="6">
        <v>13.156000000000001</v>
      </c>
      <c r="L60" s="6">
        <v>12.273</v>
      </c>
      <c r="M60" s="6">
        <v>11.778</v>
      </c>
    </row>
    <row r="61" spans="1:13">
      <c r="A61" s="5">
        <v>45593</v>
      </c>
      <c r="B61" s="6">
        <v>16.379000000000001</v>
      </c>
      <c r="C61" s="6">
        <v>15.395</v>
      </c>
      <c r="D61" s="6">
        <v>14.446999999999999</v>
      </c>
      <c r="E61" s="6">
        <v>13.586</v>
      </c>
      <c r="F61" s="6">
        <v>12.862</v>
      </c>
      <c r="G61" s="6">
        <v>12.266999999999999</v>
      </c>
      <c r="H61" s="6">
        <v>17.116</v>
      </c>
      <c r="I61" s="6">
        <v>15.654999999999999</v>
      </c>
      <c r="J61" s="6">
        <v>14.208</v>
      </c>
      <c r="K61" s="6">
        <v>12.968999999999999</v>
      </c>
      <c r="L61" s="6">
        <v>12.138</v>
      </c>
      <c r="M61" s="6">
        <v>11.736000000000001</v>
      </c>
    </row>
    <row r="62" spans="1:13">
      <c r="A62" s="5">
        <v>45594</v>
      </c>
      <c r="B62" s="6">
        <v>16.419</v>
      </c>
      <c r="C62" s="6">
        <v>15.413</v>
      </c>
      <c r="D62" s="6">
        <v>14.476000000000001</v>
      </c>
      <c r="E62" s="6">
        <v>13.648999999999999</v>
      </c>
      <c r="F62" s="6">
        <v>12.917</v>
      </c>
      <c r="G62" s="6">
        <v>12.365</v>
      </c>
      <c r="H62" s="6">
        <v>17.143999999999998</v>
      </c>
      <c r="I62" s="6">
        <v>15.694000000000001</v>
      </c>
      <c r="J62" s="6">
        <v>14.317</v>
      </c>
      <c r="K62" s="6">
        <v>13.14</v>
      </c>
      <c r="L62" s="6">
        <v>12.356999999999999</v>
      </c>
      <c r="M62" s="6">
        <v>11.929</v>
      </c>
    </row>
    <row r="63" spans="1:13">
      <c r="A63" s="5">
        <v>45595</v>
      </c>
      <c r="B63" s="6">
        <v>16.489000000000001</v>
      </c>
      <c r="C63" s="6">
        <v>15.403</v>
      </c>
      <c r="D63" s="6">
        <v>14.593</v>
      </c>
      <c r="E63" s="6">
        <v>13.736000000000001</v>
      </c>
      <c r="F63" s="6">
        <v>13.036</v>
      </c>
      <c r="G63" s="6">
        <v>12.518000000000001</v>
      </c>
      <c r="H63" s="6">
        <v>17.344999999999999</v>
      </c>
      <c r="I63" s="6">
        <v>16.088000000000001</v>
      </c>
      <c r="J63" s="6">
        <v>14.342000000000001</v>
      </c>
      <c r="K63" s="6">
        <v>13.12</v>
      </c>
      <c r="L63" s="6">
        <v>12.573</v>
      </c>
      <c r="M63" s="6">
        <v>12.294</v>
      </c>
    </row>
    <row r="64" spans="1:13">
      <c r="A64" s="5">
        <v>45596</v>
      </c>
      <c r="B64" s="6">
        <v>16.707999999999998</v>
      </c>
      <c r="C64" s="6">
        <v>15.721</v>
      </c>
      <c r="D64" s="6">
        <v>14.811</v>
      </c>
      <c r="E64" s="6">
        <v>14.01</v>
      </c>
      <c r="F64" s="6">
        <v>13.358000000000001</v>
      </c>
      <c r="G64" s="6">
        <v>12.865</v>
      </c>
      <c r="H64" s="6">
        <v>17.77</v>
      </c>
      <c r="I64" s="6">
        <v>16.279</v>
      </c>
      <c r="J64" s="6">
        <v>14.94</v>
      </c>
      <c r="K64" s="6">
        <v>13.936999999999999</v>
      </c>
      <c r="L64" s="6">
        <v>13.335000000000001</v>
      </c>
      <c r="M64" s="6">
        <v>13.12</v>
      </c>
    </row>
    <row r="65" spans="1:13">
      <c r="A65" s="5">
        <v>45597</v>
      </c>
      <c r="B65" s="6">
        <v>16.585000000000001</v>
      </c>
      <c r="C65" s="6">
        <v>15.612</v>
      </c>
      <c r="D65" s="6">
        <v>14.709</v>
      </c>
      <c r="E65" s="6">
        <v>13.909000000000001</v>
      </c>
      <c r="F65" s="6">
        <v>13.253</v>
      </c>
      <c r="G65" s="6">
        <v>12.744</v>
      </c>
      <c r="H65" s="6">
        <v>17.629000000000001</v>
      </c>
      <c r="I65" s="6">
        <v>16.134</v>
      </c>
      <c r="J65" s="6">
        <v>14.776</v>
      </c>
      <c r="K65" s="6">
        <v>13.734</v>
      </c>
      <c r="L65" s="6">
        <v>13.106999999999999</v>
      </c>
      <c r="M65" s="6">
        <v>12.911</v>
      </c>
    </row>
    <row r="66" spans="1:13">
      <c r="A66" s="5">
        <v>45600</v>
      </c>
      <c r="B66" s="6">
        <v>16.117000000000001</v>
      </c>
      <c r="C66" s="6">
        <v>15.183999999999999</v>
      </c>
      <c r="D66" s="6">
        <v>14.333</v>
      </c>
      <c r="E66" s="6">
        <v>13.618</v>
      </c>
      <c r="F66" s="6">
        <v>13.051</v>
      </c>
      <c r="G66" s="6">
        <v>12.648</v>
      </c>
      <c r="H66" s="6">
        <v>16.975999999999999</v>
      </c>
      <c r="I66" s="6">
        <v>15.576000000000001</v>
      </c>
      <c r="J66" s="6">
        <v>14.351000000000001</v>
      </c>
      <c r="K66" s="6">
        <v>13.448</v>
      </c>
      <c r="L66" s="6">
        <v>12.976000000000001</v>
      </c>
      <c r="M66" s="6">
        <v>12.907999999999999</v>
      </c>
    </row>
    <row r="67" spans="1:13">
      <c r="A67" s="5">
        <v>45601</v>
      </c>
      <c r="B67" s="6">
        <v>15.941000000000001</v>
      </c>
      <c r="C67" s="6">
        <v>14.991</v>
      </c>
      <c r="D67" s="6">
        <v>14.144</v>
      </c>
      <c r="E67" s="6">
        <v>13.394</v>
      </c>
      <c r="F67" s="6">
        <v>12.798</v>
      </c>
      <c r="G67" s="6">
        <v>12.369</v>
      </c>
      <c r="H67" s="6">
        <v>16.847999999999999</v>
      </c>
      <c r="I67" s="6">
        <v>15.409000000000001</v>
      </c>
      <c r="J67" s="6">
        <v>14.115</v>
      </c>
      <c r="K67" s="6">
        <v>13.06</v>
      </c>
      <c r="L67" s="6">
        <v>12.452999999999999</v>
      </c>
      <c r="M67" s="6">
        <v>12.314</v>
      </c>
    </row>
    <row r="68" spans="1:13">
      <c r="A68" s="5">
        <v>45602</v>
      </c>
      <c r="B68" s="6">
        <v>15.840999999999999</v>
      </c>
      <c r="C68" s="6">
        <v>14.920999999999999</v>
      </c>
      <c r="D68" s="6">
        <v>14.048999999999999</v>
      </c>
      <c r="E68" s="6">
        <v>13.268000000000001</v>
      </c>
      <c r="F68" s="6">
        <v>12.621</v>
      </c>
      <c r="G68" s="6">
        <v>12.138999999999999</v>
      </c>
      <c r="H68" s="6">
        <v>15.987</v>
      </c>
      <c r="I68" s="6">
        <v>14.52</v>
      </c>
      <c r="J68" s="6">
        <v>13.143000000000001</v>
      </c>
      <c r="K68" s="6">
        <v>12.063000000000001</v>
      </c>
      <c r="L68" s="6">
        <v>11.489000000000001</v>
      </c>
      <c r="M68" s="6">
        <v>11.423999999999999</v>
      </c>
    </row>
    <row r="69" spans="1:13">
      <c r="A69" s="5">
        <v>45603</v>
      </c>
      <c r="B69" s="6">
        <v>15.752000000000001</v>
      </c>
      <c r="C69" s="6">
        <v>14.87</v>
      </c>
      <c r="D69" s="6">
        <v>14.052</v>
      </c>
      <c r="E69" s="6">
        <v>13.287000000000001</v>
      </c>
      <c r="F69" s="6">
        <v>12.629</v>
      </c>
      <c r="G69" s="6">
        <v>12.134</v>
      </c>
      <c r="H69" s="6">
        <v>15.91</v>
      </c>
      <c r="I69" s="6">
        <v>14.324</v>
      </c>
      <c r="J69" s="6">
        <v>12.978999999999999</v>
      </c>
      <c r="K69" s="6">
        <v>11.95</v>
      </c>
      <c r="L69" s="6">
        <v>11.334</v>
      </c>
      <c r="M69" s="6">
        <v>11.125</v>
      </c>
    </row>
    <row r="70" spans="1:13">
      <c r="A70" s="5">
        <v>45604</v>
      </c>
      <c r="B70" s="6">
        <v>16.027999999999999</v>
      </c>
      <c r="C70" s="6">
        <v>15.132</v>
      </c>
      <c r="D70" s="6">
        <v>14.268000000000001</v>
      </c>
      <c r="E70" s="6">
        <v>13.472</v>
      </c>
      <c r="F70" s="6">
        <v>12.798</v>
      </c>
      <c r="G70" s="6">
        <v>12.285</v>
      </c>
      <c r="H70" s="6">
        <v>16.303000000000001</v>
      </c>
      <c r="I70" s="6">
        <v>14.657</v>
      </c>
      <c r="J70" s="6">
        <v>13.262</v>
      </c>
      <c r="K70" s="6">
        <v>12.095000000000001</v>
      </c>
      <c r="L70" s="6">
        <v>11.369</v>
      </c>
      <c r="M70" s="6">
        <v>11.067</v>
      </c>
    </row>
    <row r="71" spans="1:13">
      <c r="A71" s="5">
        <v>45607</v>
      </c>
      <c r="B71" s="6">
        <v>15.984</v>
      </c>
      <c r="C71" s="6">
        <v>15.077</v>
      </c>
      <c r="D71" s="6">
        <v>14.231</v>
      </c>
      <c r="E71" s="6">
        <v>13.439</v>
      </c>
      <c r="F71" s="6">
        <v>12.766</v>
      </c>
      <c r="G71" s="6">
        <v>12.246</v>
      </c>
      <c r="H71" s="6">
        <v>16.213000000000001</v>
      </c>
      <c r="I71" s="6">
        <v>14.733000000000001</v>
      </c>
      <c r="J71" s="6">
        <v>13.206</v>
      </c>
      <c r="K71" s="6">
        <v>12.016</v>
      </c>
      <c r="L71" s="6">
        <v>11.311</v>
      </c>
      <c r="M71" s="6">
        <v>10.993</v>
      </c>
    </row>
    <row r="72" spans="1:13">
      <c r="A72" s="5">
        <v>45608</v>
      </c>
      <c r="B72" s="6">
        <v>15.792999999999999</v>
      </c>
      <c r="C72" s="6">
        <v>14.992000000000001</v>
      </c>
      <c r="D72" s="6">
        <v>14.147</v>
      </c>
      <c r="E72" s="6">
        <v>13.343</v>
      </c>
      <c r="F72" s="6">
        <v>12.651999999999999</v>
      </c>
      <c r="G72" s="6">
        <v>12.106</v>
      </c>
      <c r="H72" s="6">
        <v>15.922000000000001</v>
      </c>
      <c r="I72" s="6">
        <v>14.494</v>
      </c>
      <c r="J72" s="6">
        <v>12.916</v>
      </c>
      <c r="K72" s="6">
        <v>11.824</v>
      </c>
      <c r="L72" s="6">
        <v>11.06</v>
      </c>
      <c r="M72" s="6">
        <v>10.696999999999999</v>
      </c>
    </row>
    <row r="73" spans="1:13">
      <c r="A73" s="5">
        <v>45609</v>
      </c>
      <c r="B73" s="6">
        <v>15.775</v>
      </c>
      <c r="C73" s="6">
        <v>14.904</v>
      </c>
      <c r="D73" s="6">
        <v>14.058</v>
      </c>
      <c r="E73" s="6">
        <v>13.246</v>
      </c>
      <c r="F73" s="6">
        <v>12.541</v>
      </c>
      <c r="G73" s="6">
        <v>11.987</v>
      </c>
      <c r="H73" s="6">
        <v>15.486000000000001</v>
      </c>
      <c r="I73" s="6">
        <v>13.997999999999999</v>
      </c>
      <c r="J73" s="6">
        <v>12.547000000000001</v>
      </c>
      <c r="K73" s="6">
        <v>11.523</v>
      </c>
      <c r="L73" s="6">
        <v>10.779</v>
      </c>
      <c r="M73" s="6">
        <v>10.427</v>
      </c>
    </row>
    <row r="74" spans="1:13">
      <c r="A74" s="5">
        <v>45610</v>
      </c>
      <c r="B74" s="6">
        <v>15.484999999999999</v>
      </c>
      <c r="C74" s="6">
        <v>14.625</v>
      </c>
      <c r="D74" s="6">
        <v>13.742000000000001</v>
      </c>
      <c r="E74" s="6">
        <v>12.936999999999999</v>
      </c>
      <c r="F74" s="6">
        <v>12.247</v>
      </c>
      <c r="G74" s="6">
        <v>11.695</v>
      </c>
      <c r="H74" s="6">
        <v>14.981999999999999</v>
      </c>
      <c r="I74" s="6">
        <v>13.525</v>
      </c>
      <c r="J74" s="6">
        <v>12.175000000000001</v>
      </c>
      <c r="K74" s="6">
        <v>11.058</v>
      </c>
      <c r="L74" s="6">
        <v>10.305999999999999</v>
      </c>
      <c r="M74" s="6">
        <v>10.009</v>
      </c>
    </row>
    <row r="75" spans="1:13">
      <c r="A75" s="5">
        <v>45611</v>
      </c>
      <c r="B75" s="6">
        <v>15.824999999999999</v>
      </c>
      <c r="C75" s="6">
        <v>14.882</v>
      </c>
      <c r="D75" s="6">
        <v>13.975</v>
      </c>
      <c r="E75" s="6">
        <v>13.177</v>
      </c>
      <c r="F75" s="6">
        <v>12.509</v>
      </c>
      <c r="G75" s="6">
        <v>11.994</v>
      </c>
      <c r="H75" s="6">
        <v>15.747</v>
      </c>
      <c r="I75" s="6">
        <v>14.205</v>
      </c>
      <c r="J75" s="6">
        <v>12.738</v>
      </c>
      <c r="K75" s="6">
        <v>11.590999999999999</v>
      </c>
      <c r="L75" s="6">
        <v>11.026999999999999</v>
      </c>
      <c r="M75" s="6">
        <v>10.842000000000001</v>
      </c>
    </row>
    <row r="76" spans="1:13">
      <c r="A76" s="5">
        <v>45614</v>
      </c>
      <c r="B76" s="6">
        <v>15.616</v>
      </c>
      <c r="C76" s="6">
        <v>14.683999999999999</v>
      </c>
      <c r="D76" s="6">
        <v>13.787000000000001</v>
      </c>
      <c r="E76" s="6">
        <v>12.978</v>
      </c>
      <c r="F76" s="6">
        <v>12.321999999999999</v>
      </c>
      <c r="G76" s="6">
        <v>11.794</v>
      </c>
      <c r="H76" s="6">
        <v>15.462999999999999</v>
      </c>
      <c r="I76" s="6">
        <v>13.981999999999999</v>
      </c>
      <c r="J76" s="6">
        <v>12.536</v>
      </c>
      <c r="K76" s="6">
        <v>11.420999999999999</v>
      </c>
      <c r="L76" s="6">
        <v>10.779</v>
      </c>
      <c r="M76" s="6">
        <v>10.483000000000001</v>
      </c>
    </row>
    <row r="77" spans="1:13">
      <c r="A77" s="5">
        <v>45615</v>
      </c>
      <c r="B77" s="6">
        <v>16.053999999999998</v>
      </c>
      <c r="C77" s="6">
        <v>15.098000000000001</v>
      </c>
      <c r="D77" s="6">
        <v>14.194000000000001</v>
      </c>
      <c r="E77" s="6">
        <v>13.343999999999999</v>
      </c>
      <c r="F77" s="6">
        <v>12.632999999999999</v>
      </c>
      <c r="G77" s="6">
        <v>12.076000000000001</v>
      </c>
      <c r="H77" s="6">
        <v>16.341000000000001</v>
      </c>
      <c r="I77" s="6">
        <v>14.759</v>
      </c>
      <c r="J77" s="6">
        <v>13.231999999999999</v>
      </c>
      <c r="K77" s="6">
        <v>11.973000000000001</v>
      </c>
      <c r="L77" s="6">
        <v>11.249000000000001</v>
      </c>
      <c r="M77" s="6">
        <v>10.981999999999999</v>
      </c>
    </row>
    <row r="78" spans="1:13">
      <c r="A78" s="5">
        <v>45616</v>
      </c>
      <c r="B78" s="6">
        <v>16.446000000000002</v>
      </c>
      <c r="C78" s="6">
        <v>15.467000000000001</v>
      </c>
      <c r="D78" s="6">
        <v>14.523</v>
      </c>
      <c r="E78" s="6">
        <v>13.662000000000001</v>
      </c>
      <c r="F78" s="6">
        <v>12.922000000000001</v>
      </c>
      <c r="G78" s="6">
        <v>12.339</v>
      </c>
      <c r="H78" s="6">
        <v>17.234000000000002</v>
      </c>
      <c r="I78" s="6">
        <v>15.583</v>
      </c>
      <c r="J78" s="6">
        <v>13.907</v>
      </c>
      <c r="K78" s="6">
        <v>12.555</v>
      </c>
      <c r="L78" s="6">
        <v>11.726000000000001</v>
      </c>
      <c r="M78" s="6">
        <v>11.337</v>
      </c>
    </row>
    <row r="79" spans="1:13">
      <c r="A79" s="5">
        <v>45617</v>
      </c>
      <c r="B79" s="6">
        <v>16.556999999999999</v>
      </c>
      <c r="C79" s="6">
        <v>15.561999999999999</v>
      </c>
      <c r="D79" s="6">
        <v>14.596</v>
      </c>
      <c r="E79" s="6">
        <v>13.704000000000001</v>
      </c>
      <c r="F79" s="6">
        <v>12.938000000000001</v>
      </c>
      <c r="G79" s="6">
        <v>12.324999999999999</v>
      </c>
      <c r="H79" s="6">
        <v>17.376000000000001</v>
      </c>
      <c r="I79" s="6">
        <v>15.676</v>
      </c>
      <c r="J79" s="6">
        <v>13.962999999999999</v>
      </c>
      <c r="K79" s="6">
        <v>12.52</v>
      </c>
      <c r="L79" s="6">
        <v>11.548</v>
      </c>
      <c r="M79" s="6">
        <v>11.114000000000001</v>
      </c>
    </row>
    <row r="80" spans="1:13">
      <c r="A80" s="5">
        <v>45618</v>
      </c>
      <c r="B80" s="6">
        <v>16.273</v>
      </c>
      <c r="C80" s="6">
        <v>15.25</v>
      </c>
      <c r="D80" s="6">
        <v>14.271000000000001</v>
      </c>
      <c r="E80" s="6">
        <v>13.352</v>
      </c>
      <c r="F80" s="6">
        <v>12.565</v>
      </c>
      <c r="G80" s="6">
        <v>11.948</v>
      </c>
      <c r="H80" s="6">
        <v>16.849</v>
      </c>
      <c r="I80" s="6">
        <v>15.01</v>
      </c>
      <c r="J80" s="6">
        <v>13.134</v>
      </c>
      <c r="K80" s="6">
        <v>11.486000000000001</v>
      </c>
      <c r="L80" s="6">
        <v>10.535</v>
      </c>
      <c r="M80" s="6">
        <v>10.231999999999999</v>
      </c>
    </row>
    <row r="81" spans="1:13">
      <c r="A81" s="5">
        <v>45621</v>
      </c>
      <c r="B81" s="6">
        <v>15.946</v>
      </c>
      <c r="C81" s="6">
        <v>14.917</v>
      </c>
      <c r="D81" s="6">
        <v>13.933999999999999</v>
      </c>
      <c r="E81" s="6">
        <v>13.02</v>
      </c>
      <c r="F81" s="6">
        <v>12.228999999999999</v>
      </c>
      <c r="G81" s="6">
        <v>11.615</v>
      </c>
      <c r="H81" s="6">
        <v>16.164000000000001</v>
      </c>
      <c r="I81" s="6">
        <v>14.276</v>
      </c>
      <c r="J81" s="6">
        <v>12.454000000000001</v>
      </c>
      <c r="K81" s="6">
        <v>10.878</v>
      </c>
      <c r="L81" s="6">
        <v>9.9860000000000007</v>
      </c>
      <c r="M81" s="6">
        <v>9.7959999999999994</v>
      </c>
    </row>
    <row r="82" spans="1:13">
      <c r="A82" s="5">
        <v>45622</v>
      </c>
      <c r="B82" s="6">
        <v>15.992000000000001</v>
      </c>
      <c r="C82" s="6">
        <v>15.034000000000001</v>
      </c>
      <c r="D82" s="6">
        <v>14.084</v>
      </c>
      <c r="E82" s="6">
        <v>13.089</v>
      </c>
      <c r="F82" s="6">
        <v>12.257</v>
      </c>
      <c r="G82" s="6">
        <v>11.622</v>
      </c>
      <c r="H82" s="6">
        <v>16.524000000000001</v>
      </c>
      <c r="I82" s="6">
        <v>14.519</v>
      </c>
      <c r="J82" s="6">
        <v>12.632999999999999</v>
      </c>
      <c r="K82" s="6">
        <v>10.84</v>
      </c>
      <c r="L82" s="6">
        <v>9.7420000000000009</v>
      </c>
      <c r="M82" s="6">
        <v>9.4309999999999992</v>
      </c>
    </row>
    <row r="83" spans="1:13">
      <c r="A83" s="5">
        <v>45623</v>
      </c>
      <c r="B83" s="6">
        <v>15.802</v>
      </c>
      <c r="C83" s="6">
        <v>14.81</v>
      </c>
      <c r="D83" s="6">
        <v>13.834</v>
      </c>
      <c r="E83" s="6">
        <v>12.912000000000001</v>
      </c>
      <c r="F83" s="6">
        <v>12.089</v>
      </c>
      <c r="G83" s="6">
        <v>11.438000000000001</v>
      </c>
      <c r="H83" s="6">
        <v>16.484000000000002</v>
      </c>
      <c r="I83" s="6">
        <v>14.352</v>
      </c>
      <c r="J83" s="6">
        <v>12.374000000000001</v>
      </c>
      <c r="K83" s="6">
        <v>10.602</v>
      </c>
      <c r="L83" s="6">
        <v>9.5180000000000007</v>
      </c>
      <c r="M83" s="6">
        <v>9.1809999999999992</v>
      </c>
    </row>
    <row r="84" spans="1:13">
      <c r="A84" s="5">
        <v>45625</v>
      </c>
      <c r="B84" s="6">
        <v>15.752000000000001</v>
      </c>
      <c r="C84" s="6">
        <v>14.784000000000001</v>
      </c>
      <c r="D84" s="6">
        <v>13.827</v>
      </c>
      <c r="E84" s="6">
        <v>12.903</v>
      </c>
      <c r="F84" s="6">
        <v>12.061999999999999</v>
      </c>
      <c r="G84" s="6">
        <v>11.384</v>
      </c>
      <c r="H84" s="6">
        <v>16.437000000000001</v>
      </c>
      <c r="I84" s="6">
        <v>14.385999999999999</v>
      </c>
      <c r="J84" s="6">
        <v>12.455</v>
      </c>
      <c r="K84" s="6">
        <v>10.647</v>
      </c>
      <c r="L84" s="6">
        <v>9.4320000000000004</v>
      </c>
      <c r="M84" s="6">
        <v>9.0150000000000006</v>
      </c>
    </row>
    <row r="85" spans="1:13">
      <c r="A85" s="5">
        <v>45628</v>
      </c>
      <c r="B85" s="6">
        <v>15.859</v>
      </c>
      <c r="C85" s="6">
        <v>14.842000000000001</v>
      </c>
      <c r="D85" s="6">
        <v>13.898999999999999</v>
      </c>
      <c r="E85" s="6">
        <v>12.965999999999999</v>
      </c>
      <c r="F85" s="6">
        <v>12.135</v>
      </c>
      <c r="G85" s="6">
        <v>11.458</v>
      </c>
      <c r="H85" s="6">
        <v>16.928999999999998</v>
      </c>
      <c r="I85" s="6">
        <v>14.656000000000001</v>
      </c>
      <c r="J85" s="6">
        <v>12.478999999999999</v>
      </c>
      <c r="K85" s="6">
        <v>10.605</v>
      </c>
      <c r="L85" s="6">
        <v>9.2590000000000003</v>
      </c>
      <c r="M85" s="6">
        <v>8.7739999999999991</v>
      </c>
    </row>
    <row r="86" spans="1:13">
      <c r="A86" s="5">
        <v>45629</v>
      </c>
      <c r="B86" s="6">
        <v>15.827</v>
      </c>
      <c r="C86" s="6">
        <v>14.746</v>
      </c>
      <c r="D86" s="6">
        <v>13.859</v>
      </c>
      <c r="E86" s="6">
        <v>12.932</v>
      </c>
      <c r="F86" s="6">
        <v>12.106</v>
      </c>
      <c r="G86" s="6">
        <v>11.397</v>
      </c>
      <c r="H86" s="6">
        <v>16.977</v>
      </c>
      <c r="I86" s="6">
        <v>14.593</v>
      </c>
      <c r="J86" s="6">
        <v>12.388</v>
      </c>
      <c r="K86" s="6">
        <v>10.468</v>
      </c>
      <c r="L86" s="6">
        <v>9.0559999999999992</v>
      </c>
      <c r="M86" s="6">
        <v>8.5549999999999997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15618F-73DD-455D-BD67-B8E29DF7125C}">
  <dimension ref="A1:M86"/>
  <sheetViews>
    <sheetView zoomScale="140" zoomScaleNormal="140" workbookViewId="0">
      <selection activeCell="J1" sqref="J1"/>
    </sheetView>
  </sheetViews>
  <sheetFormatPr defaultColWidth="8.85546875" defaultRowHeight="15"/>
  <cols>
    <col min="1" max="1" width="10.140625" bestFit="1" customWidth="1"/>
    <col min="2" max="7" width="23.140625" bestFit="1" customWidth="1"/>
    <col min="8" max="13" width="24.140625" bestFit="1" customWidth="1"/>
  </cols>
  <sheetData>
    <row r="1" spans="1:13">
      <c r="A1" t="s">
        <v>44</v>
      </c>
      <c r="B1" t="s">
        <v>30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>
      <c r="A2" s="5">
        <v>45509</v>
      </c>
      <c r="B2" s="6">
        <v>0.33900000000000002</v>
      </c>
      <c r="C2" s="6">
        <v>0.28100000000000003</v>
      </c>
      <c r="D2" s="6">
        <v>0.22500000000000001</v>
      </c>
      <c r="E2" s="6">
        <v>0.17499999999999999</v>
      </c>
      <c r="F2" s="6">
        <v>0.13200000000000001</v>
      </c>
      <c r="G2" s="6">
        <v>9.7000000000000003E-2</v>
      </c>
      <c r="H2" s="6">
        <v>0.26400000000000001</v>
      </c>
      <c r="I2" s="6">
        <v>0.20100000000000001</v>
      </c>
      <c r="J2" s="6">
        <v>0.14599999999999999</v>
      </c>
      <c r="K2" s="6">
        <v>0.10199999999999999</v>
      </c>
      <c r="L2" s="6">
        <v>7.0000000000000007E-2</v>
      </c>
      <c r="M2" s="6">
        <v>4.8000000000000001E-2</v>
      </c>
    </row>
    <row r="3" spans="1:13">
      <c r="A3" s="5">
        <v>45510</v>
      </c>
      <c r="B3" s="6">
        <v>0.33</v>
      </c>
      <c r="C3" s="6">
        <v>0.27</v>
      </c>
      <c r="D3" s="6">
        <v>0.21299999999999999</v>
      </c>
      <c r="E3" s="6">
        <v>0.16200000000000001</v>
      </c>
      <c r="F3" s="6">
        <v>0.12</v>
      </c>
      <c r="G3" s="6">
        <v>8.6999999999999994E-2</v>
      </c>
      <c r="H3" s="6">
        <v>0.24399999999999999</v>
      </c>
      <c r="I3" s="6">
        <v>0.17699999999999999</v>
      </c>
      <c r="J3" s="6">
        <v>0.124</v>
      </c>
      <c r="K3" s="6">
        <v>8.4000000000000005E-2</v>
      </c>
      <c r="L3" s="6">
        <v>5.5E-2</v>
      </c>
      <c r="M3" s="6">
        <v>3.6999999999999998E-2</v>
      </c>
    </row>
    <row r="4" spans="1:13">
      <c r="A4" s="5">
        <v>45511</v>
      </c>
      <c r="B4" s="6">
        <v>0.312</v>
      </c>
      <c r="C4" s="6">
        <v>0.253</v>
      </c>
      <c r="D4" s="6">
        <v>0.19800000000000001</v>
      </c>
      <c r="E4" s="6">
        <v>0.151</v>
      </c>
      <c r="F4" s="6">
        <v>0.112</v>
      </c>
      <c r="G4" s="6">
        <v>8.2000000000000003E-2</v>
      </c>
      <c r="H4" s="6">
        <v>0.22600000000000001</v>
      </c>
      <c r="I4" s="6">
        <v>0.16400000000000001</v>
      </c>
      <c r="J4" s="6">
        <v>0.114</v>
      </c>
      <c r="K4" s="6">
        <v>7.5999999999999998E-2</v>
      </c>
      <c r="L4" s="6">
        <v>5.0999999999999997E-2</v>
      </c>
      <c r="M4" s="6">
        <v>3.5000000000000003E-2</v>
      </c>
    </row>
    <row r="5" spans="1:13">
      <c r="A5" s="5">
        <v>45512</v>
      </c>
      <c r="B5" s="6">
        <v>0.38</v>
      </c>
      <c r="C5" s="6">
        <v>0.315</v>
      </c>
      <c r="D5" s="6">
        <v>0.253</v>
      </c>
      <c r="E5" s="6">
        <v>0.19600000000000001</v>
      </c>
      <c r="F5" s="6">
        <v>0.14799999999999999</v>
      </c>
      <c r="G5" s="6">
        <v>0.108</v>
      </c>
      <c r="H5" s="6">
        <v>0.29499999999999998</v>
      </c>
      <c r="I5" s="6">
        <v>0.221</v>
      </c>
      <c r="J5" s="6">
        <v>0.156</v>
      </c>
      <c r="K5" s="6">
        <v>0.105</v>
      </c>
      <c r="L5" s="6">
        <v>6.8000000000000005E-2</v>
      </c>
      <c r="M5" s="6">
        <v>4.4999999999999998E-2</v>
      </c>
    </row>
    <row r="6" spans="1:13">
      <c r="A6" s="5">
        <v>45513</v>
      </c>
      <c r="B6" s="6">
        <v>0.379</v>
      </c>
      <c r="C6" s="6">
        <v>0.312</v>
      </c>
      <c r="D6" s="6">
        <v>0.247</v>
      </c>
      <c r="E6" s="6">
        <v>0.189</v>
      </c>
      <c r="F6" s="6">
        <v>0.14000000000000001</v>
      </c>
      <c r="G6" s="6">
        <v>0.10100000000000001</v>
      </c>
      <c r="H6" s="6">
        <v>0.28999999999999998</v>
      </c>
      <c r="I6" s="6">
        <v>0.21199999999999999</v>
      </c>
      <c r="J6" s="6">
        <v>0.14599999999999999</v>
      </c>
      <c r="K6" s="6">
        <v>9.6000000000000002E-2</v>
      </c>
      <c r="L6" s="6">
        <v>6.0999999999999999E-2</v>
      </c>
      <c r="M6" s="6">
        <v>3.9E-2</v>
      </c>
    </row>
    <row r="7" spans="1:13">
      <c r="A7" s="5">
        <v>45516</v>
      </c>
      <c r="B7" s="6">
        <v>0.38100000000000001</v>
      </c>
      <c r="C7" s="6">
        <v>0.313</v>
      </c>
      <c r="D7" s="6">
        <v>0.247</v>
      </c>
      <c r="E7" s="6">
        <v>0.189</v>
      </c>
      <c r="F7" s="6">
        <v>0.13900000000000001</v>
      </c>
      <c r="G7" s="6">
        <v>9.9000000000000005E-2</v>
      </c>
      <c r="H7" s="6">
        <v>0.29099999999999998</v>
      </c>
      <c r="I7" s="6">
        <v>0.21099999999999999</v>
      </c>
      <c r="J7" s="6">
        <v>0.14399999999999999</v>
      </c>
      <c r="K7" s="6">
        <v>9.1999999999999998E-2</v>
      </c>
      <c r="L7" s="6">
        <v>5.8000000000000003E-2</v>
      </c>
      <c r="M7" s="6">
        <v>3.5999999999999997E-2</v>
      </c>
    </row>
    <row r="8" spans="1:13">
      <c r="A8" s="5">
        <v>45517</v>
      </c>
      <c r="B8" s="6">
        <v>0.436</v>
      </c>
      <c r="C8" s="6">
        <v>0.36499999999999999</v>
      </c>
      <c r="D8" s="6">
        <v>0.29599999999999999</v>
      </c>
      <c r="E8" s="6">
        <v>0.23100000000000001</v>
      </c>
      <c r="F8" s="6">
        <v>0.17399999999999999</v>
      </c>
      <c r="G8" s="6">
        <v>0.127</v>
      </c>
      <c r="H8" s="6">
        <v>0.35599999999999998</v>
      </c>
      <c r="I8" s="6">
        <v>0.26700000000000002</v>
      </c>
      <c r="J8" s="6">
        <v>0.188</v>
      </c>
      <c r="K8" s="6">
        <v>0.125</v>
      </c>
      <c r="L8" s="6">
        <v>7.9000000000000001E-2</v>
      </c>
      <c r="M8" s="6">
        <v>0.05</v>
      </c>
    </row>
    <row r="9" spans="1:13">
      <c r="A9" s="5">
        <v>45518</v>
      </c>
      <c r="B9" s="6">
        <v>0.45100000000000001</v>
      </c>
      <c r="C9" s="6">
        <v>0.379</v>
      </c>
      <c r="D9" s="6">
        <v>0.307</v>
      </c>
      <c r="E9" s="6">
        <v>0.23899999999999999</v>
      </c>
      <c r="F9" s="6">
        <v>0.18</v>
      </c>
      <c r="G9" s="6">
        <v>0.13</v>
      </c>
      <c r="H9" s="6">
        <v>0.372</v>
      </c>
      <c r="I9" s="6">
        <v>0.27800000000000002</v>
      </c>
      <c r="J9" s="6">
        <v>0.19400000000000001</v>
      </c>
      <c r="K9" s="6">
        <v>0.126</v>
      </c>
      <c r="L9" s="6">
        <v>7.9000000000000001E-2</v>
      </c>
      <c r="M9" s="6">
        <v>4.9000000000000002E-2</v>
      </c>
    </row>
    <row r="10" spans="1:13">
      <c r="A10" s="5">
        <v>45519</v>
      </c>
      <c r="B10" s="6">
        <v>0.51100000000000001</v>
      </c>
      <c r="C10" s="6">
        <v>0.441</v>
      </c>
      <c r="D10" s="6">
        <v>0.36799999999999999</v>
      </c>
      <c r="E10" s="6">
        <v>0.29699999999999999</v>
      </c>
      <c r="F10" s="6">
        <v>0.23</v>
      </c>
      <c r="G10" s="6">
        <v>0.17299999999999999</v>
      </c>
      <c r="H10" s="6">
        <v>0.45</v>
      </c>
      <c r="I10" s="6">
        <v>0.35399999999999998</v>
      </c>
      <c r="J10" s="6">
        <v>0.26200000000000001</v>
      </c>
      <c r="K10" s="6">
        <v>0.18099999999999999</v>
      </c>
      <c r="L10" s="6">
        <v>0.11799999999999999</v>
      </c>
      <c r="M10" s="6">
        <v>7.4999999999999997E-2</v>
      </c>
    </row>
    <row r="11" spans="1:13">
      <c r="A11" s="5">
        <v>45520</v>
      </c>
      <c r="B11" s="6">
        <v>0.52</v>
      </c>
      <c r="C11" s="6">
        <v>0.45</v>
      </c>
      <c r="D11" s="6">
        <v>0.378</v>
      </c>
      <c r="E11" s="6">
        <v>0.30599999999999999</v>
      </c>
      <c r="F11" s="6">
        <v>0.23899999999999999</v>
      </c>
      <c r="G11" s="6">
        <v>0.17899999999999999</v>
      </c>
      <c r="H11" s="6">
        <v>0.46300000000000002</v>
      </c>
      <c r="I11" s="6">
        <v>0.36599999999999999</v>
      </c>
      <c r="J11" s="6">
        <v>0.27200000000000002</v>
      </c>
      <c r="K11" s="6">
        <v>0.189</v>
      </c>
      <c r="L11" s="6">
        <v>0.123</v>
      </c>
      <c r="M11" s="6">
        <v>7.8E-2</v>
      </c>
    </row>
    <row r="12" spans="1:13">
      <c r="A12" s="5">
        <v>45523</v>
      </c>
      <c r="B12" s="6">
        <v>0.55400000000000005</v>
      </c>
      <c r="C12" s="6">
        <v>0.48499999999999999</v>
      </c>
      <c r="D12" s="6">
        <v>0.41199999999999998</v>
      </c>
      <c r="E12" s="6">
        <v>0.33800000000000002</v>
      </c>
      <c r="F12" s="6">
        <v>0.26600000000000001</v>
      </c>
      <c r="G12" s="6">
        <v>0.20300000000000001</v>
      </c>
      <c r="H12" s="6">
        <v>0.50800000000000001</v>
      </c>
      <c r="I12" s="6">
        <v>0.41099999999999998</v>
      </c>
      <c r="J12" s="6">
        <v>0.312</v>
      </c>
      <c r="K12" s="6">
        <v>0.221</v>
      </c>
      <c r="L12" s="6">
        <v>0.14599999999999999</v>
      </c>
      <c r="M12" s="6">
        <v>9.2999999999999999E-2</v>
      </c>
    </row>
    <row r="13" spans="1:13">
      <c r="A13" s="5">
        <v>45524</v>
      </c>
      <c r="B13" s="6">
        <v>0.54900000000000004</v>
      </c>
      <c r="C13" s="6">
        <v>0.48199999999999998</v>
      </c>
      <c r="D13" s="6">
        <v>0.41</v>
      </c>
      <c r="E13" s="6">
        <v>0.33700000000000002</v>
      </c>
      <c r="F13" s="6">
        <v>0.26700000000000002</v>
      </c>
      <c r="G13" s="6">
        <v>0.20399999999999999</v>
      </c>
      <c r="H13" s="6">
        <v>0.504</v>
      </c>
      <c r="I13" s="6">
        <v>0.40899999999999997</v>
      </c>
      <c r="J13" s="6">
        <v>0.312</v>
      </c>
      <c r="K13" s="6">
        <v>0.222</v>
      </c>
      <c r="L13" s="6">
        <v>0.14899999999999999</v>
      </c>
      <c r="M13" s="6">
        <v>9.5000000000000001E-2</v>
      </c>
    </row>
    <row r="14" spans="1:13">
      <c r="A14" s="5">
        <v>45525</v>
      </c>
      <c r="B14" s="6">
        <v>0.55900000000000005</v>
      </c>
      <c r="C14" s="6">
        <v>0.49299999999999999</v>
      </c>
      <c r="D14" s="6">
        <v>0.42199999999999999</v>
      </c>
      <c r="E14" s="6">
        <v>0.34899999999999998</v>
      </c>
      <c r="F14" s="6">
        <v>0.27800000000000002</v>
      </c>
      <c r="G14" s="6">
        <v>0.214</v>
      </c>
      <c r="H14" s="6">
        <v>0.51900000000000002</v>
      </c>
      <c r="I14" s="6">
        <v>0.42499999999999999</v>
      </c>
      <c r="J14" s="6">
        <v>0.32800000000000001</v>
      </c>
      <c r="K14" s="6">
        <v>0.23599999999999999</v>
      </c>
      <c r="L14" s="6">
        <v>0.159</v>
      </c>
      <c r="M14" s="6">
        <v>0.10299999999999999</v>
      </c>
    </row>
    <row r="15" spans="1:13">
      <c r="A15" s="5">
        <v>45526</v>
      </c>
      <c r="B15" s="6">
        <v>0.53200000000000003</v>
      </c>
      <c r="C15" s="6">
        <v>0.46500000000000002</v>
      </c>
      <c r="D15" s="6">
        <v>0.39400000000000002</v>
      </c>
      <c r="E15" s="6">
        <v>0.32200000000000001</v>
      </c>
      <c r="F15" s="6">
        <v>0.254</v>
      </c>
      <c r="G15" s="6">
        <v>0.193</v>
      </c>
      <c r="H15" s="6">
        <v>0.48099999999999998</v>
      </c>
      <c r="I15" s="6">
        <v>0.38700000000000001</v>
      </c>
      <c r="J15" s="6">
        <v>0.29199999999999998</v>
      </c>
      <c r="K15" s="6">
        <v>0.20699999999999999</v>
      </c>
      <c r="L15" s="6">
        <v>0.13700000000000001</v>
      </c>
      <c r="M15" s="6">
        <v>8.7999999999999995E-2</v>
      </c>
    </row>
    <row r="16" spans="1:13">
      <c r="A16" s="5">
        <v>45527</v>
      </c>
      <c r="B16" s="6">
        <v>0.56499999999999995</v>
      </c>
      <c r="C16" s="6">
        <v>0.499</v>
      </c>
      <c r="D16" s="6">
        <v>0.42699999999999999</v>
      </c>
      <c r="E16" s="6">
        <v>0.35299999999999998</v>
      </c>
      <c r="F16" s="6">
        <v>0.28100000000000003</v>
      </c>
      <c r="G16" s="6">
        <v>0.216</v>
      </c>
      <c r="H16" s="6">
        <v>0.52700000000000002</v>
      </c>
      <c r="I16" s="6">
        <v>0.43099999999999999</v>
      </c>
      <c r="J16" s="6">
        <v>0.33200000000000002</v>
      </c>
      <c r="K16" s="6">
        <v>0.23899999999999999</v>
      </c>
      <c r="L16" s="6">
        <v>0.16200000000000001</v>
      </c>
      <c r="M16" s="6">
        <v>0.105</v>
      </c>
    </row>
    <row r="17" spans="1:13">
      <c r="A17" s="5">
        <v>45530</v>
      </c>
      <c r="B17" s="6">
        <v>0.55400000000000005</v>
      </c>
      <c r="C17" s="6">
        <v>0.48599999999999999</v>
      </c>
      <c r="D17" s="6">
        <v>0.41199999999999998</v>
      </c>
      <c r="E17" s="6">
        <v>0.33800000000000002</v>
      </c>
      <c r="F17" s="6">
        <v>0.26700000000000002</v>
      </c>
      <c r="G17" s="6">
        <v>0.20300000000000001</v>
      </c>
      <c r="H17" s="6">
        <v>0.51</v>
      </c>
      <c r="I17" s="6">
        <v>0.41199999999999998</v>
      </c>
      <c r="J17" s="6">
        <v>0.312</v>
      </c>
      <c r="K17" s="6">
        <v>0.22</v>
      </c>
      <c r="L17" s="6">
        <v>0.14599999999999999</v>
      </c>
      <c r="M17" s="6">
        <v>9.2999999999999999E-2</v>
      </c>
    </row>
    <row r="18" spans="1:13">
      <c r="A18" s="5">
        <v>45531</v>
      </c>
      <c r="B18" s="6">
        <v>0.56299999999999994</v>
      </c>
      <c r="C18" s="6">
        <v>0.495</v>
      </c>
      <c r="D18" s="6">
        <v>0.42099999999999999</v>
      </c>
      <c r="E18" s="6">
        <v>0.34599999999999997</v>
      </c>
      <c r="F18" s="6">
        <v>0.27300000000000002</v>
      </c>
      <c r="G18" s="6">
        <v>0.20699999999999999</v>
      </c>
      <c r="H18" s="6">
        <v>0.52300000000000002</v>
      </c>
      <c r="I18" s="6">
        <v>0.42399999999999999</v>
      </c>
      <c r="J18" s="6">
        <v>0.32100000000000001</v>
      </c>
      <c r="K18" s="6">
        <v>0.22600000000000001</v>
      </c>
      <c r="L18" s="6">
        <v>0.14899999999999999</v>
      </c>
      <c r="M18" s="6">
        <v>9.4E-2</v>
      </c>
    </row>
    <row r="19" spans="1:13">
      <c r="A19" s="5">
        <v>45532</v>
      </c>
      <c r="B19" s="6">
        <v>0.53500000000000003</v>
      </c>
      <c r="C19" s="6">
        <v>0.46600000000000003</v>
      </c>
      <c r="D19" s="6">
        <v>0.39200000000000002</v>
      </c>
      <c r="E19" s="6">
        <v>0.318</v>
      </c>
      <c r="F19" s="6">
        <v>0.248</v>
      </c>
      <c r="G19" s="6">
        <v>0.186</v>
      </c>
      <c r="H19" s="6">
        <v>0.48499999999999999</v>
      </c>
      <c r="I19" s="6">
        <v>0.38500000000000001</v>
      </c>
      <c r="J19" s="6">
        <v>0.28599999999999998</v>
      </c>
      <c r="K19" s="6">
        <v>0.19700000000000001</v>
      </c>
      <c r="L19" s="6">
        <v>0.128</v>
      </c>
      <c r="M19" s="6">
        <v>7.9000000000000001E-2</v>
      </c>
    </row>
    <row r="20" spans="1:13">
      <c r="A20" s="5">
        <v>45533</v>
      </c>
      <c r="B20" s="6">
        <v>0.54900000000000004</v>
      </c>
      <c r="C20" s="6">
        <v>0.47799999999999998</v>
      </c>
      <c r="D20" s="6">
        <v>0.40300000000000002</v>
      </c>
      <c r="E20" s="6">
        <v>0.32700000000000001</v>
      </c>
      <c r="F20" s="6">
        <v>0.255</v>
      </c>
      <c r="G20" s="6">
        <v>0.191</v>
      </c>
      <c r="H20" s="6">
        <v>0.5</v>
      </c>
      <c r="I20" s="6">
        <v>0.39700000000000002</v>
      </c>
      <c r="J20" s="6">
        <v>0.29299999999999998</v>
      </c>
      <c r="K20" s="6">
        <v>0.20100000000000001</v>
      </c>
      <c r="L20" s="6">
        <v>0.128</v>
      </c>
      <c r="M20" s="6">
        <v>7.9000000000000001E-2</v>
      </c>
    </row>
    <row r="21" spans="1:13">
      <c r="A21" s="5">
        <v>45534</v>
      </c>
      <c r="B21" s="6">
        <v>0.57099999999999995</v>
      </c>
      <c r="C21" s="6">
        <v>0.502</v>
      </c>
      <c r="D21" s="6">
        <v>0.42699999999999999</v>
      </c>
      <c r="E21" s="6">
        <v>0.35</v>
      </c>
      <c r="F21" s="6">
        <v>0.27500000000000002</v>
      </c>
      <c r="G21" s="6">
        <v>0.20799999999999999</v>
      </c>
      <c r="H21" s="6">
        <v>0.53200000000000003</v>
      </c>
      <c r="I21" s="6">
        <v>0.43</v>
      </c>
      <c r="J21" s="6">
        <v>0.32400000000000001</v>
      </c>
      <c r="K21" s="6">
        <v>0.22500000000000001</v>
      </c>
      <c r="L21" s="6">
        <v>0.14499999999999999</v>
      </c>
      <c r="M21" s="6">
        <v>0.09</v>
      </c>
    </row>
    <row r="22" spans="1:13">
      <c r="A22" s="5">
        <v>45538</v>
      </c>
      <c r="B22" s="6">
        <v>0.497</v>
      </c>
      <c r="C22" s="6">
        <v>0.42699999999999999</v>
      </c>
      <c r="D22" s="6">
        <v>0.35399999999999998</v>
      </c>
      <c r="E22" s="6">
        <v>0.28199999999999997</v>
      </c>
      <c r="F22" s="6">
        <v>0.216</v>
      </c>
      <c r="G22" s="6">
        <v>0.159</v>
      </c>
      <c r="H22" s="6">
        <v>0.43</v>
      </c>
      <c r="I22" s="6">
        <v>0.33100000000000002</v>
      </c>
      <c r="J22" s="6">
        <v>0.23599999999999999</v>
      </c>
      <c r="K22" s="6">
        <v>0.156</v>
      </c>
      <c r="L22" s="6">
        <v>9.7000000000000003E-2</v>
      </c>
      <c r="M22" s="6">
        <v>5.8999999999999997E-2</v>
      </c>
    </row>
    <row r="23" spans="1:13">
      <c r="A23" s="5">
        <v>45539</v>
      </c>
      <c r="B23" s="6">
        <v>0.48299999999999998</v>
      </c>
      <c r="C23" s="6">
        <v>0.41399999999999998</v>
      </c>
      <c r="D23" s="6">
        <v>0.34300000000000003</v>
      </c>
      <c r="E23" s="6">
        <v>0.27200000000000002</v>
      </c>
      <c r="F23" s="6">
        <v>0.20699999999999999</v>
      </c>
      <c r="G23" s="6">
        <v>0.152</v>
      </c>
      <c r="H23" s="6">
        <v>0.41499999999999998</v>
      </c>
      <c r="I23" s="6">
        <v>0.31900000000000001</v>
      </c>
      <c r="J23" s="6">
        <v>0.22600000000000001</v>
      </c>
      <c r="K23" s="6">
        <v>0.14799999999999999</v>
      </c>
      <c r="L23" s="6">
        <v>9.0999999999999998E-2</v>
      </c>
      <c r="M23" s="6">
        <v>5.5E-2</v>
      </c>
    </row>
    <row r="24" spans="1:13">
      <c r="A24" s="5">
        <v>45540</v>
      </c>
      <c r="B24" s="6">
        <v>0.47799999999999998</v>
      </c>
      <c r="C24" s="6">
        <v>0.40699999999999997</v>
      </c>
      <c r="D24" s="6">
        <v>0.33500000000000002</v>
      </c>
      <c r="E24" s="6">
        <v>0.26400000000000001</v>
      </c>
      <c r="F24" s="6">
        <v>0.19900000000000001</v>
      </c>
      <c r="G24" s="6">
        <v>0.14499999999999999</v>
      </c>
      <c r="H24" s="6">
        <v>0.40500000000000003</v>
      </c>
      <c r="I24" s="6">
        <v>0.307</v>
      </c>
      <c r="J24" s="6">
        <v>0.215</v>
      </c>
      <c r="K24" s="6">
        <v>0.14000000000000001</v>
      </c>
      <c r="L24" s="6">
        <v>8.5000000000000006E-2</v>
      </c>
      <c r="M24" s="6">
        <v>5.1999999999999998E-2</v>
      </c>
    </row>
    <row r="25" spans="1:13">
      <c r="A25" s="5">
        <v>45541</v>
      </c>
      <c r="B25" s="6">
        <v>0.40899999999999997</v>
      </c>
      <c r="C25" s="6">
        <v>0.34</v>
      </c>
      <c r="D25" s="6">
        <v>0.27200000000000002</v>
      </c>
      <c r="E25" s="6">
        <v>0.20799999999999999</v>
      </c>
      <c r="F25" s="6">
        <v>0.154</v>
      </c>
      <c r="G25" s="6">
        <v>0.11</v>
      </c>
      <c r="H25" s="6">
        <v>0.318</v>
      </c>
      <c r="I25" s="6">
        <v>0.23</v>
      </c>
      <c r="J25" s="6">
        <v>0.154</v>
      </c>
      <c r="K25" s="6">
        <v>9.7000000000000003E-2</v>
      </c>
      <c r="L25" s="6">
        <v>5.8999999999999997E-2</v>
      </c>
      <c r="M25" s="6">
        <v>3.6999999999999998E-2</v>
      </c>
    </row>
    <row r="26" spans="1:13">
      <c r="A26" s="5">
        <v>45544</v>
      </c>
      <c r="B26" s="6">
        <v>0.45200000000000001</v>
      </c>
      <c r="C26" s="6">
        <v>0.38</v>
      </c>
      <c r="D26" s="6">
        <v>0.308</v>
      </c>
      <c r="E26" s="6">
        <v>0.24</v>
      </c>
      <c r="F26" s="6">
        <v>0.17899999999999999</v>
      </c>
      <c r="G26" s="6">
        <v>0.129</v>
      </c>
      <c r="H26" s="6">
        <v>0.37</v>
      </c>
      <c r="I26" s="6">
        <v>0.27500000000000002</v>
      </c>
      <c r="J26" s="6">
        <v>0.188</v>
      </c>
      <c r="K26" s="6">
        <v>0.11899999999999999</v>
      </c>
      <c r="L26" s="6">
        <v>7.1999999999999995E-2</v>
      </c>
      <c r="M26" s="6">
        <v>4.2999999999999997E-2</v>
      </c>
    </row>
    <row r="27" spans="1:13">
      <c r="A27" s="5">
        <v>45545</v>
      </c>
      <c r="B27" s="6">
        <v>0.46500000000000002</v>
      </c>
      <c r="C27" s="6">
        <v>0.39400000000000002</v>
      </c>
      <c r="D27" s="6">
        <v>0.32100000000000001</v>
      </c>
      <c r="E27" s="6">
        <v>0.251</v>
      </c>
      <c r="F27" s="6">
        <v>0.189</v>
      </c>
      <c r="G27" s="6">
        <v>0.13600000000000001</v>
      </c>
      <c r="H27" s="6">
        <v>0.38800000000000001</v>
      </c>
      <c r="I27" s="6">
        <v>0.29099999999999998</v>
      </c>
      <c r="J27" s="6">
        <v>0.20100000000000001</v>
      </c>
      <c r="K27" s="6">
        <v>0.128</v>
      </c>
      <c r="L27" s="6">
        <v>7.6999999999999999E-2</v>
      </c>
      <c r="M27" s="6">
        <v>4.5999999999999999E-2</v>
      </c>
    </row>
    <row r="28" spans="1:13">
      <c r="A28" s="5">
        <v>45546</v>
      </c>
      <c r="B28" s="6">
        <v>0.505</v>
      </c>
      <c r="C28" s="6">
        <v>0.434</v>
      </c>
      <c r="D28" s="6">
        <v>0.36</v>
      </c>
      <c r="E28" s="6">
        <v>0.28799999999999998</v>
      </c>
      <c r="F28" s="6">
        <v>0.22</v>
      </c>
      <c r="G28" s="6">
        <v>0.16200000000000001</v>
      </c>
      <c r="H28" s="6">
        <v>0.441</v>
      </c>
      <c r="I28" s="6">
        <v>0.34100000000000003</v>
      </c>
      <c r="J28" s="6">
        <v>0.24399999999999999</v>
      </c>
      <c r="K28" s="6">
        <v>0.161</v>
      </c>
      <c r="L28" s="6">
        <v>9.9000000000000005E-2</v>
      </c>
      <c r="M28" s="6">
        <v>5.8999999999999997E-2</v>
      </c>
    </row>
    <row r="29" spans="1:13">
      <c r="A29" s="5">
        <v>45547</v>
      </c>
      <c r="B29" s="6">
        <v>0.53</v>
      </c>
      <c r="C29" s="6">
        <v>0.46</v>
      </c>
      <c r="D29" s="6">
        <v>0.38600000000000001</v>
      </c>
      <c r="E29" s="6">
        <v>0.312</v>
      </c>
      <c r="F29" s="6">
        <v>0.24199999999999999</v>
      </c>
      <c r="G29" s="6">
        <v>0.18</v>
      </c>
      <c r="H29" s="6">
        <v>0.47699999999999998</v>
      </c>
      <c r="I29" s="6">
        <v>0.376</v>
      </c>
      <c r="J29" s="6">
        <v>0.27500000000000002</v>
      </c>
      <c r="K29" s="6">
        <v>0.185</v>
      </c>
      <c r="L29" s="6">
        <v>0.11600000000000001</v>
      </c>
      <c r="M29" s="6">
        <v>7.0000000000000007E-2</v>
      </c>
    </row>
    <row r="30" spans="1:13">
      <c r="A30" s="5">
        <v>45548</v>
      </c>
      <c r="B30" s="6">
        <v>0.55200000000000005</v>
      </c>
      <c r="C30" s="6">
        <v>0.48299999999999998</v>
      </c>
      <c r="D30" s="6">
        <v>0.41</v>
      </c>
      <c r="E30" s="6">
        <v>0.33500000000000002</v>
      </c>
      <c r="F30" s="6">
        <v>0.26300000000000001</v>
      </c>
      <c r="G30" s="6">
        <v>0.19800000000000001</v>
      </c>
      <c r="H30" s="6">
        <v>0.50700000000000001</v>
      </c>
      <c r="I30" s="6">
        <v>0.40699999999999997</v>
      </c>
      <c r="J30" s="6">
        <v>0.30399999999999999</v>
      </c>
      <c r="K30" s="6">
        <v>0.20899999999999999</v>
      </c>
      <c r="L30" s="6">
        <v>0.13300000000000001</v>
      </c>
      <c r="M30" s="6">
        <v>0.08</v>
      </c>
    </row>
    <row r="31" spans="1:13">
      <c r="A31" s="5">
        <v>45551</v>
      </c>
      <c r="B31" s="6">
        <v>0.55600000000000005</v>
      </c>
      <c r="C31" s="6">
        <v>0.48799999999999999</v>
      </c>
      <c r="D31" s="6">
        <v>0.41499999999999998</v>
      </c>
      <c r="E31" s="6">
        <v>0.34100000000000003</v>
      </c>
      <c r="F31" s="6">
        <v>0.26800000000000002</v>
      </c>
      <c r="G31" s="6">
        <v>0.20300000000000001</v>
      </c>
      <c r="H31" s="6">
        <v>0.51500000000000001</v>
      </c>
      <c r="I31" s="6">
        <v>0.41499999999999998</v>
      </c>
      <c r="J31" s="6">
        <v>0.312</v>
      </c>
      <c r="K31" s="6">
        <v>0.215</v>
      </c>
      <c r="L31" s="6">
        <v>0.13700000000000001</v>
      </c>
      <c r="M31" s="6">
        <v>8.3000000000000004E-2</v>
      </c>
    </row>
    <row r="32" spans="1:13">
      <c r="A32" s="5">
        <v>45552</v>
      </c>
      <c r="B32" s="6">
        <v>0.56100000000000005</v>
      </c>
      <c r="C32" s="6">
        <v>0.49299999999999999</v>
      </c>
      <c r="D32" s="6">
        <v>0.42099999999999999</v>
      </c>
      <c r="E32" s="6">
        <v>0.34599999999999997</v>
      </c>
      <c r="F32" s="6">
        <v>0.27400000000000002</v>
      </c>
      <c r="G32" s="6">
        <v>0.20799999999999999</v>
      </c>
      <c r="H32" s="6">
        <v>0.52100000000000002</v>
      </c>
      <c r="I32" s="6">
        <v>0.42199999999999999</v>
      </c>
      <c r="J32" s="6">
        <v>0.31900000000000001</v>
      </c>
      <c r="K32" s="6">
        <v>0.222</v>
      </c>
      <c r="L32" s="6">
        <v>0.14299999999999999</v>
      </c>
      <c r="M32" s="6">
        <v>8.7999999999999995E-2</v>
      </c>
    </row>
    <row r="33" spans="1:13">
      <c r="A33" s="5">
        <v>45553</v>
      </c>
      <c r="B33" s="6">
        <v>0.55100000000000005</v>
      </c>
      <c r="C33" s="6">
        <v>0.48199999999999998</v>
      </c>
      <c r="D33" s="6">
        <v>0.40899999999999997</v>
      </c>
      <c r="E33" s="6">
        <v>0.33300000000000002</v>
      </c>
      <c r="F33" s="6">
        <v>0.26100000000000001</v>
      </c>
      <c r="G33" s="6">
        <v>0.19700000000000001</v>
      </c>
      <c r="H33" s="6">
        <v>0.50600000000000001</v>
      </c>
      <c r="I33" s="6">
        <v>0.40600000000000003</v>
      </c>
      <c r="J33" s="6">
        <v>0.30299999999999999</v>
      </c>
      <c r="K33" s="6">
        <v>0.20799999999999999</v>
      </c>
      <c r="L33" s="6">
        <v>0.13300000000000001</v>
      </c>
      <c r="M33" s="6">
        <v>8.1000000000000003E-2</v>
      </c>
    </row>
    <row r="34" spans="1:13">
      <c r="A34" s="5">
        <v>45554</v>
      </c>
      <c r="B34" s="6">
        <v>0.60799999999999998</v>
      </c>
      <c r="C34" s="6">
        <v>0.54300000000000004</v>
      </c>
      <c r="D34" s="6">
        <v>0.47</v>
      </c>
      <c r="E34" s="6">
        <v>0.39400000000000002</v>
      </c>
      <c r="F34" s="6">
        <v>0.317</v>
      </c>
      <c r="G34" s="6">
        <v>0.246</v>
      </c>
      <c r="H34" s="6">
        <v>0.58899999999999997</v>
      </c>
      <c r="I34" s="6">
        <v>0.49199999999999999</v>
      </c>
      <c r="J34" s="6">
        <v>0.38500000000000001</v>
      </c>
      <c r="K34" s="6">
        <v>0.28000000000000003</v>
      </c>
      <c r="L34" s="6">
        <v>0.188</v>
      </c>
      <c r="M34" s="6">
        <v>0.11899999999999999</v>
      </c>
    </row>
    <row r="35" spans="1:13">
      <c r="A35" s="5">
        <v>45555</v>
      </c>
      <c r="B35" s="6">
        <v>0.59499999999999997</v>
      </c>
      <c r="C35" s="6">
        <v>0.53</v>
      </c>
      <c r="D35" s="6">
        <v>0.45700000000000002</v>
      </c>
      <c r="E35" s="6">
        <v>0.38</v>
      </c>
      <c r="F35" s="6">
        <v>0.30399999999999999</v>
      </c>
      <c r="G35" s="6">
        <v>0.23300000000000001</v>
      </c>
      <c r="H35" s="6">
        <v>0.57599999999999996</v>
      </c>
      <c r="I35" s="6">
        <v>0.47599999999999998</v>
      </c>
      <c r="J35" s="6">
        <v>0.36699999999999999</v>
      </c>
      <c r="K35" s="6">
        <v>0.26100000000000001</v>
      </c>
      <c r="L35" s="6">
        <v>0.17199999999999999</v>
      </c>
      <c r="M35" s="6">
        <v>0.107</v>
      </c>
    </row>
    <row r="36" spans="1:13">
      <c r="A36" s="5">
        <v>45558</v>
      </c>
      <c r="B36" s="6">
        <v>0.60599999999999998</v>
      </c>
      <c r="C36" s="6">
        <v>0.54</v>
      </c>
      <c r="D36" s="6">
        <v>0.46700000000000003</v>
      </c>
      <c r="E36" s="6">
        <v>0.39</v>
      </c>
      <c r="F36" s="6">
        <v>0.313</v>
      </c>
      <c r="G36" s="6">
        <v>0.24</v>
      </c>
      <c r="H36" s="6">
        <v>0.59099999999999997</v>
      </c>
      <c r="I36" s="6">
        <v>0.49099999999999999</v>
      </c>
      <c r="J36" s="6">
        <v>0.38</v>
      </c>
      <c r="K36" s="6">
        <v>0.27</v>
      </c>
      <c r="L36" s="6">
        <v>0.17599999999999999</v>
      </c>
      <c r="M36" s="6">
        <v>0.108</v>
      </c>
    </row>
    <row r="37" spans="1:13">
      <c r="A37" s="5">
        <v>45559</v>
      </c>
      <c r="B37" s="6">
        <v>0.61399999999999999</v>
      </c>
      <c r="C37" s="6">
        <v>0.54900000000000004</v>
      </c>
      <c r="D37" s="6">
        <v>0.47699999999999998</v>
      </c>
      <c r="E37" s="6">
        <v>0.39900000000000002</v>
      </c>
      <c r="F37" s="6">
        <v>0.32100000000000001</v>
      </c>
      <c r="G37" s="6">
        <v>0.247</v>
      </c>
      <c r="H37" s="6">
        <v>0.60299999999999998</v>
      </c>
      <c r="I37" s="6">
        <v>0.504</v>
      </c>
      <c r="J37" s="6">
        <v>0.39300000000000002</v>
      </c>
      <c r="K37" s="6">
        <v>0.28000000000000003</v>
      </c>
      <c r="L37" s="6">
        <v>0.183</v>
      </c>
      <c r="M37" s="6">
        <v>0.111</v>
      </c>
    </row>
    <row r="38" spans="1:13">
      <c r="A38" s="5">
        <v>45560</v>
      </c>
      <c r="B38" s="6">
        <v>0.61</v>
      </c>
      <c r="C38" s="6">
        <v>0.54500000000000004</v>
      </c>
      <c r="D38" s="6">
        <v>0.47299999999999998</v>
      </c>
      <c r="E38" s="6">
        <v>0.39600000000000002</v>
      </c>
      <c r="F38" s="6">
        <v>0.318</v>
      </c>
      <c r="G38" s="6">
        <v>0.24399999999999999</v>
      </c>
      <c r="H38" s="6">
        <v>0.59699999999999998</v>
      </c>
      <c r="I38" s="6">
        <v>0.498</v>
      </c>
      <c r="J38" s="6">
        <v>0.38700000000000001</v>
      </c>
      <c r="K38" s="6">
        <v>0.27500000000000002</v>
      </c>
      <c r="L38" s="6">
        <v>0.17699999999999999</v>
      </c>
      <c r="M38" s="6">
        <v>0.106</v>
      </c>
    </row>
    <row r="39" spans="1:13">
      <c r="A39" s="5">
        <v>45561</v>
      </c>
      <c r="B39" s="6">
        <v>0.622</v>
      </c>
      <c r="C39" s="6">
        <v>0.55900000000000005</v>
      </c>
      <c r="D39" s="6">
        <v>0.48899999999999999</v>
      </c>
      <c r="E39" s="6">
        <v>0.41199999999999998</v>
      </c>
      <c r="F39" s="6">
        <v>0.33400000000000002</v>
      </c>
      <c r="G39" s="6">
        <v>0.26</v>
      </c>
      <c r="H39" s="6">
        <v>0.61399999999999999</v>
      </c>
      <c r="I39" s="6">
        <v>0.51900000000000002</v>
      </c>
      <c r="J39" s="6">
        <v>0.41</v>
      </c>
      <c r="K39" s="6">
        <v>0.29799999999999999</v>
      </c>
      <c r="L39" s="6">
        <v>0.19800000000000001</v>
      </c>
      <c r="M39" s="6">
        <v>0.121</v>
      </c>
    </row>
    <row r="40" spans="1:13">
      <c r="A40" s="5">
        <v>45562</v>
      </c>
      <c r="B40" s="6">
        <v>0.61099999999999999</v>
      </c>
      <c r="C40" s="6">
        <v>0.54900000000000004</v>
      </c>
      <c r="D40" s="6">
        <v>0.48</v>
      </c>
      <c r="E40" s="6">
        <v>0.40500000000000003</v>
      </c>
      <c r="F40" s="6">
        <v>0.32900000000000001</v>
      </c>
      <c r="G40" s="6">
        <v>0.25600000000000001</v>
      </c>
      <c r="H40" s="6">
        <v>0.59899999999999998</v>
      </c>
      <c r="I40" s="6">
        <v>0.50600000000000001</v>
      </c>
      <c r="J40" s="6">
        <v>0.39900000000000002</v>
      </c>
      <c r="K40" s="6">
        <v>0.28999999999999998</v>
      </c>
      <c r="L40" s="6">
        <v>0.192</v>
      </c>
      <c r="M40" s="6">
        <v>0.11799999999999999</v>
      </c>
    </row>
    <row r="41" spans="1:13">
      <c r="A41" s="5">
        <v>45565</v>
      </c>
      <c r="B41" s="6">
        <v>0.625</v>
      </c>
      <c r="C41" s="6">
        <v>0.56399999999999995</v>
      </c>
      <c r="D41" s="6">
        <v>0.49399999999999999</v>
      </c>
      <c r="E41" s="6">
        <v>0.41899999999999998</v>
      </c>
      <c r="F41" s="6">
        <v>0.34</v>
      </c>
      <c r="G41" s="6">
        <v>0.26500000000000001</v>
      </c>
      <c r="H41" s="6">
        <v>0.61699999999999999</v>
      </c>
      <c r="I41" s="6">
        <v>0.52400000000000002</v>
      </c>
      <c r="J41" s="6">
        <v>0.41599999999999998</v>
      </c>
      <c r="K41" s="6">
        <v>0.30299999999999999</v>
      </c>
      <c r="L41" s="6">
        <v>0.2</v>
      </c>
      <c r="M41" s="6">
        <v>0.12</v>
      </c>
    </row>
    <row r="42" spans="1:13">
      <c r="A42" s="5">
        <v>45566</v>
      </c>
      <c r="B42" s="6">
        <v>0.59599999999999997</v>
      </c>
      <c r="C42" s="6">
        <v>0.53300000000000003</v>
      </c>
      <c r="D42" s="6">
        <v>0.46300000000000002</v>
      </c>
      <c r="E42" s="6">
        <v>0.38800000000000001</v>
      </c>
      <c r="F42" s="6">
        <v>0.311</v>
      </c>
      <c r="G42" s="6">
        <v>0.23899999999999999</v>
      </c>
      <c r="H42" s="6">
        <v>0.57499999999999996</v>
      </c>
      <c r="I42" s="6">
        <v>0.48</v>
      </c>
      <c r="J42" s="6">
        <v>0.372</v>
      </c>
      <c r="K42" s="6">
        <v>0.26200000000000001</v>
      </c>
      <c r="L42" s="6">
        <v>0.16700000000000001</v>
      </c>
      <c r="M42" s="6">
        <v>9.8000000000000004E-2</v>
      </c>
    </row>
    <row r="43" spans="1:13">
      <c r="A43" s="5">
        <v>45567</v>
      </c>
      <c r="B43" s="6">
        <v>0.59699999999999998</v>
      </c>
      <c r="C43" s="6">
        <v>0.53300000000000003</v>
      </c>
      <c r="D43" s="6">
        <v>0.46200000000000002</v>
      </c>
      <c r="E43" s="6">
        <v>0.38600000000000001</v>
      </c>
      <c r="F43" s="6">
        <v>0.309</v>
      </c>
      <c r="G43" s="6">
        <v>0.23599999999999999</v>
      </c>
      <c r="H43" s="6">
        <v>0.57399999999999995</v>
      </c>
      <c r="I43" s="6">
        <v>0.47799999999999998</v>
      </c>
      <c r="J43" s="6">
        <v>0.36899999999999999</v>
      </c>
      <c r="K43" s="6">
        <v>0.25900000000000001</v>
      </c>
      <c r="L43" s="6">
        <v>0.16200000000000001</v>
      </c>
      <c r="M43" s="6">
        <v>9.2999999999999999E-2</v>
      </c>
    </row>
    <row r="44" spans="1:13">
      <c r="A44" s="5">
        <v>45568</v>
      </c>
      <c r="B44" s="6">
        <v>0.58899999999999997</v>
      </c>
      <c r="C44" s="6">
        <v>0.52500000000000002</v>
      </c>
      <c r="D44" s="6">
        <v>0.45500000000000002</v>
      </c>
      <c r="E44" s="6">
        <v>0.38</v>
      </c>
      <c r="F44" s="6">
        <v>0.30399999999999999</v>
      </c>
      <c r="G44" s="6">
        <v>0.23200000000000001</v>
      </c>
      <c r="H44" s="6">
        <v>0.56299999999999994</v>
      </c>
      <c r="I44" s="6">
        <v>0.46700000000000003</v>
      </c>
      <c r="J44" s="6">
        <v>0.35899999999999999</v>
      </c>
      <c r="K44" s="6">
        <v>0.251</v>
      </c>
      <c r="L44" s="6">
        <v>0.157</v>
      </c>
      <c r="M44" s="6">
        <v>0.09</v>
      </c>
    </row>
    <row r="45" spans="1:13">
      <c r="A45" s="5">
        <v>45569</v>
      </c>
      <c r="B45" s="6">
        <v>0.62</v>
      </c>
      <c r="C45" s="6">
        <v>0.55900000000000005</v>
      </c>
      <c r="D45" s="6">
        <v>0.49</v>
      </c>
      <c r="E45" s="6">
        <v>0.41399999999999998</v>
      </c>
      <c r="F45" s="6">
        <v>0.33700000000000002</v>
      </c>
      <c r="G45" s="6">
        <v>0.26100000000000001</v>
      </c>
      <c r="H45" s="6">
        <v>0.60599999999999998</v>
      </c>
      <c r="I45" s="6">
        <v>0.51300000000000001</v>
      </c>
      <c r="J45" s="6">
        <v>0.40400000000000003</v>
      </c>
      <c r="K45" s="6">
        <v>0.29099999999999998</v>
      </c>
      <c r="L45" s="6">
        <v>0.188</v>
      </c>
      <c r="M45" s="6">
        <v>0.11</v>
      </c>
    </row>
    <row r="46" spans="1:13">
      <c r="A46" s="5">
        <v>45572</v>
      </c>
      <c r="B46" s="6">
        <v>0.59</v>
      </c>
      <c r="C46" s="6">
        <v>0.52700000000000002</v>
      </c>
      <c r="D46" s="6">
        <v>0.45700000000000002</v>
      </c>
      <c r="E46" s="6">
        <v>0.38200000000000001</v>
      </c>
      <c r="F46" s="6">
        <v>0.30599999999999999</v>
      </c>
      <c r="G46" s="6">
        <v>0.23499999999999999</v>
      </c>
      <c r="H46" s="6">
        <v>0.56000000000000005</v>
      </c>
      <c r="I46" s="6">
        <v>0.46400000000000002</v>
      </c>
      <c r="J46" s="6">
        <v>0.35599999999999998</v>
      </c>
      <c r="K46" s="6">
        <v>0.248</v>
      </c>
      <c r="L46" s="6">
        <v>0.154</v>
      </c>
      <c r="M46" s="6">
        <v>8.7999999999999995E-2</v>
      </c>
    </row>
    <row r="47" spans="1:13">
      <c r="A47" s="5">
        <v>45573</v>
      </c>
      <c r="B47" s="6">
        <v>0.61899999999999999</v>
      </c>
      <c r="C47" s="6">
        <v>0.55900000000000005</v>
      </c>
      <c r="D47" s="6">
        <v>0.49</v>
      </c>
      <c r="E47" s="6">
        <v>0.41499999999999998</v>
      </c>
      <c r="F47" s="6">
        <v>0.33800000000000002</v>
      </c>
      <c r="G47" s="6">
        <v>0.26200000000000001</v>
      </c>
      <c r="H47" s="6">
        <v>0.60399999999999998</v>
      </c>
      <c r="I47" s="6">
        <v>0.51100000000000001</v>
      </c>
      <c r="J47" s="6">
        <v>0.40300000000000002</v>
      </c>
      <c r="K47" s="6">
        <v>0.28899999999999998</v>
      </c>
      <c r="L47" s="6">
        <v>0.185</v>
      </c>
      <c r="M47" s="6">
        <v>0.107</v>
      </c>
    </row>
    <row r="48" spans="1:13">
      <c r="A48" s="5">
        <v>45574</v>
      </c>
      <c r="B48" s="6">
        <v>0.64200000000000002</v>
      </c>
      <c r="C48" s="6">
        <v>0.58399999999999996</v>
      </c>
      <c r="D48" s="6">
        <v>0.51800000000000002</v>
      </c>
      <c r="E48" s="6">
        <v>0.44400000000000001</v>
      </c>
      <c r="F48" s="6">
        <v>0.36599999999999999</v>
      </c>
      <c r="G48" s="6">
        <v>0.28899999999999998</v>
      </c>
      <c r="H48" s="6">
        <v>0.63800000000000001</v>
      </c>
      <c r="I48" s="6">
        <v>0.55000000000000004</v>
      </c>
      <c r="J48" s="6">
        <v>0.44400000000000001</v>
      </c>
      <c r="K48" s="6">
        <v>0.32800000000000001</v>
      </c>
      <c r="L48" s="6">
        <v>0.219</v>
      </c>
      <c r="M48" s="6">
        <v>0.13300000000000001</v>
      </c>
    </row>
    <row r="49" spans="1:13">
      <c r="A49" s="5">
        <v>45575</v>
      </c>
      <c r="B49" s="6">
        <v>0.63900000000000001</v>
      </c>
      <c r="C49" s="6">
        <v>0.58099999999999996</v>
      </c>
      <c r="D49" s="6">
        <v>0.51300000000000001</v>
      </c>
      <c r="E49" s="6">
        <v>0.439</v>
      </c>
      <c r="F49" s="6">
        <v>0.36099999999999999</v>
      </c>
      <c r="G49" s="6">
        <v>0.28499999999999998</v>
      </c>
      <c r="H49" s="6">
        <v>0.63500000000000001</v>
      </c>
      <c r="I49" s="6">
        <v>0.54400000000000004</v>
      </c>
      <c r="J49" s="6">
        <v>0.436</v>
      </c>
      <c r="K49" s="6">
        <v>0.32</v>
      </c>
      <c r="L49" s="6">
        <v>0.21199999999999999</v>
      </c>
      <c r="M49" s="6">
        <v>0.127</v>
      </c>
    </row>
    <row r="50" spans="1:13">
      <c r="A50" s="5">
        <v>45576</v>
      </c>
      <c r="B50" s="6">
        <v>0.65600000000000003</v>
      </c>
      <c r="C50" s="6">
        <v>0.59899999999999998</v>
      </c>
      <c r="D50" s="6">
        <v>0.53400000000000003</v>
      </c>
      <c r="E50" s="6">
        <v>0.46100000000000002</v>
      </c>
      <c r="F50" s="6">
        <v>0.38400000000000001</v>
      </c>
      <c r="G50" s="6">
        <v>0.307</v>
      </c>
      <c r="H50" s="6">
        <v>0.65900000000000003</v>
      </c>
      <c r="I50" s="6">
        <v>0.57199999999999995</v>
      </c>
      <c r="J50" s="6">
        <v>0.46800000000000003</v>
      </c>
      <c r="K50" s="6">
        <v>0.35199999999999998</v>
      </c>
      <c r="L50" s="6">
        <v>0.24199999999999999</v>
      </c>
      <c r="M50" s="6">
        <v>0.152</v>
      </c>
    </row>
    <row r="51" spans="1:13">
      <c r="A51" s="5">
        <v>45579</v>
      </c>
      <c r="B51" s="6">
        <v>0.68600000000000005</v>
      </c>
      <c r="C51" s="6">
        <v>0.63200000000000001</v>
      </c>
      <c r="D51" s="6">
        <v>0.56899999999999995</v>
      </c>
      <c r="E51" s="6">
        <v>0.498</v>
      </c>
      <c r="F51" s="6">
        <v>0.42099999999999999</v>
      </c>
      <c r="G51" s="6">
        <v>0.34200000000000003</v>
      </c>
      <c r="H51" s="6">
        <v>0.70399999999999996</v>
      </c>
      <c r="I51" s="6">
        <v>0.623</v>
      </c>
      <c r="J51" s="6">
        <v>0.52200000000000002</v>
      </c>
      <c r="K51" s="6">
        <v>0.40600000000000003</v>
      </c>
      <c r="L51" s="6">
        <v>0.28799999999999998</v>
      </c>
      <c r="M51" s="6">
        <v>0.186</v>
      </c>
    </row>
    <row r="52" spans="1:13">
      <c r="A52" s="5">
        <v>45580</v>
      </c>
      <c r="B52" s="6">
        <v>0.66</v>
      </c>
      <c r="C52" s="6">
        <v>0.60299999999999998</v>
      </c>
      <c r="D52" s="6">
        <v>0.53700000000000003</v>
      </c>
      <c r="E52" s="6">
        <v>0.46300000000000002</v>
      </c>
      <c r="F52" s="6">
        <v>0.38600000000000001</v>
      </c>
      <c r="G52" s="6">
        <v>0.308</v>
      </c>
      <c r="H52" s="6">
        <v>0.66500000000000004</v>
      </c>
      <c r="I52" s="6">
        <v>0.57699999999999996</v>
      </c>
      <c r="J52" s="6">
        <v>0.47</v>
      </c>
      <c r="K52" s="6">
        <v>0.35299999999999998</v>
      </c>
      <c r="L52" s="6">
        <v>0.24</v>
      </c>
      <c r="M52" s="6">
        <v>0.14899999999999999</v>
      </c>
    </row>
    <row r="53" spans="1:13">
      <c r="A53" s="5">
        <v>45581</v>
      </c>
      <c r="B53" s="6">
        <v>0.67500000000000004</v>
      </c>
      <c r="C53" s="6">
        <v>0.61899999999999999</v>
      </c>
      <c r="D53" s="6">
        <v>0.55500000000000005</v>
      </c>
      <c r="E53" s="6">
        <v>0.48199999999999998</v>
      </c>
      <c r="F53" s="6">
        <v>0.40400000000000003</v>
      </c>
      <c r="G53" s="6">
        <v>0.32500000000000001</v>
      </c>
      <c r="H53" s="6">
        <v>0.68700000000000006</v>
      </c>
      <c r="I53" s="6">
        <v>0.60299999999999998</v>
      </c>
      <c r="J53" s="6">
        <v>0.497</v>
      </c>
      <c r="K53" s="6">
        <v>0.378</v>
      </c>
      <c r="L53" s="6">
        <v>0.26</v>
      </c>
      <c r="M53" s="6">
        <v>0.161</v>
      </c>
    </row>
    <row r="54" spans="1:13">
      <c r="A54" s="5">
        <v>45582</v>
      </c>
      <c r="B54" s="6">
        <v>0.67900000000000005</v>
      </c>
      <c r="C54" s="6">
        <v>0.622</v>
      </c>
      <c r="D54" s="6">
        <v>0.55600000000000005</v>
      </c>
      <c r="E54" s="6">
        <v>0.48199999999999998</v>
      </c>
      <c r="F54" s="6">
        <v>0.40200000000000002</v>
      </c>
      <c r="G54" s="6">
        <v>0.32100000000000001</v>
      </c>
      <c r="H54" s="6">
        <v>0.69499999999999995</v>
      </c>
      <c r="I54" s="6">
        <v>0.60699999999999998</v>
      </c>
      <c r="J54" s="6">
        <v>0.499</v>
      </c>
      <c r="K54" s="6">
        <v>0.375</v>
      </c>
      <c r="L54" s="6">
        <v>0.252</v>
      </c>
      <c r="M54" s="6">
        <v>0.15</v>
      </c>
    </row>
    <row r="55" spans="1:13">
      <c r="A55" s="5">
        <v>45583</v>
      </c>
      <c r="B55" s="6">
        <v>0.69199999999999995</v>
      </c>
      <c r="C55" s="6">
        <v>0.63600000000000001</v>
      </c>
      <c r="D55" s="6">
        <v>0.57099999999999995</v>
      </c>
      <c r="E55" s="6">
        <v>0.497</v>
      </c>
      <c r="F55" s="6">
        <v>0.41599999999999998</v>
      </c>
      <c r="G55" s="6">
        <v>0.33300000000000002</v>
      </c>
      <c r="H55" s="6">
        <v>0.71399999999999997</v>
      </c>
      <c r="I55" s="6">
        <v>0.629</v>
      </c>
      <c r="J55" s="6">
        <v>0.52100000000000002</v>
      </c>
      <c r="K55" s="6">
        <v>0.39500000000000002</v>
      </c>
      <c r="L55" s="6">
        <v>0.26700000000000002</v>
      </c>
      <c r="M55" s="6">
        <v>0.161</v>
      </c>
    </row>
    <row r="56" spans="1:13">
      <c r="A56" s="5">
        <v>45586</v>
      </c>
      <c r="B56" s="6">
        <v>0.68700000000000006</v>
      </c>
      <c r="C56" s="6">
        <v>0.63</v>
      </c>
      <c r="D56" s="6">
        <v>0.56299999999999994</v>
      </c>
      <c r="E56" s="6">
        <v>0.48699999999999999</v>
      </c>
      <c r="F56" s="6">
        <v>0.40500000000000003</v>
      </c>
      <c r="G56" s="6">
        <v>0.32200000000000001</v>
      </c>
      <c r="H56" s="6">
        <v>0.70699999999999996</v>
      </c>
      <c r="I56" s="6">
        <v>0.61899999999999999</v>
      </c>
      <c r="J56" s="6">
        <v>0.50800000000000001</v>
      </c>
      <c r="K56" s="6">
        <v>0.38</v>
      </c>
      <c r="L56" s="6">
        <v>0.252</v>
      </c>
      <c r="M56" s="6">
        <v>0.14799999999999999</v>
      </c>
    </row>
    <row r="57" spans="1:13">
      <c r="A57" s="5">
        <v>45587</v>
      </c>
      <c r="B57" s="6">
        <v>0.68500000000000005</v>
      </c>
      <c r="C57" s="6">
        <v>0.627</v>
      </c>
      <c r="D57" s="6">
        <v>0.56000000000000005</v>
      </c>
      <c r="E57" s="6">
        <v>0.48299999999999998</v>
      </c>
      <c r="F57" s="6">
        <v>0.39900000000000002</v>
      </c>
      <c r="G57" s="6">
        <v>0.315</v>
      </c>
      <c r="H57" s="6">
        <v>0.70399999999999996</v>
      </c>
      <c r="I57" s="6">
        <v>0.61399999999999999</v>
      </c>
      <c r="J57" s="6">
        <v>0.502</v>
      </c>
      <c r="K57" s="6">
        <v>0.371</v>
      </c>
      <c r="L57" s="6">
        <v>0.24099999999999999</v>
      </c>
      <c r="M57" s="6">
        <v>0.13900000000000001</v>
      </c>
    </row>
    <row r="58" spans="1:13">
      <c r="A58" s="5">
        <v>45588</v>
      </c>
      <c r="B58" s="6">
        <v>0.65400000000000003</v>
      </c>
      <c r="C58" s="6">
        <v>0.59299999999999997</v>
      </c>
      <c r="D58" s="6">
        <v>0.52200000000000002</v>
      </c>
      <c r="E58" s="6">
        <v>0.443</v>
      </c>
      <c r="F58" s="6">
        <v>0.36</v>
      </c>
      <c r="G58" s="6">
        <v>0.27800000000000002</v>
      </c>
      <c r="H58" s="6">
        <v>0.65700000000000003</v>
      </c>
      <c r="I58" s="6">
        <v>0.55900000000000005</v>
      </c>
      <c r="J58" s="6">
        <v>0.441</v>
      </c>
      <c r="K58" s="6">
        <v>0.31</v>
      </c>
      <c r="L58" s="6">
        <v>0.191</v>
      </c>
      <c r="M58" s="6">
        <v>0.104</v>
      </c>
    </row>
    <row r="59" spans="1:13">
      <c r="A59" s="5">
        <v>45589</v>
      </c>
      <c r="B59" s="6">
        <v>0.66200000000000003</v>
      </c>
      <c r="C59" s="6">
        <v>0.60199999999999998</v>
      </c>
      <c r="D59" s="6">
        <v>0.53200000000000003</v>
      </c>
      <c r="E59" s="6">
        <v>0.45300000000000001</v>
      </c>
      <c r="F59" s="6">
        <v>0.36899999999999999</v>
      </c>
      <c r="G59" s="6">
        <v>0.28499999999999998</v>
      </c>
      <c r="H59" s="6">
        <v>0.66800000000000004</v>
      </c>
      <c r="I59" s="6">
        <v>0.57299999999999995</v>
      </c>
      <c r="J59" s="6">
        <v>0.45500000000000002</v>
      </c>
      <c r="K59" s="6">
        <v>0.32200000000000001</v>
      </c>
      <c r="L59" s="6">
        <v>0.19700000000000001</v>
      </c>
      <c r="M59" s="6">
        <v>0.106</v>
      </c>
    </row>
    <row r="60" spans="1:13">
      <c r="A60" s="5">
        <v>45590</v>
      </c>
      <c r="B60" s="6">
        <v>0.65300000000000002</v>
      </c>
      <c r="C60" s="6">
        <v>0.59299999999999997</v>
      </c>
      <c r="D60" s="6">
        <v>0.52300000000000002</v>
      </c>
      <c r="E60" s="6">
        <v>0.44600000000000001</v>
      </c>
      <c r="F60" s="6">
        <v>0.36299999999999999</v>
      </c>
      <c r="G60" s="6">
        <v>0.28100000000000003</v>
      </c>
      <c r="H60" s="6">
        <v>0.65300000000000002</v>
      </c>
      <c r="I60" s="6">
        <v>0.55900000000000005</v>
      </c>
      <c r="J60" s="6">
        <v>0.443</v>
      </c>
      <c r="K60" s="6">
        <v>0.312</v>
      </c>
      <c r="L60" s="6">
        <v>0.192</v>
      </c>
      <c r="M60" s="6">
        <v>0.104</v>
      </c>
    </row>
    <row r="61" spans="1:13">
      <c r="A61" s="5">
        <v>45593</v>
      </c>
      <c r="B61" s="6">
        <v>0.66800000000000004</v>
      </c>
      <c r="C61" s="6">
        <v>0.60899999999999999</v>
      </c>
      <c r="D61" s="6">
        <v>0.54</v>
      </c>
      <c r="E61" s="6">
        <v>0.46200000000000002</v>
      </c>
      <c r="F61" s="6">
        <v>0.378</v>
      </c>
      <c r="G61" s="6">
        <v>0.29399999999999998</v>
      </c>
      <c r="H61" s="6">
        <v>0.67800000000000005</v>
      </c>
      <c r="I61" s="6">
        <v>0.58399999999999996</v>
      </c>
      <c r="J61" s="6">
        <v>0.46700000000000003</v>
      </c>
      <c r="K61" s="6">
        <v>0.33400000000000002</v>
      </c>
      <c r="L61" s="6">
        <v>0.20799999999999999</v>
      </c>
      <c r="M61" s="6">
        <v>0.115</v>
      </c>
    </row>
    <row r="62" spans="1:13">
      <c r="A62" s="5">
        <v>45594</v>
      </c>
      <c r="B62" s="6">
        <v>0.67600000000000005</v>
      </c>
      <c r="C62" s="6">
        <v>0.61799999999999999</v>
      </c>
      <c r="D62" s="6">
        <v>0.54900000000000004</v>
      </c>
      <c r="E62" s="6">
        <v>0.47099999999999997</v>
      </c>
      <c r="F62" s="6">
        <v>0.38800000000000001</v>
      </c>
      <c r="G62" s="6">
        <v>0.30399999999999999</v>
      </c>
      <c r="H62" s="6">
        <v>0.69199999999999995</v>
      </c>
      <c r="I62" s="6">
        <v>0.59899999999999998</v>
      </c>
      <c r="J62" s="6">
        <v>0.48299999999999998</v>
      </c>
      <c r="K62" s="6">
        <v>0.35</v>
      </c>
      <c r="L62" s="6">
        <v>0.222</v>
      </c>
      <c r="M62" s="6">
        <v>0.125</v>
      </c>
    </row>
    <row r="63" spans="1:13">
      <c r="A63" s="5">
        <v>45595</v>
      </c>
      <c r="B63" s="6">
        <v>0.66600000000000004</v>
      </c>
      <c r="C63" s="6">
        <v>0.60599999999999998</v>
      </c>
      <c r="D63" s="6">
        <v>0.53600000000000003</v>
      </c>
      <c r="E63" s="6">
        <v>0.45800000000000002</v>
      </c>
      <c r="F63" s="6">
        <v>0.374</v>
      </c>
      <c r="G63" s="6">
        <v>0.29199999999999998</v>
      </c>
      <c r="H63" s="6">
        <v>0.67500000000000004</v>
      </c>
      <c r="I63" s="6">
        <v>0.57799999999999996</v>
      </c>
      <c r="J63" s="6">
        <v>0.45900000000000002</v>
      </c>
      <c r="K63" s="6">
        <v>0.32400000000000001</v>
      </c>
      <c r="L63" s="6">
        <v>0.20399999999999999</v>
      </c>
      <c r="M63" s="6">
        <v>0.115</v>
      </c>
    </row>
    <row r="64" spans="1:13">
      <c r="A64" s="5">
        <v>45596</v>
      </c>
      <c r="B64" s="6">
        <v>0.59599999999999997</v>
      </c>
      <c r="C64" s="6">
        <v>0.52900000000000003</v>
      </c>
      <c r="D64" s="6">
        <v>0.45400000000000001</v>
      </c>
      <c r="E64" s="6">
        <v>0.374</v>
      </c>
      <c r="F64" s="6">
        <v>0.29399999999999998</v>
      </c>
      <c r="G64" s="6">
        <v>0.22</v>
      </c>
      <c r="H64" s="6">
        <v>0.56499999999999995</v>
      </c>
      <c r="I64" s="6">
        <v>0.45500000000000002</v>
      </c>
      <c r="J64" s="6">
        <v>0.33100000000000002</v>
      </c>
      <c r="K64" s="6">
        <v>0.21299999999999999</v>
      </c>
      <c r="L64" s="6">
        <v>0.121</v>
      </c>
      <c r="M64" s="6">
        <v>6.4000000000000001E-2</v>
      </c>
    </row>
    <row r="65" spans="1:13">
      <c r="A65" s="5">
        <v>45597</v>
      </c>
      <c r="B65" s="6">
        <v>0.60199999999999998</v>
      </c>
      <c r="C65" s="6">
        <v>0.53500000000000003</v>
      </c>
      <c r="D65" s="6">
        <v>0.46</v>
      </c>
      <c r="E65" s="6">
        <v>0.379</v>
      </c>
      <c r="F65" s="6">
        <v>0.29799999999999999</v>
      </c>
      <c r="G65" s="6">
        <v>0.223</v>
      </c>
      <c r="H65" s="6">
        <v>0.57699999999999996</v>
      </c>
      <c r="I65" s="6">
        <v>0.46500000000000002</v>
      </c>
      <c r="J65" s="6">
        <v>0.33800000000000002</v>
      </c>
      <c r="K65" s="6">
        <v>0.216</v>
      </c>
      <c r="L65" s="6">
        <v>0.121</v>
      </c>
      <c r="M65" s="6">
        <v>6.2E-2</v>
      </c>
    </row>
    <row r="66" spans="1:13">
      <c r="A66" s="5">
        <v>45600</v>
      </c>
      <c r="B66" s="6">
        <v>0.59399999999999997</v>
      </c>
      <c r="C66" s="6">
        <v>0.52300000000000002</v>
      </c>
      <c r="D66" s="6">
        <v>0.44500000000000001</v>
      </c>
      <c r="E66" s="6">
        <v>0.36199999999999999</v>
      </c>
      <c r="F66" s="6">
        <v>0.28100000000000003</v>
      </c>
      <c r="G66" s="6">
        <v>0.20899999999999999</v>
      </c>
      <c r="H66" s="6">
        <v>0.56200000000000006</v>
      </c>
      <c r="I66" s="6">
        <v>0.442</v>
      </c>
      <c r="J66" s="6">
        <v>0.311</v>
      </c>
      <c r="K66" s="6">
        <v>0.19</v>
      </c>
      <c r="L66" s="6">
        <v>0.10299999999999999</v>
      </c>
      <c r="M66" s="6">
        <v>5.2999999999999999E-2</v>
      </c>
    </row>
    <row r="67" spans="1:13">
      <c r="A67" s="5">
        <v>45601</v>
      </c>
      <c r="B67" s="6">
        <v>0.64400000000000002</v>
      </c>
      <c r="C67" s="6">
        <v>0.57699999999999996</v>
      </c>
      <c r="D67" s="6">
        <v>0.501</v>
      </c>
      <c r="E67" s="6">
        <v>0.41699999999999998</v>
      </c>
      <c r="F67" s="6">
        <v>0.33200000000000002</v>
      </c>
      <c r="G67" s="6">
        <v>0.252</v>
      </c>
      <c r="H67" s="6">
        <v>0.64200000000000002</v>
      </c>
      <c r="I67" s="6">
        <v>0.53</v>
      </c>
      <c r="J67" s="6">
        <v>0.39600000000000002</v>
      </c>
      <c r="K67" s="6">
        <v>0.25700000000000001</v>
      </c>
      <c r="L67" s="6">
        <v>0.14399999999999999</v>
      </c>
      <c r="M67" s="6">
        <v>7.3999999999999996E-2</v>
      </c>
    </row>
    <row r="68" spans="1:13">
      <c r="A68" s="5">
        <v>45602</v>
      </c>
      <c r="B68" s="6">
        <v>0.73599999999999999</v>
      </c>
      <c r="C68" s="6">
        <v>0.68200000000000005</v>
      </c>
      <c r="D68" s="6">
        <v>0.61599999999999999</v>
      </c>
      <c r="E68" s="6">
        <v>0.53900000000000003</v>
      </c>
      <c r="F68" s="6">
        <v>0.45300000000000001</v>
      </c>
      <c r="G68" s="6">
        <v>0.36399999999999999</v>
      </c>
      <c r="H68" s="6">
        <v>0.79600000000000004</v>
      </c>
      <c r="I68" s="6">
        <v>0.71299999999999997</v>
      </c>
      <c r="J68" s="6">
        <v>0.59699999999999998</v>
      </c>
      <c r="K68" s="6">
        <v>0.44600000000000001</v>
      </c>
      <c r="L68" s="6">
        <v>0.28899999999999998</v>
      </c>
      <c r="M68" s="6">
        <v>0.16700000000000001</v>
      </c>
    </row>
    <row r="69" spans="1:13">
      <c r="A69" s="5">
        <v>45603</v>
      </c>
      <c r="B69" s="6">
        <v>0.76200000000000001</v>
      </c>
      <c r="C69" s="6">
        <v>0.71</v>
      </c>
      <c r="D69" s="6">
        <v>0.64800000000000002</v>
      </c>
      <c r="E69" s="6">
        <v>0.57399999999999995</v>
      </c>
      <c r="F69" s="6">
        <v>0.49</v>
      </c>
      <c r="G69" s="6">
        <v>0.4</v>
      </c>
      <c r="H69" s="6">
        <v>0.83499999999999996</v>
      </c>
      <c r="I69" s="6">
        <v>0.76500000000000001</v>
      </c>
      <c r="J69" s="6">
        <v>0.65900000000000003</v>
      </c>
      <c r="K69" s="6">
        <v>0.51200000000000001</v>
      </c>
      <c r="L69" s="6">
        <v>0.34699999999999998</v>
      </c>
      <c r="M69" s="6">
        <v>0.20399999999999999</v>
      </c>
    </row>
    <row r="70" spans="1:13">
      <c r="A70" s="5">
        <v>45604</v>
      </c>
      <c r="B70" s="6">
        <v>0.77200000000000002</v>
      </c>
      <c r="C70" s="6">
        <v>0.72299999999999998</v>
      </c>
      <c r="D70" s="6">
        <v>0.66400000000000003</v>
      </c>
      <c r="E70" s="6">
        <v>0.59299999999999997</v>
      </c>
      <c r="F70" s="6">
        <v>0.51100000000000001</v>
      </c>
      <c r="G70" s="6">
        <v>0.42199999999999999</v>
      </c>
      <c r="H70" s="6">
        <v>0.85</v>
      </c>
      <c r="I70" s="6">
        <v>0.78700000000000003</v>
      </c>
      <c r="J70" s="6">
        <v>0.68899999999999995</v>
      </c>
      <c r="K70" s="6">
        <v>0.55000000000000004</v>
      </c>
      <c r="L70" s="6">
        <v>0.38300000000000001</v>
      </c>
      <c r="M70" s="6">
        <v>0.22900000000000001</v>
      </c>
    </row>
    <row r="71" spans="1:13">
      <c r="A71" s="5">
        <v>45607</v>
      </c>
      <c r="B71" s="6">
        <v>0.77700000000000002</v>
      </c>
      <c r="C71" s="6">
        <v>0.72899999999999998</v>
      </c>
      <c r="D71" s="6">
        <v>0.67</v>
      </c>
      <c r="E71" s="6">
        <v>0.59799999999999998</v>
      </c>
      <c r="F71" s="6">
        <v>0.51600000000000001</v>
      </c>
      <c r="G71" s="6">
        <v>0.42699999999999999</v>
      </c>
      <c r="H71" s="6">
        <v>0.85899999999999999</v>
      </c>
      <c r="I71" s="6">
        <v>0.79500000000000004</v>
      </c>
      <c r="J71" s="6">
        <v>0.7</v>
      </c>
      <c r="K71" s="6">
        <v>0.56000000000000005</v>
      </c>
      <c r="L71" s="6">
        <v>0.38900000000000001</v>
      </c>
      <c r="M71" s="6">
        <v>0.23</v>
      </c>
    </row>
    <row r="72" spans="1:13">
      <c r="A72" s="5">
        <v>45608</v>
      </c>
      <c r="B72" s="6">
        <v>0.77300000000000002</v>
      </c>
      <c r="C72" s="6">
        <v>0.72199999999999998</v>
      </c>
      <c r="D72" s="6">
        <v>0.66100000000000003</v>
      </c>
      <c r="E72" s="6">
        <v>0.58799999999999997</v>
      </c>
      <c r="F72" s="6">
        <v>0.503</v>
      </c>
      <c r="G72" s="6">
        <v>0.41199999999999998</v>
      </c>
      <c r="H72" s="6">
        <v>0.85699999999999998</v>
      </c>
      <c r="I72" s="6">
        <v>0.78800000000000003</v>
      </c>
      <c r="J72" s="6">
        <v>0.68600000000000005</v>
      </c>
      <c r="K72" s="6">
        <v>0.53600000000000003</v>
      </c>
      <c r="L72" s="6">
        <v>0.35699999999999998</v>
      </c>
      <c r="M72" s="6">
        <v>0.19900000000000001</v>
      </c>
    </row>
    <row r="73" spans="1:13">
      <c r="A73" s="5">
        <v>45609</v>
      </c>
      <c r="B73" s="6">
        <v>0.77700000000000002</v>
      </c>
      <c r="C73" s="6">
        <v>0.72599999999999998</v>
      </c>
      <c r="D73" s="6">
        <v>0.66400000000000003</v>
      </c>
      <c r="E73" s="6">
        <v>0.59099999999999997</v>
      </c>
      <c r="F73" s="6">
        <v>0.505</v>
      </c>
      <c r="G73" s="6">
        <v>0.41299999999999998</v>
      </c>
      <c r="H73" s="6">
        <v>0.86899999999999999</v>
      </c>
      <c r="I73" s="6">
        <v>0.80100000000000005</v>
      </c>
      <c r="J73" s="6">
        <v>0.69599999999999995</v>
      </c>
      <c r="K73" s="6">
        <v>0.53900000000000003</v>
      </c>
      <c r="L73" s="6">
        <v>0.35299999999999998</v>
      </c>
      <c r="M73" s="6">
        <v>0.19</v>
      </c>
    </row>
    <row r="74" spans="1:13">
      <c r="A74" s="5">
        <v>45610</v>
      </c>
      <c r="B74" s="6">
        <v>0.75800000000000001</v>
      </c>
      <c r="C74" s="6">
        <v>0.70299999999999996</v>
      </c>
      <c r="D74" s="6">
        <v>0.63700000000000001</v>
      </c>
      <c r="E74" s="6">
        <v>0.55700000000000005</v>
      </c>
      <c r="F74" s="6">
        <v>0.46600000000000003</v>
      </c>
      <c r="G74" s="6">
        <v>0.371</v>
      </c>
      <c r="H74" s="6">
        <v>0.84899999999999998</v>
      </c>
      <c r="I74" s="6">
        <v>0.76700000000000002</v>
      </c>
      <c r="J74" s="6">
        <v>0.63900000000000001</v>
      </c>
      <c r="K74" s="6">
        <v>0.46100000000000002</v>
      </c>
      <c r="L74" s="6">
        <v>0.26800000000000002</v>
      </c>
      <c r="M74" s="6">
        <v>0.124</v>
      </c>
    </row>
    <row r="75" spans="1:13">
      <c r="A75" s="5">
        <v>45611</v>
      </c>
      <c r="B75" s="6">
        <v>0.71</v>
      </c>
      <c r="C75" s="6">
        <v>0.64900000000000002</v>
      </c>
      <c r="D75" s="6">
        <v>0.57599999999999996</v>
      </c>
      <c r="E75" s="6">
        <v>0.49099999999999999</v>
      </c>
      <c r="F75" s="6">
        <v>0.39900000000000002</v>
      </c>
      <c r="G75" s="6">
        <v>0.307</v>
      </c>
      <c r="H75" s="6">
        <v>0.77100000000000002</v>
      </c>
      <c r="I75" s="6">
        <v>0.66300000000000003</v>
      </c>
      <c r="J75" s="6">
        <v>0.51</v>
      </c>
      <c r="K75" s="6">
        <v>0.32700000000000001</v>
      </c>
      <c r="L75" s="6">
        <v>0.16800000000000001</v>
      </c>
      <c r="M75" s="6">
        <v>7.0999999999999994E-2</v>
      </c>
    </row>
    <row r="76" spans="1:13">
      <c r="A76" s="5">
        <v>45614</v>
      </c>
      <c r="B76" s="6">
        <v>0.72499999999999998</v>
      </c>
      <c r="C76" s="6">
        <v>0.66500000000000004</v>
      </c>
      <c r="D76" s="6">
        <v>0.59199999999999997</v>
      </c>
      <c r="E76" s="6">
        <v>0.50700000000000001</v>
      </c>
      <c r="F76" s="6">
        <v>0.41399999999999998</v>
      </c>
      <c r="G76" s="6">
        <v>0.31900000000000001</v>
      </c>
      <c r="H76" s="6">
        <v>0.80100000000000005</v>
      </c>
      <c r="I76" s="6">
        <v>0.69699999999999995</v>
      </c>
      <c r="J76" s="6">
        <v>0.54600000000000004</v>
      </c>
      <c r="K76" s="6">
        <v>0.35699999999999998</v>
      </c>
      <c r="L76" s="6">
        <v>0.184</v>
      </c>
      <c r="M76" s="6">
        <v>7.3999999999999996E-2</v>
      </c>
    </row>
    <row r="77" spans="1:13">
      <c r="A77" s="5">
        <v>45615</v>
      </c>
      <c r="B77" s="6">
        <v>0.73299999999999998</v>
      </c>
      <c r="C77" s="6">
        <v>0.67600000000000005</v>
      </c>
      <c r="D77" s="6">
        <v>0.60599999999999998</v>
      </c>
      <c r="E77" s="6">
        <v>0.52500000000000002</v>
      </c>
      <c r="F77" s="6">
        <v>0.434</v>
      </c>
      <c r="G77" s="6">
        <v>0.34</v>
      </c>
      <c r="H77" s="6">
        <v>0.81299999999999994</v>
      </c>
      <c r="I77" s="6">
        <v>0.71899999999999997</v>
      </c>
      <c r="J77" s="6">
        <v>0.57999999999999996</v>
      </c>
      <c r="K77" s="6">
        <v>0.39800000000000002</v>
      </c>
      <c r="L77" s="6">
        <v>0.218</v>
      </c>
      <c r="M77" s="6">
        <v>9.7000000000000003E-2</v>
      </c>
    </row>
    <row r="78" spans="1:13">
      <c r="A78" s="5">
        <v>45616</v>
      </c>
      <c r="B78" s="6">
        <v>0.73</v>
      </c>
      <c r="C78" s="6">
        <v>0.67300000000000004</v>
      </c>
      <c r="D78" s="6">
        <v>0.60499999999999998</v>
      </c>
      <c r="E78" s="6">
        <v>0.52400000000000002</v>
      </c>
      <c r="F78" s="6">
        <v>0.435</v>
      </c>
      <c r="G78" s="6">
        <v>0.34200000000000003</v>
      </c>
      <c r="H78" s="6">
        <v>0.80600000000000005</v>
      </c>
      <c r="I78" s="6">
        <v>0.71299999999999997</v>
      </c>
      <c r="J78" s="6">
        <v>0.57799999999999996</v>
      </c>
      <c r="K78" s="6">
        <v>0.4</v>
      </c>
      <c r="L78" s="6">
        <v>0.222</v>
      </c>
      <c r="M78" s="6">
        <v>9.8000000000000004E-2</v>
      </c>
    </row>
    <row r="79" spans="1:13">
      <c r="A79" s="5">
        <v>45617</v>
      </c>
      <c r="B79" s="6">
        <v>0.748</v>
      </c>
      <c r="C79" s="6">
        <v>0.69399999999999995</v>
      </c>
      <c r="D79" s="6">
        <v>0.628</v>
      </c>
      <c r="E79" s="6">
        <v>0.55100000000000005</v>
      </c>
      <c r="F79" s="6">
        <v>0.46200000000000002</v>
      </c>
      <c r="G79" s="6">
        <v>0.36799999999999999</v>
      </c>
      <c r="H79" s="6">
        <v>0.83699999999999997</v>
      </c>
      <c r="I79" s="6">
        <v>0.754</v>
      </c>
      <c r="J79" s="6">
        <v>0.63</v>
      </c>
      <c r="K79" s="6">
        <v>0.45400000000000001</v>
      </c>
      <c r="L79" s="6">
        <v>0.26100000000000001</v>
      </c>
      <c r="M79" s="6">
        <v>0.11700000000000001</v>
      </c>
    </row>
    <row r="80" spans="1:13">
      <c r="A80" s="5">
        <v>45618</v>
      </c>
      <c r="B80" s="6">
        <v>0.76100000000000001</v>
      </c>
      <c r="C80" s="6">
        <v>0.70899999999999996</v>
      </c>
      <c r="D80" s="6">
        <v>0.64400000000000002</v>
      </c>
      <c r="E80" s="6">
        <v>0.56599999999999995</v>
      </c>
      <c r="F80" s="6">
        <v>0.47599999999999998</v>
      </c>
      <c r="G80" s="6">
        <v>0.378</v>
      </c>
      <c r="H80" s="6">
        <v>0.86299999999999999</v>
      </c>
      <c r="I80" s="6">
        <v>0.78800000000000003</v>
      </c>
      <c r="J80" s="6">
        <v>0.66700000000000004</v>
      </c>
      <c r="K80" s="6">
        <v>0.48099999999999998</v>
      </c>
      <c r="L80" s="6">
        <v>0.26400000000000001</v>
      </c>
      <c r="M80" s="6">
        <v>0.109</v>
      </c>
    </row>
    <row r="81" spans="1:13">
      <c r="A81" s="5">
        <v>45621</v>
      </c>
      <c r="B81" s="6">
        <v>0.77700000000000002</v>
      </c>
      <c r="C81" s="6">
        <v>0.72599999999999998</v>
      </c>
      <c r="D81" s="6">
        <v>0.66200000000000003</v>
      </c>
      <c r="E81" s="6">
        <v>0.58399999999999996</v>
      </c>
      <c r="F81" s="6">
        <v>0.49199999999999999</v>
      </c>
      <c r="G81" s="6">
        <v>0.39100000000000001</v>
      </c>
      <c r="H81" s="6">
        <v>0.89300000000000002</v>
      </c>
      <c r="I81" s="6">
        <v>0.82699999999999996</v>
      </c>
      <c r="J81" s="6">
        <v>0.71199999999999997</v>
      </c>
      <c r="K81" s="6">
        <v>0.52100000000000002</v>
      </c>
      <c r="L81" s="6">
        <v>0.28499999999999998</v>
      </c>
      <c r="M81" s="6">
        <v>0.114</v>
      </c>
    </row>
    <row r="82" spans="1:13">
      <c r="A82" s="5">
        <v>45622</v>
      </c>
      <c r="B82" s="6">
        <v>0.79700000000000004</v>
      </c>
      <c r="C82" s="6">
        <v>0.748</v>
      </c>
      <c r="D82" s="6">
        <v>0.68799999999999994</v>
      </c>
      <c r="E82" s="6">
        <v>0.61499999999999999</v>
      </c>
      <c r="F82" s="6">
        <v>0.52500000000000002</v>
      </c>
      <c r="G82" s="6">
        <v>0.42499999999999999</v>
      </c>
      <c r="H82" s="6">
        <v>0.91700000000000004</v>
      </c>
      <c r="I82" s="6">
        <v>0.86599999999999999</v>
      </c>
      <c r="J82" s="6">
        <v>0.77100000000000002</v>
      </c>
      <c r="K82" s="6">
        <v>0.60199999999999998</v>
      </c>
      <c r="L82" s="6">
        <v>0.35399999999999998</v>
      </c>
      <c r="M82" s="6">
        <v>0.14599999999999999</v>
      </c>
    </row>
    <row r="83" spans="1:13">
      <c r="A83" s="5">
        <v>45623</v>
      </c>
      <c r="B83" s="6">
        <v>0.78700000000000003</v>
      </c>
      <c r="C83" s="6">
        <v>0.73699999999999999</v>
      </c>
      <c r="D83" s="6">
        <v>0.67300000000000004</v>
      </c>
      <c r="E83" s="6">
        <v>0.59399999999999997</v>
      </c>
      <c r="F83" s="6">
        <v>0.501</v>
      </c>
      <c r="G83" s="6">
        <v>0.39800000000000002</v>
      </c>
      <c r="H83" s="6">
        <v>0.90900000000000003</v>
      </c>
      <c r="I83" s="6">
        <v>0.85099999999999998</v>
      </c>
      <c r="J83" s="6">
        <v>0.74199999999999999</v>
      </c>
      <c r="K83" s="6">
        <v>0.54700000000000004</v>
      </c>
      <c r="L83" s="6">
        <v>0.28499999999999998</v>
      </c>
      <c r="M83" s="6">
        <v>9.7000000000000003E-2</v>
      </c>
    </row>
    <row r="84" spans="1:13">
      <c r="A84" s="5">
        <v>45625</v>
      </c>
      <c r="B84" s="6">
        <v>0.81</v>
      </c>
      <c r="C84" s="6">
        <v>0.76300000000000001</v>
      </c>
      <c r="D84" s="6">
        <v>0.70299999999999996</v>
      </c>
      <c r="E84" s="6">
        <v>0.629</v>
      </c>
      <c r="F84" s="6">
        <v>0.53800000000000003</v>
      </c>
      <c r="G84" s="6">
        <v>0.436</v>
      </c>
      <c r="H84" s="6">
        <v>0.93700000000000006</v>
      </c>
      <c r="I84" s="6">
        <v>0.89300000000000002</v>
      </c>
      <c r="J84" s="6">
        <v>0.80600000000000005</v>
      </c>
      <c r="K84" s="6">
        <v>0.63800000000000001</v>
      </c>
      <c r="L84" s="6">
        <v>0.371</v>
      </c>
      <c r="M84" s="6">
        <v>0.13800000000000001</v>
      </c>
    </row>
    <row r="85" spans="1:13">
      <c r="A85" s="5">
        <v>45628</v>
      </c>
      <c r="B85" s="6">
        <v>0.81599999999999995</v>
      </c>
      <c r="C85" s="6">
        <v>0.77100000000000002</v>
      </c>
      <c r="D85" s="6">
        <v>0.71199999999999997</v>
      </c>
      <c r="E85" s="6">
        <v>0.63900000000000001</v>
      </c>
      <c r="F85" s="6">
        <v>0.55000000000000004</v>
      </c>
      <c r="G85" s="6">
        <v>0.44800000000000001</v>
      </c>
      <c r="H85" s="6">
        <v>0.94399999999999995</v>
      </c>
      <c r="I85" s="6">
        <v>0.90700000000000003</v>
      </c>
      <c r="J85" s="6">
        <v>0.83099999999999996</v>
      </c>
      <c r="K85" s="6">
        <v>0.67100000000000004</v>
      </c>
      <c r="L85" s="6">
        <v>0.39700000000000002</v>
      </c>
      <c r="M85" s="6">
        <v>0.14199999999999999</v>
      </c>
    </row>
    <row r="86" spans="1:13">
      <c r="A86" s="5">
        <v>45629</v>
      </c>
      <c r="B86" s="6">
        <v>0.81799999999999995</v>
      </c>
      <c r="C86" s="6">
        <v>0.77300000000000002</v>
      </c>
      <c r="D86" s="6">
        <v>0.71399999999999997</v>
      </c>
      <c r="E86" s="6">
        <v>0.64</v>
      </c>
      <c r="F86" s="6">
        <v>0.55000000000000004</v>
      </c>
      <c r="G86" s="6">
        <v>0.44700000000000001</v>
      </c>
      <c r="H86" s="6">
        <v>0.95</v>
      </c>
      <c r="I86" s="6">
        <v>0.91500000000000004</v>
      </c>
      <c r="J86" s="6">
        <v>0.84099999999999997</v>
      </c>
      <c r="K86" s="6">
        <v>0.67900000000000005</v>
      </c>
      <c r="L86" s="6">
        <v>0.39</v>
      </c>
      <c r="M86" s="6">
        <v>0.127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81B514E-C8E7-425C-A59F-30FE6FEE8552}">
  <dimension ref="A1:M86"/>
  <sheetViews>
    <sheetView zoomScale="140" zoomScaleNormal="140" workbookViewId="0">
      <selection activeCell="B86" sqref="B2:B86"/>
    </sheetView>
  </sheetViews>
  <sheetFormatPr defaultColWidth="8.85546875" defaultRowHeight="15"/>
  <cols>
    <col min="1" max="1" width="10.140625" bestFit="1" customWidth="1"/>
    <col min="2" max="7" width="23.140625" bestFit="1" customWidth="1"/>
    <col min="8" max="13" width="24.140625" bestFit="1" customWidth="1"/>
  </cols>
  <sheetData>
    <row r="1" spans="1:13">
      <c r="A1" t="s">
        <v>44</v>
      </c>
      <c r="B1" t="s">
        <v>30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>
      <c r="A2" s="5">
        <v>45509</v>
      </c>
      <c r="B2" s="7">
        <v>4.9585299999999997</v>
      </c>
      <c r="C2" s="7">
        <v>4.9585299999999997</v>
      </c>
      <c r="D2" s="7">
        <v>4.9585299999999997</v>
      </c>
      <c r="E2" s="7">
        <v>4.9585299999999997</v>
      </c>
      <c r="F2" s="7">
        <v>4.9585299999999997</v>
      </c>
      <c r="G2" s="7">
        <v>4.9585299999999997</v>
      </c>
      <c r="H2" s="7">
        <v>5.3108399999999998</v>
      </c>
      <c r="I2" s="7">
        <v>5.3108399999999998</v>
      </c>
      <c r="J2" s="7">
        <v>5.3108399999999998</v>
      </c>
      <c r="K2" s="7">
        <v>5.3108399999999998</v>
      </c>
      <c r="L2" s="7">
        <v>5.3108399999999998</v>
      </c>
      <c r="M2" s="7">
        <v>5.3108399999999998</v>
      </c>
    </row>
    <row r="3" spans="1:13">
      <c r="A3" s="5">
        <v>45510</v>
      </c>
      <c r="B3" s="7">
        <v>4.9520299999999997</v>
      </c>
      <c r="C3" s="7">
        <v>4.9520299999999997</v>
      </c>
      <c r="D3" s="7">
        <v>4.9520299999999997</v>
      </c>
      <c r="E3" s="7">
        <v>4.9520299999999997</v>
      </c>
      <c r="F3" s="7">
        <v>4.9520299999999997</v>
      </c>
      <c r="G3" s="7">
        <v>4.9520299999999997</v>
      </c>
      <c r="H3" s="7">
        <v>5.2594399999999997</v>
      </c>
      <c r="I3" s="7">
        <v>5.2594399999999997</v>
      </c>
      <c r="J3" s="7">
        <v>5.2594399999999997</v>
      </c>
      <c r="K3" s="7">
        <v>5.2594399999999997</v>
      </c>
      <c r="L3" s="7">
        <v>5.2594399999999997</v>
      </c>
      <c r="M3" s="7">
        <v>5.2594399999999997</v>
      </c>
    </row>
    <row r="4" spans="1:13">
      <c r="A4" s="5">
        <v>45511</v>
      </c>
      <c r="B4" s="7">
        <v>4.8596199999999996</v>
      </c>
      <c r="C4" s="7">
        <v>4.8596199999999996</v>
      </c>
      <c r="D4" s="7">
        <v>4.8596199999999996</v>
      </c>
      <c r="E4" s="7">
        <v>4.8596199999999996</v>
      </c>
      <c r="F4" s="7">
        <v>4.8596199999999996</v>
      </c>
      <c r="G4" s="7">
        <v>4.8596199999999996</v>
      </c>
      <c r="H4" s="7">
        <v>5.1871200000000002</v>
      </c>
      <c r="I4" s="7">
        <v>5.1871200000000002</v>
      </c>
      <c r="J4" s="7">
        <v>5.1871200000000002</v>
      </c>
      <c r="K4" s="7">
        <v>5.1871200000000002</v>
      </c>
      <c r="L4" s="7">
        <v>5.1871200000000002</v>
      </c>
      <c r="M4" s="7">
        <v>5.1871200000000002</v>
      </c>
    </row>
    <row r="5" spans="1:13">
      <c r="A5" s="5">
        <v>45512</v>
      </c>
      <c r="B5" s="7">
        <v>4.9504000000000001</v>
      </c>
      <c r="C5" s="7">
        <v>4.9504000000000001</v>
      </c>
      <c r="D5" s="7">
        <v>4.9504000000000001</v>
      </c>
      <c r="E5" s="7">
        <v>4.9504000000000001</v>
      </c>
      <c r="F5" s="7">
        <v>4.9504000000000001</v>
      </c>
      <c r="G5" s="7">
        <v>4.9504000000000001</v>
      </c>
      <c r="H5" s="7">
        <v>5.2518399999999996</v>
      </c>
      <c r="I5" s="7">
        <v>5.2518399999999996</v>
      </c>
      <c r="J5" s="7">
        <v>5.2518399999999996</v>
      </c>
      <c r="K5" s="7">
        <v>5.2518399999999996</v>
      </c>
      <c r="L5" s="7">
        <v>5.2518399999999996</v>
      </c>
      <c r="M5" s="7">
        <v>5.2518399999999996</v>
      </c>
    </row>
    <row r="6" spans="1:13">
      <c r="A6" s="5">
        <v>45513</v>
      </c>
      <c r="B6" s="7">
        <v>4.9727600000000001</v>
      </c>
      <c r="C6" s="7">
        <v>4.9727600000000001</v>
      </c>
      <c r="D6" s="7">
        <v>4.9727600000000001</v>
      </c>
      <c r="E6" s="7">
        <v>4.9727600000000001</v>
      </c>
      <c r="F6" s="7">
        <v>4.9727600000000001</v>
      </c>
      <c r="G6" s="7">
        <v>4.9727600000000001</v>
      </c>
      <c r="H6" s="7">
        <v>5.2619600000000002</v>
      </c>
      <c r="I6" s="7">
        <v>5.2619600000000002</v>
      </c>
      <c r="J6" s="7">
        <v>5.2619600000000002</v>
      </c>
      <c r="K6" s="7">
        <v>5.2619600000000002</v>
      </c>
      <c r="L6" s="7">
        <v>5.2619600000000002</v>
      </c>
      <c r="M6" s="7">
        <v>5.2619600000000002</v>
      </c>
    </row>
    <row r="7" spans="1:13">
      <c r="A7" s="5">
        <v>45516</v>
      </c>
      <c r="B7" s="7">
        <v>4.9640300000000002</v>
      </c>
      <c r="C7" s="7">
        <v>4.9640300000000002</v>
      </c>
      <c r="D7" s="7">
        <v>4.9640300000000002</v>
      </c>
      <c r="E7" s="7">
        <v>4.9640300000000002</v>
      </c>
      <c r="F7" s="7">
        <v>4.9640300000000002</v>
      </c>
      <c r="G7" s="7">
        <v>4.9640300000000002</v>
      </c>
      <c r="H7" s="7">
        <v>5.2664299999999997</v>
      </c>
      <c r="I7" s="7">
        <v>5.2664299999999997</v>
      </c>
      <c r="J7" s="7">
        <v>5.2664299999999997</v>
      </c>
      <c r="K7" s="7">
        <v>5.2664299999999997</v>
      </c>
      <c r="L7" s="7">
        <v>5.2664299999999997</v>
      </c>
      <c r="M7" s="7">
        <v>5.2664299999999997</v>
      </c>
    </row>
    <row r="8" spans="1:13">
      <c r="A8" s="5">
        <v>45517</v>
      </c>
      <c r="B8" s="7">
        <v>4.9351500000000001</v>
      </c>
      <c r="C8" s="7">
        <v>4.9351500000000001</v>
      </c>
      <c r="D8" s="7">
        <v>4.9351500000000001</v>
      </c>
      <c r="E8" s="7">
        <v>4.9351500000000001</v>
      </c>
      <c r="F8" s="7">
        <v>4.9351500000000001</v>
      </c>
      <c r="G8" s="7">
        <v>4.9351500000000001</v>
      </c>
      <c r="H8" s="7">
        <v>5.2679799999999997</v>
      </c>
      <c r="I8" s="7">
        <v>5.2679799999999997</v>
      </c>
      <c r="J8" s="7">
        <v>5.2679799999999997</v>
      </c>
      <c r="K8" s="7">
        <v>5.2679799999999997</v>
      </c>
      <c r="L8" s="7">
        <v>5.2679799999999997</v>
      </c>
      <c r="M8" s="7">
        <v>5.2679799999999997</v>
      </c>
    </row>
    <row r="9" spans="1:13">
      <c r="A9" s="5">
        <v>45518</v>
      </c>
      <c r="B9" s="7">
        <v>4.9485799999999998</v>
      </c>
      <c r="C9" s="7">
        <v>4.9485799999999998</v>
      </c>
      <c r="D9" s="7">
        <v>4.9485799999999998</v>
      </c>
      <c r="E9" s="7">
        <v>4.9485799999999998</v>
      </c>
      <c r="F9" s="7">
        <v>4.9485799999999998</v>
      </c>
      <c r="G9" s="7">
        <v>4.9485799999999998</v>
      </c>
      <c r="H9" s="7">
        <v>5.2820499999999999</v>
      </c>
      <c r="I9" s="7">
        <v>5.2820499999999999</v>
      </c>
      <c r="J9" s="7">
        <v>5.2820499999999999</v>
      </c>
      <c r="K9" s="7">
        <v>5.2820499999999999</v>
      </c>
      <c r="L9" s="7">
        <v>5.2820499999999999</v>
      </c>
      <c r="M9" s="7">
        <v>5.2820499999999999</v>
      </c>
    </row>
    <row r="10" spans="1:13">
      <c r="A10" s="5">
        <v>45519</v>
      </c>
      <c r="B10" s="7">
        <v>5.0019799999999996</v>
      </c>
      <c r="C10" s="7">
        <v>5.0019799999999996</v>
      </c>
      <c r="D10" s="7">
        <v>5.0019799999999996</v>
      </c>
      <c r="E10" s="7">
        <v>5.0019799999999996</v>
      </c>
      <c r="F10" s="7">
        <v>5.0019799999999996</v>
      </c>
      <c r="G10" s="7">
        <v>5.0019799999999996</v>
      </c>
      <c r="H10" s="7">
        <v>5.2849599999999999</v>
      </c>
      <c r="I10" s="7">
        <v>5.2849599999999999</v>
      </c>
      <c r="J10" s="7">
        <v>5.2849599999999999</v>
      </c>
      <c r="K10" s="7">
        <v>5.2849599999999999</v>
      </c>
      <c r="L10" s="7">
        <v>5.2849599999999999</v>
      </c>
      <c r="M10" s="7">
        <v>5.2849599999999999</v>
      </c>
    </row>
    <row r="11" spans="1:13">
      <c r="A11" s="5">
        <v>45520</v>
      </c>
      <c r="B11" s="7">
        <v>4.9948600000000001</v>
      </c>
      <c r="C11" s="7">
        <v>4.9948600000000001</v>
      </c>
      <c r="D11" s="7">
        <v>4.9948600000000001</v>
      </c>
      <c r="E11" s="7">
        <v>4.9948600000000001</v>
      </c>
      <c r="F11" s="7">
        <v>4.9948600000000001</v>
      </c>
      <c r="G11" s="7">
        <v>4.9948600000000001</v>
      </c>
      <c r="H11" s="7">
        <v>5.2905499999999996</v>
      </c>
      <c r="I11" s="7">
        <v>5.2905499999999996</v>
      </c>
      <c r="J11" s="7">
        <v>5.2905499999999996</v>
      </c>
      <c r="K11" s="7">
        <v>5.2905499999999996</v>
      </c>
      <c r="L11" s="7">
        <v>5.2905499999999996</v>
      </c>
      <c r="M11" s="7">
        <v>5.2905499999999996</v>
      </c>
    </row>
    <row r="12" spans="1:13">
      <c r="A12" s="5">
        <v>45523</v>
      </c>
      <c r="B12" s="7">
        <v>5.0149900000000001</v>
      </c>
      <c r="C12" s="7">
        <v>5.0149900000000001</v>
      </c>
      <c r="D12" s="7">
        <v>5.0149900000000001</v>
      </c>
      <c r="E12" s="7">
        <v>5.0149900000000001</v>
      </c>
      <c r="F12" s="7">
        <v>5.0149900000000001</v>
      </c>
      <c r="G12" s="7">
        <v>5.0149900000000001</v>
      </c>
      <c r="H12" s="7">
        <v>5.3178400000000003</v>
      </c>
      <c r="I12" s="7">
        <v>5.3178400000000003</v>
      </c>
      <c r="J12" s="7">
        <v>5.3178400000000003</v>
      </c>
      <c r="K12" s="7">
        <v>5.3178400000000003</v>
      </c>
      <c r="L12" s="7">
        <v>5.3178400000000003</v>
      </c>
      <c r="M12" s="7">
        <v>5.3178400000000003</v>
      </c>
    </row>
    <row r="13" spans="1:13">
      <c r="A13" s="5">
        <v>45524</v>
      </c>
      <c r="B13" s="7">
        <v>4.9802</v>
      </c>
      <c r="C13" s="7">
        <v>4.9802</v>
      </c>
      <c r="D13" s="7">
        <v>4.9802</v>
      </c>
      <c r="E13" s="7">
        <v>4.9802</v>
      </c>
      <c r="F13" s="7">
        <v>4.9802</v>
      </c>
      <c r="G13" s="7">
        <v>4.9802</v>
      </c>
      <c r="H13" s="7">
        <v>5.3114600000000003</v>
      </c>
      <c r="I13" s="7">
        <v>5.3114600000000003</v>
      </c>
      <c r="J13" s="7">
        <v>5.3114600000000003</v>
      </c>
      <c r="K13" s="7">
        <v>5.3114600000000003</v>
      </c>
      <c r="L13" s="7">
        <v>5.3114600000000003</v>
      </c>
      <c r="M13" s="7">
        <v>5.3114600000000003</v>
      </c>
    </row>
    <row r="14" spans="1:13">
      <c r="A14" s="5">
        <v>45525</v>
      </c>
      <c r="B14" s="7">
        <v>4.9407199999999998</v>
      </c>
      <c r="C14" s="7">
        <v>4.9407199999999998</v>
      </c>
      <c r="D14" s="7">
        <v>4.9407199999999998</v>
      </c>
      <c r="E14" s="7">
        <v>4.9407199999999998</v>
      </c>
      <c r="F14" s="7">
        <v>4.9407199999999998</v>
      </c>
      <c r="G14" s="7">
        <v>4.9407199999999998</v>
      </c>
      <c r="H14" s="7">
        <v>5.3063900000000004</v>
      </c>
      <c r="I14" s="7">
        <v>5.3063900000000004</v>
      </c>
      <c r="J14" s="7">
        <v>5.3063900000000004</v>
      </c>
      <c r="K14" s="7">
        <v>5.3063900000000004</v>
      </c>
      <c r="L14" s="7">
        <v>5.3063900000000004</v>
      </c>
      <c r="M14" s="7">
        <v>5.3063900000000004</v>
      </c>
    </row>
    <row r="15" spans="1:13">
      <c r="A15" s="5">
        <v>45526</v>
      </c>
      <c r="B15" s="7">
        <v>4.9737099999999996</v>
      </c>
      <c r="C15" s="7">
        <v>4.9737099999999996</v>
      </c>
      <c r="D15" s="7">
        <v>4.9737099999999996</v>
      </c>
      <c r="E15" s="7">
        <v>4.9737099999999996</v>
      </c>
      <c r="F15" s="7">
        <v>4.9737099999999996</v>
      </c>
      <c r="G15" s="7">
        <v>4.9737099999999996</v>
      </c>
      <c r="H15" s="7">
        <v>5.3086099999999998</v>
      </c>
      <c r="I15" s="7">
        <v>5.3086099999999998</v>
      </c>
      <c r="J15" s="7">
        <v>5.3086099999999998</v>
      </c>
      <c r="K15" s="7">
        <v>5.3086099999999998</v>
      </c>
      <c r="L15" s="7">
        <v>5.3086099999999998</v>
      </c>
      <c r="M15" s="7">
        <v>5.3086099999999998</v>
      </c>
    </row>
    <row r="16" spans="1:13">
      <c r="A16" s="5">
        <v>45527</v>
      </c>
      <c r="B16" s="7">
        <v>4.9300199999999998</v>
      </c>
      <c r="C16" s="7">
        <v>4.9300199999999998</v>
      </c>
      <c r="D16" s="7">
        <v>4.9300199999999998</v>
      </c>
      <c r="E16" s="7">
        <v>4.9300199999999998</v>
      </c>
      <c r="F16" s="7">
        <v>4.9300199999999998</v>
      </c>
      <c r="G16" s="7">
        <v>4.9300199999999998</v>
      </c>
      <c r="H16" s="7">
        <v>5.2821600000000002</v>
      </c>
      <c r="I16" s="7">
        <v>5.2821600000000002</v>
      </c>
      <c r="J16" s="7">
        <v>5.2821600000000002</v>
      </c>
      <c r="K16" s="7">
        <v>5.2821600000000002</v>
      </c>
      <c r="L16" s="7">
        <v>5.2821600000000002</v>
      </c>
      <c r="M16" s="7">
        <v>5.2821600000000002</v>
      </c>
    </row>
    <row r="17" spans="1:13">
      <c r="A17" s="5">
        <v>45530</v>
      </c>
      <c r="B17" s="7">
        <v>4.93872</v>
      </c>
      <c r="C17" s="7">
        <v>4.93872</v>
      </c>
      <c r="D17" s="7">
        <v>4.93872</v>
      </c>
      <c r="E17" s="7">
        <v>4.93872</v>
      </c>
      <c r="F17" s="7">
        <v>4.93872</v>
      </c>
      <c r="G17" s="7">
        <v>4.93872</v>
      </c>
      <c r="H17" s="7">
        <v>5.2904</v>
      </c>
      <c r="I17" s="7">
        <v>5.2904</v>
      </c>
      <c r="J17" s="7">
        <v>5.2904</v>
      </c>
      <c r="K17" s="7">
        <v>5.2904</v>
      </c>
      <c r="L17" s="7">
        <v>5.2904</v>
      </c>
      <c r="M17" s="7">
        <v>5.2904</v>
      </c>
    </row>
    <row r="18" spans="1:13">
      <c r="A18" s="5">
        <v>45531</v>
      </c>
      <c r="B18" s="7">
        <v>4.92021</v>
      </c>
      <c r="C18" s="7">
        <v>4.92021</v>
      </c>
      <c r="D18" s="7">
        <v>4.92021</v>
      </c>
      <c r="E18" s="7">
        <v>4.92021</v>
      </c>
      <c r="F18" s="7">
        <v>4.92021</v>
      </c>
      <c r="G18" s="7">
        <v>4.92021</v>
      </c>
      <c r="H18" s="7">
        <v>5.2869299999999999</v>
      </c>
      <c r="I18" s="7">
        <v>5.2869299999999999</v>
      </c>
      <c r="J18" s="7">
        <v>5.2869299999999999</v>
      </c>
      <c r="K18" s="7">
        <v>5.2869299999999999</v>
      </c>
      <c r="L18" s="7">
        <v>5.2869299999999999</v>
      </c>
      <c r="M18" s="7">
        <v>5.2869299999999999</v>
      </c>
    </row>
    <row r="19" spans="1:13">
      <c r="A19" s="5">
        <v>45532</v>
      </c>
      <c r="B19" s="7">
        <v>4.9045100000000001</v>
      </c>
      <c r="C19" s="7">
        <v>4.9045100000000001</v>
      </c>
      <c r="D19" s="7">
        <v>4.9045100000000001</v>
      </c>
      <c r="E19" s="7">
        <v>4.9045100000000001</v>
      </c>
      <c r="F19" s="7">
        <v>4.9045100000000001</v>
      </c>
      <c r="G19" s="7">
        <v>4.9045100000000001</v>
      </c>
      <c r="H19" s="7">
        <v>5.2691100000000004</v>
      </c>
      <c r="I19" s="7">
        <v>5.2691100000000004</v>
      </c>
      <c r="J19" s="7">
        <v>5.2691100000000004</v>
      </c>
      <c r="K19" s="7">
        <v>5.2691100000000004</v>
      </c>
      <c r="L19" s="7">
        <v>5.2691100000000004</v>
      </c>
      <c r="M19" s="7">
        <v>5.2691100000000004</v>
      </c>
    </row>
    <row r="20" spans="1:13">
      <c r="A20" s="5">
        <v>45533</v>
      </c>
      <c r="B20" s="7">
        <v>4.9904500000000001</v>
      </c>
      <c r="C20" s="7">
        <v>4.9904500000000001</v>
      </c>
      <c r="D20" s="7">
        <v>4.9904500000000001</v>
      </c>
      <c r="E20" s="7">
        <v>4.9904500000000001</v>
      </c>
      <c r="F20" s="7">
        <v>4.9904500000000001</v>
      </c>
      <c r="G20" s="7">
        <v>4.9904500000000001</v>
      </c>
      <c r="H20" s="7">
        <v>5.3005800000000001</v>
      </c>
      <c r="I20" s="7">
        <v>5.3005800000000001</v>
      </c>
      <c r="J20" s="7">
        <v>5.3005800000000001</v>
      </c>
      <c r="K20" s="7">
        <v>5.3005800000000001</v>
      </c>
      <c r="L20" s="7">
        <v>5.3005800000000001</v>
      </c>
      <c r="M20" s="7">
        <v>5.3005800000000001</v>
      </c>
    </row>
    <row r="21" spans="1:13">
      <c r="A21" s="5">
        <v>45534</v>
      </c>
      <c r="B21" s="7">
        <v>4.9696699999999998</v>
      </c>
      <c r="C21" s="7">
        <v>4.9696699999999998</v>
      </c>
      <c r="D21" s="7">
        <v>4.9696699999999998</v>
      </c>
      <c r="E21" s="7">
        <v>4.9696699999999998</v>
      </c>
      <c r="F21" s="7">
        <v>4.9696699999999998</v>
      </c>
      <c r="G21" s="7">
        <v>4.9696699999999998</v>
      </c>
      <c r="H21" s="7">
        <v>5.2622499999999999</v>
      </c>
      <c r="I21" s="7">
        <v>5.2622499999999999</v>
      </c>
      <c r="J21" s="7">
        <v>5.2622499999999999</v>
      </c>
      <c r="K21" s="7">
        <v>5.2622499999999999</v>
      </c>
      <c r="L21" s="7">
        <v>5.2622499999999999</v>
      </c>
      <c r="M21" s="7">
        <v>5.2622499999999999</v>
      </c>
    </row>
    <row r="22" spans="1:13">
      <c r="A22" s="5">
        <v>45538</v>
      </c>
      <c r="B22" s="7">
        <v>4.9531099999999997</v>
      </c>
      <c r="C22" s="7">
        <v>4.9531099999999997</v>
      </c>
      <c r="D22" s="7">
        <v>4.9531099999999997</v>
      </c>
      <c r="E22" s="7">
        <v>4.9531099999999997</v>
      </c>
      <c r="F22" s="7">
        <v>4.9531099999999997</v>
      </c>
      <c r="G22" s="7">
        <v>4.9531099999999997</v>
      </c>
      <c r="H22" s="7">
        <v>5.2651599999999998</v>
      </c>
      <c r="I22" s="7">
        <v>5.2651599999999998</v>
      </c>
      <c r="J22" s="7">
        <v>5.2651599999999998</v>
      </c>
      <c r="K22" s="7">
        <v>5.2651599999999998</v>
      </c>
      <c r="L22" s="7">
        <v>5.2651599999999998</v>
      </c>
      <c r="M22" s="7">
        <v>5.2651599999999998</v>
      </c>
    </row>
    <row r="23" spans="1:13">
      <c r="A23" s="5">
        <v>45539</v>
      </c>
      <c r="B23" s="7">
        <v>4.8909399999999996</v>
      </c>
      <c r="C23" s="7">
        <v>4.8909399999999996</v>
      </c>
      <c r="D23" s="7">
        <v>4.8909399999999996</v>
      </c>
      <c r="E23" s="7">
        <v>4.8909399999999996</v>
      </c>
      <c r="F23" s="7">
        <v>4.8909399999999996</v>
      </c>
      <c r="G23" s="7">
        <v>4.8909399999999996</v>
      </c>
      <c r="H23" s="7">
        <v>5.25474</v>
      </c>
      <c r="I23" s="7">
        <v>5.25474</v>
      </c>
      <c r="J23" s="7">
        <v>5.25474</v>
      </c>
      <c r="K23" s="7">
        <v>5.25474</v>
      </c>
      <c r="L23" s="7">
        <v>5.25474</v>
      </c>
      <c r="M23" s="7">
        <v>5.25474</v>
      </c>
    </row>
    <row r="24" spans="1:13">
      <c r="A24" s="5">
        <v>45540</v>
      </c>
      <c r="B24" s="7">
        <v>4.8811600000000004</v>
      </c>
      <c r="C24" s="7">
        <v>4.8811600000000004</v>
      </c>
      <c r="D24" s="7">
        <v>4.8811600000000004</v>
      </c>
      <c r="E24" s="7">
        <v>4.8811600000000004</v>
      </c>
      <c r="F24" s="7">
        <v>4.8811600000000004</v>
      </c>
      <c r="G24" s="7">
        <v>4.8811600000000004</v>
      </c>
      <c r="H24" s="7">
        <v>5.2074999999999996</v>
      </c>
      <c r="I24" s="7">
        <v>5.2074999999999996</v>
      </c>
      <c r="J24" s="7">
        <v>5.2074999999999996</v>
      </c>
      <c r="K24" s="7">
        <v>5.2074999999999996</v>
      </c>
      <c r="L24" s="7">
        <v>5.2074999999999996</v>
      </c>
      <c r="M24" s="7">
        <v>5.2074999999999996</v>
      </c>
    </row>
    <row r="25" spans="1:13">
      <c r="A25" s="5">
        <v>45541</v>
      </c>
      <c r="B25" s="7">
        <v>4.8439300000000003</v>
      </c>
      <c r="C25" s="7">
        <v>4.8439300000000003</v>
      </c>
      <c r="D25" s="7">
        <v>4.8439300000000003</v>
      </c>
      <c r="E25" s="7">
        <v>4.8439300000000003</v>
      </c>
      <c r="F25" s="7">
        <v>4.8439300000000003</v>
      </c>
      <c r="G25" s="7">
        <v>4.8439300000000003</v>
      </c>
      <c r="H25" s="7">
        <v>5.2003199999999996</v>
      </c>
      <c r="I25" s="7">
        <v>5.2003199999999996</v>
      </c>
      <c r="J25" s="7">
        <v>5.2003199999999996</v>
      </c>
      <c r="K25" s="7">
        <v>5.2003199999999996</v>
      </c>
      <c r="L25" s="7">
        <v>5.2003199999999996</v>
      </c>
      <c r="M25" s="7">
        <v>5.2003199999999996</v>
      </c>
    </row>
    <row r="26" spans="1:13">
      <c r="A26" s="5">
        <v>45544</v>
      </c>
      <c r="B26" s="7">
        <v>4.8527800000000001</v>
      </c>
      <c r="C26" s="7">
        <v>4.8527800000000001</v>
      </c>
      <c r="D26" s="7">
        <v>4.8527800000000001</v>
      </c>
      <c r="E26" s="7">
        <v>4.8527800000000001</v>
      </c>
      <c r="F26" s="7">
        <v>4.8527800000000001</v>
      </c>
      <c r="G26" s="7">
        <v>4.8527800000000001</v>
      </c>
      <c r="H26" s="7">
        <v>5.1920700000000002</v>
      </c>
      <c r="I26" s="7">
        <v>5.1920700000000002</v>
      </c>
      <c r="J26" s="7">
        <v>5.1920700000000002</v>
      </c>
      <c r="K26" s="7">
        <v>5.1920700000000002</v>
      </c>
      <c r="L26" s="7">
        <v>5.1920700000000002</v>
      </c>
      <c r="M26" s="7">
        <v>5.1920700000000002</v>
      </c>
    </row>
    <row r="27" spans="1:13">
      <c r="A27" s="5">
        <v>45545</v>
      </c>
      <c r="B27" s="7">
        <v>4.8342799999999997</v>
      </c>
      <c r="C27" s="7">
        <v>4.8342799999999997</v>
      </c>
      <c r="D27" s="7">
        <v>4.8342799999999997</v>
      </c>
      <c r="E27" s="7">
        <v>4.8342799999999997</v>
      </c>
      <c r="F27" s="7">
        <v>4.8342799999999997</v>
      </c>
      <c r="G27" s="7">
        <v>4.8342799999999997</v>
      </c>
      <c r="H27" s="7">
        <v>5.2153299999999998</v>
      </c>
      <c r="I27" s="7">
        <v>5.2153299999999998</v>
      </c>
      <c r="J27" s="7">
        <v>5.2153299999999998</v>
      </c>
      <c r="K27" s="7">
        <v>5.2153299999999998</v>
      </c>
      <c r="L27" s="7">
        <v>5.2153299999999998</v>
      </c>
      <c r="M27" s="7">
        <v>5.2153299999999998</v>
      </c>
    </row>
    <row r="28" spans="1:13">
      <c r="A28" s="5">
        <v>45546</v>
      </c>
      <c r="B28" s="7">
        <v>4.8654599999999997</v>
      </c>
      <c r="C28" s="7">
        <v>4.8654599999999997</v>
      </c>
      <c r="D28" s="7">
        <v>4.8654599999999997</v>
      </c>
      <c r="E28" s="7">
        <v>4.8654599999999997</v>
      </c>
      <c r="F28" s="7">
        <v>4.8654599999999997</v>
      </c>
      <c r="G28" s="7">
        <v>4.8654599999999997</v>
      </c>
      <c r="H28" s="7">
        <v>5.2053000000000003</v>
      </c>
      <c r="I28" s="7">
        <v>5.2053000000000003</v>
      </c>
      <c r="J28" s="7">
        <v>5.2053000000000003</v>
      </c>
      <c r="K28" s="7">
        <v>5.2053000000000003</v>
      </c>
      <c r="L28" s="7">
        <v>5.2053000000000003</v>
      </c>
      <c r="M28" s="7">
        <v>5.2053000000000003</v>
      </c>
    </row>
    <row r="29" spans="1:13">
      <c r="A29" s="5">
        <v>45547</v>
      </c>
      <c r="B29" s="7">
        <v>4.8419800000000004</v>
      </c>
      <c r="C29" s="7">
        <v>4.8419800000000004</v>
      </c>
      <c r="D29" s="7">
        <v>4.8419800000000004</v>
      </c>
      <c r="E29" s="7">
        <v>4.8419800000000004</v>
      </c>
      <c r="F29" s="7">
        <v>4.8419800000000004</v>
      </c>
      <c r="G29" s="7">
        <v>4.8419800000000004</v>
      </c>
      <c r="H29" s="7">
        <v>5.2303800000000003</v>
      </c>
      <c r="I29" s="7">
        <v>5.2303800000000003</v>
      </c>
      <c r="J29" s="7">
        <v>5.2303800000000003</v>
      </c>
      <c r="K29" s="7">
        <v>5.2303800000000003</v>
      </c>
      <c r="L29" s="7">
        <v>5.2303800000000003</v>
      </c>
      <c r="M29" s="7">
        <v>5.2303800000000003</v>
      </c>
    </row>
    <row r="30" spans="1:13">
      <c r="A30" s="5">
        <v>45548</v>
      </c>
      <c r="B30" s="7">
        <v>4.8354499999999998</v>
      </c>
      <c r="C30" s="7">
        <v>4.8354499999999998</v>
      </c>
      <c r="D30" s="7">
        <v>4.8354499999999998</v>
      </c>
      <c r="E30" s="7">
        <v>4.8354499999999998</v>
      </c>
      <c r="F30" s="7">
        <v>4.8354499999999998</v>
      </c>
      <c r="G30" s="7">
        <v>4.8354499999999998</v>
      </c>
      <c r="H30" s="7">
        <v>5.22905</v>
      </c>
      <c r="I30" s="7">
        <v>5.22905</v>
      </c>
      <c r="J30" s="7">
        <v>5.22905</v>
      </c>
      <c r="K30" s="7">
        <v>5.22905</v>
      </c>
      <c r="L30" s="7">
        <v>5.22905</v>
      </c>
      <c r="M30" s="7">
        <v>5.22905</v>
      </c>
    </row>
    <row r="31" spans="1:13">
      <c r="A31" s="5">
        <v>45551</v>
      </c>
      <c r="B31" s="7">
        <v>4.7641400000000003</v>
      </c>
      <c r="C31" s="7">
        <v>4.7641400000000003</v>
      </c>
      <c r="D31" s="7">
        <v>4.7641400000000003</v>
      </c>
      <c r="E31" s="7">
        <v>4.7641400000000003</v>
      </c>
      <c r="F31" s="7">
        <v>4.7641400000000003</v>
      </c>
      <c r="G31" s="7">
        <v>4.7641400000000003</v>
      </c>
      <c r="H31" s="7">
        <v>5.1548400000000001</v>
      </c>
      <c r="I31" s="7">
        <v>5.1548400000000001</v>
      </c>
      <c r="J31" s="7">
        <v>5.1548400000000001</v>
      </c>
      <c r="K31" s="7">
        <v>5.1548400000000001</v>
      </c>
      <c r="L31" s="7">
        <v>5.1548400000000001</v>
      </c>
      <c r="M31" s="7">
        <v>5.1548400000000001</v>
      </c>
    </row>
    <row r="32" spans="1:13">
      <c r="A32" s="5">
        <v>45552</v>
      </c>
      <c r="B32" s="7">
        <v>4.7633799999999997</v>
      </c>
      <c r="C32" s="7">
        <v>4.7633799999999997</v>
      </c>
      <c r="D32" s="7">
        <v>4.7633799999999997</v>
      </c>
      <c r="E32" s="7">
        <v>4.7633799999999997</v>
      </c>
      <c r="F32" s="7">
        <v>4.7633799999999997</v>
      </c>
      <c r="G32" s="7">
        <v>4.7633799999999997</v>
      </c>
      <c r="H32" s="7">
        <v>5.1158200000000003</v>
      </c>
      <c r="I32" s="7">
        <v>5.1158200000000003</v>
      </c>
      <c r="J32" s="7">
        <v>5.1158200000000003</v>
      </c>
      <c r="K32" s="7">
        <v>5.1158200000000003</v>
      </c>
      <c r="L32" s="7">
        <v>5.1158200000000003</v>
      </c>
      <c r="M32" s="7">
        <v>5.1158200000000003</v>
      </c>
    </row>
    <row r="33" spans="1:13">
      <c r="A33" s="5">
        <v>45553</v>
      </c>
      <c r="B33" s="7">
        <v>4.7387499999999996</v>
      </c>
      <c r="C33" s="7">
        <v>4.7387499999999996</v>
      </c>
      <c r="D33" s="7">
        <v>4.7387499999999996</v>
      </c>
      <c r="E33" s="7">
        <v>4.7387499999999996</v>
      </c>
      <c r="F33" s="7">
        <v>4.7387499999999996</v>
      </c>
      <c r="G33" s="7">
        <v>4.7387499999999996</v>
      </c>
      <c r="H33" s="7">
        <v>5.1136200000000001</v>
      </c>
      <c r="I33" s="7">
        <v>5.1136200000000001</v>
      </c>
      <c r="J33" s="7">
        <v>5.1136200000000001</v>
      </c>
      <c r="K33" s="7">
        <v>5.1136200000000001</v>
      </c>
      <c r="L33" s="7">
        <v>5.1136200000000001</v>
      </c>
      <c r="M33" s="7">
        <v>5.1136200000000001</v>
      </c>
    </row>
    <row r="34" spans="1:13">
      <c r="A34" s="5">
        <v>45554</v>
      </c>
      <c r="B34" s="7">
        <v>4.7077999999999998</v>
      </c>
      <c r="C34" s="7">
        <v>4.7077999999999998</v>
      </c>
      <c r="D34" s="7">
        <v>4.7077999999999998</v>
      </c>
      <c r="E34" s="7">
        <v>4.7077999999999998</v>
      </c>
      <c r="F34" s="7">
        <v>4.7077999999999998</v>
      </c>
      <c r="G34" s="7">
        <v>4.7077999999999998</v>
      </c>
      <c r="H34" s="7">
        <v>5.0550199999999998</v>
      </c>
      <c r="I34" s="7">
        <v>5.0550199999999998</v>
      </c>
      <c r="J34" s="7">
        <v>5.0550199999999998</v>
      </c>
      <c r="K34" s="7">
        <v>5.0550199999999998</v>
      </c>
      <c r="L34" s="7">
        <v>5.0550199999999998</v>
      </c>
      <c r="M34" s="7">
        <v>5.0550199999999998</v>
      </c>
    </row>
    <row r="35" spans="1:13">
      <c r="A35" s="5">
        <v>45555</v>
      </c>
      <c r="B35" s="7">
        <v>4.6699400000000004</v>
      </c>
      <c r="C35" s="7">
        <v>4.6699400000000004</v>
      </c>
      <c r="D35" s="7">
        <v>4.6699400000000004</v>
      </c>
      <c r="E35" s="7">
        <v>4.6699400000000004</v>
      </c>
      <c r="F35" s="7">
        <v>4.6699400000000004</v>
      </c>
      <c r="G35" s="7">
        <v>4.6699400000000004</v>
      </c>
      <c r="H35" s="7">
        <v>4.9932100000000004</v>
      </c>
      <c r="I35" s="7">
        <v>4.9932100000000004</v>
      </c>
      <c r="J35" s="7">
        <v>4.9932100000000004</v>
      </c>
      <c r="K35" s="7">
        <v>4.9932100000000004</v>
      </c>
      <c r="L35" s="7">
        <v>4.9932100000000004</v>
      </c>
      <c r="M35" s="7">
        <v>4.9932100000000004</v>
      </c>
    </row>
    <row r="36" spans="1:13">
      <c r="A36" s="5">
        <v>45558</v>
      </c>
      <c r="B36" s="7">
        <v>4.64276</v>
      </c>
      <c r="C36" s="7">
        <v>4.64276</v>
      </c>
      <c r="D36" s="7">
        <v>4.64276</v>
      </c>
      <c r="E36" s="7">
        <v>4.64276</v>
      </c>
      <c r="F36" s="7">
        <v>4.64276</v>
      </c>
      <c r="G36" s="7">
        <v>4.64276</v>
      </c>
      <c r="H36" s="7">
        <v>4.9695099999999996</v>
      </c>
      <c r="I36" s="7">
        <v>4.9695099999999996</v>
      </c>
      <c r="J36" s="7">
        <v>4.9695099999999996</v>
      </c>
      <c r="K36" s="7">
        <v>4.9695099999999996</v>
      </c>
      <c r="L36" s="7">
        <v>4.9695099999999996</v>
      </c>
      <c r="M36" s="7">
        <v>4.9695099999999996</v>
      </c>
    </row>
    <row r="37" spans="1:13">
      <c r="A37" s="5">
        <v>45559</v>
      </c>
      <c r="B37" s="7">
        <v>4.6194100000000002</v>
      </c>
      <c r="C37" s="7">
        <v>4.6194100000000002</v>
      </c>
      <c r="D37" s="7">
        <v>4.6194100000000002</v>
      </c>
      <c r="E37" s="7">
        <v>4.6194100000000002</v>
      </c>
      <c r="F37" s="7">
        <v>4.6194100000000002</v>
      </c>
      <c r="G37" s="7">
        <v>4.6194100000000002</v>
      </c>
      <c r="H37" s="7">
        <v>4.9607000000000001</v>
      </c>
      <c r="I37" s="7">
        <v>4.9607000000000001</v>
      </c>
      <c r="J37" s="7">
        <v>4.9607000000000001</v>
      </c>
      <c r="K37" s="7">
        <v>4.9607000000000001</v>
      </c>
      <c r="L37" s="7">
        <v>4.9607000000000001</v>
      </c>
      <c r="M37" s="7">
        <v>4.9607000000000001</v>
      </c>
    </row>
    <row r="38" spans="1:13">
      <c r="A38" s="5">
        <v>45560</v>
      </c>
      <c r="B38" s="7">
        <v>4.6132499999999999</v>
      </c>
      <c r="C38" s="7">
        <v>4.6132499999999999</v>
      </c>
      <c r="D38" s="7">
        <v>4.6132499999999999</v>
      </c>
      <c r="E38" s="7">
        <v>4.6132499999999999</v>
      </c>
      <c r="F38" s="7">
        <v>4.6132499999999999</v>
      </c>
      <c r="G38" s="7">
        <v>4.6132499999999999</v>
      </c>
      <c r="H38" s="7">
        <v>4.9453300000000002</v>
      </c>
      <c r="I38" s="7">
        <v>4.9453300000000002</v>
      </c>
      <c r="J38" s="7">
        <v>4.9453300000000002</v>
      </c>
      <c r="K38" s="7">
        <v>4.9453300000000002</v>
      </c>
      <c r="L38" s="7">
        <v>4.9453300000000002</v>
      </c>
      <c r="M38" s="7">
        <v>4.9453300000000002</v>
      </c>
    </row>
    <row r="39" spans="1:13">
      <c r="A39" s="5">
        <v>45561</v>
      </c>
      <c r="B39" s="7">
        <v>4.6144999999999996</v>
      </c>
      <c r="C39" s="7">
        <v>4.6144999999999996</v>
      </c>
      <c r="D39" s="7">
        <v>4.6144999999999996</v>
      </c>
      <c r="E39" s="7">
        <v>4.6144999999999996</v>
      </c>
      <c r="F39" s="7">
        <v>4.6144999999999996</v>
      </c>
      <c r="G39" s="7">
        <v>4.6144999999999996</v>
      </c>
      <c r="H39" s="7">
        <v>4.9073700000000002</v>
      </c>
      <c r="I39" s="7">
        <v>4.9073700000000002</v>
      </c>
      <c r="J39" s="7">
        <v>4.9073700000000002</v>
      </c>
      <c r="K39" s="7">
        <v>4.9073700000000002</v>
      </c>
      <c r="L39" s="7">
        <v>4.9073700000000002</v>
      </c>
      <c r="M39" s="7">
        <v>4.9073700000000002</v>
      </c>
    </row>
    <row r="40" spans="1:13">
      <c r="A40" s="5">
        <v>45562</v>
      </c>
      <c r="B40" s="7">
        <v>4.5907200000000001</v>
      </c>
      <c r="C40" s="7">
        <v>4.5907200000000001</v>
      </c>
      <c r="D40" s="7">
        <v>4.5907200000000001</v>
      </c>
      <c r="E40" s="7">
        <v>4.5907200000000001</v>
      </c>
      <c r="F40" s="7">
        <v>4.5907200000000001</v>
      </c>
      <c r="G40" s="7">
        <v>4.5907200000000001</v>
      </c>
      <c r="H40" s="7">
        <v>4.8973399999999998</v>
      </c>
      <c r="I40" s="7">
        <v>4.8973399999999998</v>
      </c>
      <c r="J40" s="7">
        <v>4.8973399999999998</v>
      </c>
      <c r="K40" s="7">
        <v>4.8973399999999998</v>
      </c>
      <c r="L40" s="7">
        <v>4.8973399999999998</v>
      </c>
      <c r="M40" s="7">
        <v>4.8973399999999998</v>
      </c>
    </row>
    <row r="41" spans="1:13">
      <c r="A41" s="5">
        <v>45565</v>
      </c>
      <c r="B41" s="7">
        <v>4.6287700000000003</v>
      </c>
      <c r="C41" s="7">
        <v>4.6287700000000003</v>
      </c>
      <c r="D41" s="7">
        <v>4.6287700000000003</v>
      </c>
      <c r="E41" s="7">
        <v>4.6287700000000003</v>
      </c>
      <c r="F41" s="7">
        <v>4.6287700000000003</v>
      </c>
      <c r="G41" s="7">
        <v>4.6287700000000003</v>
      </c>
      <c r="H41" s="7">
        <v>4.8970099999999999</v>
      </c>
      <c r="I41" s="7">
        <v>4.8970099999999999</v>
      </c>
      <c r="J41" s="7">
        <v>4.8970099999999999</v>
      </c>
      <c r="K41" s="7">
        <v>4.8970099999999999</v>
      </c>
      <c r="L41" s="7">
        <v>4.8970099999999999</v>
      </c>
      <c r="M41" s="7">
        <v>4.8970099999999999</v>
      </c>
    </row>
    <row r="42" spans="1:13">
      <c r="A42" s="5">
        <v>45566</v>
      </c>
      <c r="B42" s="7">
        <v>4.6014900000000001</v>
      </c>
      <c r="C42" s="7">
        <v>4.6014900000000001</v>
      </c>
      <c r="D42" s="7">
        <v>4.6014900000000001</v>
      </c>
      <c r="E42" s="7">
        <v>4.6014900000000001</v>
      </c>
      <c r="F42" s="7">
        <v>4.6014900000000001</v>
      </c>
      <c r="G42" s="7">
        <v>4.6014900000000001</v>
      </c>
      <c r="H42" s="7">
        <v>4.8633699999999997</v>
      </c>
      <c r="I42" s="7">
        <v>4.8633699999999997</v>
      </c>
      <c r="J42" s="7">
        <v>4.8633699999999997</v>
      </c>
      <c r="K42" s="7">
        <v>4.8633699999999997</v>
      </c>
      <c r="L42" s="7">
        <v>4.8633699999999997</v>
      </c>
      <c r="M42" s="7">
        <v>4.8633699999999997</v>
      </c>
    </row>
    <row r="43" spans="1:13">
      <c r="A43" s="5">
        <v>45567</v>
      </c>
      <c r="B43" s="7">
        <v>4.5949600000000004</v>
      </c>
      <c r="C43" s="7">
        <v>4.5949600000000004</v>
      </c>
      <c r="D43" s="7">
        <v>4.5949600000000004</v>
      </c>
      <c r="E43" s="7">
        <v>4.5949600000000004</v>
      </c>
      <c r="F43" s="7">
        <v>4.5949600000000004</v>
      </c>
      <c r="G43" s="7">
        <v>4.5949600000000004</v>
      </c>
      <c r="H43" s="7">
        <v>4.8554399999999998</v>
      </c>
      <c r="I43" s="7">
        <v>4.8554399999999998</v>
      </c>
      <c r="J43" s="7">
        <v>4.8554399999999998</v>
      </c>
      <c r="K43" s="7">
        <v>4.8554399999999998</v>
      </c>
      <c r="L43" s="7">
        <v>4.8554399999999998</v>
      </c>
      <c r="M43" s="7">
        <v>4.8554399999999998</v>
      </c>
    </row>
    <row r="44" spans="1:13">
      <c r="A44" s="5">
        <v>45568</v>
      </c>
      <c r="B44" s="7">
        <v>4.6138399999999997</v>
      </c>
      <c r="C44" s="7">
        <v>4.6138399999999997</v>
      </c>
      <c r="D44" s="7">
        <v>4.6138399999999997</v>
      </c>
      <c r="E44" s="7">
        <v>4.6138399999999997</v>
      </c>
      <c r="F44" s="7">
        <v>4.6138399999999997</v>
      </c>
      <c r="G44" s="7">
        <v>4.6138399999999997</v>
      </c>
      <c r="H44" s="7">
        <v>4.8494999999999999</v>
      </c>
      <c r="I44" s="7">
        <v>4.8494999999999999</v>
      </c>
      <c r="J44" s="7">
        <v>4.8494999999999999</v>
      </c>
      <c r="K44" s="7">
        <v>4.8494999999999999</v>
      </c>
      <c r="L44" s="7">
        <v>4.8494999999999999</v>
      </c>
      <c r="M44" s="7">
        <v>4.8494999999999999</v>
      </c>
    </row>
    <row r="45" spans="1:13">
      <c r="A45" s="5">
        <v>45569</v>
      </c>
      <c r="B45" s="7">
        <v>4.7532100000000002</v>
      </c>
      <c r="C45" s="7">
        <v>4.7532100000000002</v>
      </c>
      <c r="D45" s="7">
        <v>4.7532100000000002</v>
      </c>
      <c r="E45" s="7">
        <v>4.7532100000000002</v>
      </c>
      <c r="F45" s="7">
        <v>4.7532100000000002</v>
      </c>
      <c r="G45" s="7">
        <v>4.7532100000000002</v>
      </c>
      <c r="H45" s="7">
        <v>4.9151800000000003</v>
      </c>
      <c r="I45" s="7">
        <v>4.9151800000000003</v>
      </c>
      <c r="J45" s="7">
        <v>4.9151800000000003</v>
      </c>
      <c r="K45" s="7">
        <v>4.9151800000000003</v>
      </c>
      <c r="L45" s="7">
        <v>4.9151800000000003</v>
      </c>
      <c r="M45" s="7">
        <v>4.9151800000000003</v>
      </c>
    </row>
    <row r="46" spans="1:13">
      <c r="A46" s="5">
        <v>45572</v>
      </c>
      <c r="B46" s="7">
        <v>4.8091100000000004</v>
      </c>
      <c r="C46" s="7">
        <v>4.8091100000000004</v>
      </c>
      <c r="D46" s="7">
        <v>4.8091100000000004</v>
      </c>
      <c r="E46" s="7">
        <v>4.8091100000000004</v>
      </c>
      <c r="F46" s="7">
        <v>4.8091100000000004</v>
      </c>
      <c r="G46" s="7">
        <v>4.8091100000000004</v>
      </c>
      <c r="H46" s="7">
        <v>4.9449300000000003</v>
      </c>
      <c r="I46" s="7">
        <v>4.9449300000000003</v>
      </c>
      <c r="J46" s="7">
        <v>4.9449300000000003</v>
      </c>
      <c r="K46" s="7">
        <v>4.9449300000000003</v>
      </c>
      <c r="L46" s="7">
        <v>4.9449300000000003</v>
      </c>
      <c r="M46" s="7">
        <v>4.9449300000000003</v>
      </c>
    </row>
    <row r="47" spans="1:13">
      <c r="A47" s="5">
        <v>45573</v>
      </c>
      <c r="B47" s="7">
        <v>4.7761899999999997</v>
      </c>
      <c r="C47" s="7">
        <v>4.7761899999999997</v>
      </c>
      <c r="D47" s="7">
        <v>4.7761899999999997</v>
      </c>
      <c r="E47" s="7">
        <v>4.7761899999999997</v>
      </c>
      <c r="F47" s="7">
        <v>4.7761899999999997</v>
      </c>
      <c r="G47" s="7">
        <v>4.7761899999999997</v>
      </c>
      <c r="H47" s="7">
        <v>4.9273499999999997</v>
      </c>
      <c r="I47" s="7">
        <v>4.9273499999999997</v>
      </c>
      <c r="J47" s="7">
        <v>4.9273499999999997</v>
      </c>
      <c r="K47" s="7">
        <v>4.9273499999999997</v>
      </c>
      <c r="L47" s="7">
        <v>4.9273499999999997</v>
      </c>
      <c r="M47" s="7">
        <v>4.9273499999999997</v>
      </c>
    </row>
    <row r="48" spans="1:13">
      <c r="A48" s="5">
        <v>45574</v>
      </c>
      <c r="B48" s="7">
        <v>4.7885200000000001</v>
      </c>
      <c r="C48" s="7">
        <v>4.7885200000000001</v>
      </c>
      <c r="D48" s="7">
        <v>4.7885200000000001</v>
      </c>
      <c r="E48" s="7">
        <v>4.7885200000000001</v>
      </c>
      <c r="F48" s="7">
        <v>4.7885200000000001</v>
      </c>
      <c r="G48" s="7">
        <v>4.7885200000000001</v>
      </c>
      <c r="H48" s="7">
        <v>4.9267899999999996</v>
      </c>
      <c r="I48" s="7">
        <v>4.9267899999999996</v>
      </c>
      <c r="J48" s="7">
        <v>4.9267899999999996</v>
      </c>
      <c r="K48" s="7">
        <v>4.9267899999999996</v>
      </c>
      <c r="L48" s="7">
        <v>4.9267899999999996</v>
      </c>
      <c r="M48" s="7">
        <v>4.9267899999999996</v>
      </c>
    </row>
    <row r="49" spans="1:13">
      <c r="A49" s="5">
        <v>45575</v>
      </c>
      <c r="B49" s="7">
        <v>4.7853000000000003</v>
      </c>
      <c r="C49" s="7">
        <v>4.7853000000000003</v>
      </c>
      <c r="D49" s="7">
        <v>4.7853000000000003</v>
      </c>
      <c r="E49" s="7">
        <v>4.7853000000000003</v>
      </c>
      <c r="F49" s="7">
        <v>4.7853000000000003</v>
      </c>
      <c r="G49" s="7">
        <v>4.7853000000000003</v>
      </c>
      <c r="H49" s="7">
        <v>4.92075</v>
      </c>
      <c r="I49" s="7">
        <v>4.92075</v>
      </c>
      <c r="J49" s="7">
        <v>4.92075</v>
      </c>
      <c r="K49" s="7">
        <v>4.92075</v>
      </c>
      <c r="L49" s="7">
        <v>4.92075</v>
      </c>
      <c r="M49" s="7">
        <v>4.92075</v>
      </c>
    </row>
    <row r="50" spans="1:13">
      <c r="A50" s="5">
        <v>45576</v>
      </c>
      <c r="B50" s="7">
        <v>4.7812799999999998</v>
      </c>
      <c r="C50" s="7">
        <v>4.7812799999999998</v>
      </c>
      <c r="D50" s="7">
        <v>4.7812799999999998</v>
      </c>
      <c r="E50" s="7">
        <v>4.7812799999999998</v>
      </c>
      <c r="F50" s="7">
        <v>4.7812799999999998</v>
      </c>
      <c r="G50" s="7">
        <v>4.7812799999999998</v>
      </c>
      <c r="H50" s="7">
        <v>4.9151499999999997</v>
      </c>
      <c r="I50" s="7">
        <v>4.9151499999999997</v>
      </c>
      <c r="J50" s="7">
        <v>4.9151499999999997</v>
      </c>
      <c r="K50" s="7">
        <v>4.9151499999999997</v>
      </c>
      <c r="L50" s="7">
        <v>4.9151499999999997</v>
      </c>
      <c r="M50" s="7">
        <v>4.9151499999999997</v>
      </c>
    </row>
    <row r="51" spans="1:13">
      <c r="A51" s="5">
        <v>45579</v>
      </c>
      <c r="B51" s="7">
        <v>4.7858499999999999</v>
      </c>
      <c r="C51" s="7">
        <v>4.7858499999999999</v>
      </c>
      <c r="D51" s="7">
        <v>4.7858499999999999</v>
      </c>
      <c r="E51" s="7">
        <v>4.7858499999999999</v>
      </c>
      <c r="F51" s="7">
        <v>4.7858499999999999</v>
      </c>
      <c r="G51" s="7">
        <v>4.7858499999999999</v>
      </c>
      <c r="H51" s="7">
        <v>4.9183000000000003</v>
      </c>
      <c r="I51" s="7">
        <v>4.9183000000000003</v>
      </c>
      <c r="J51" s="7">
        <v>4.9183000000000003</v>
      </c>
      <c r="K51" s="7">
        <v>4.9183000000000003</v>
      </c>
      <c r="L51" s="7">
        <v>4.9183000000000003</v>
      </c>
      <c r="M51" s="7">
        <v>4.9183000000000003</v>
      </c>
    </row>
    <row r="52" spans="1:13">
      <c r="A52" s="5">
        <v>45580</v>
      </c>
      <c r="B52" s="7">
        <v>4.7696500000000004</v>
      </c>
      <c r="C52" s="7">
        <v>4.7696500000000004</v>
      </c>
      <c r="D52" s="7">
        <v>4.7696500000000004</v>
      </c>
      <c r="E52" s="7">
        <v>4.7696500000000004</v>
      </c>
      <c r="F52" s="7">
        <v>4.7696500000000004</v>
      </c>
      <c r="G52" s="7">
        <v>4.7696500000000004</v>
      </c>
      <c r="H52" s="7">
        <v>4.8935500000000003</v>
      </c>
      <c r="I52" s="7">
        <v>4.8935500000000003</v>
      </c>
      <c r="J52" s="7">
        <v>4.8935500000000003</v>
      </c>
      <c r="K52" s="7">
        <v>4.8935500000000003</v>
      </c>
      <c r="L52" s="7">
        <v>4.8935500000000003</v>
      </c>
      <c r="M52" s="7">
        <v>4.8935500000000003</v>
      </c>
    </row>
    <row r="53" spans="1:13">
      <c r="A53" s="5">
        <v>45581</v>
      </c>
      <c r="B53" s="7">
        <v>4.7691600000000003</v>
      </c>
      <c r="C53" s="7">
        <v>4.7691600000000003</v>
      </c>
      <c r="D53" s="7">
        <v>4.7691600000000003</v>
      </c>
      <c r="E53" s="7">
        <v>4.7691600000000003</v>
      </c>
      <c r="F53" s="7">
        <v>4.7691600000000003</v>
      </c>
      <c r="G53" s="7">
        <v>4.7691600000000003</v>
      </c>
      <c r="H53" s="7">
        <v>4.8929799999999997</v>
      </c>
      <c r="I53" s="7">
        <v>4.8929799999999997</v>
      </c>
      <c r="J53" s="7">
        <v>4.8929799999999997</v>
      </c>
      <c r="K53" s="7">
        <v>4.8929799999999997</v>
      </c>
      <c r="L53" s="7">
        <v>4.8929799999999997</v>
      </c>
      <c r="M53" s="7">
        <v>4.8929799999999997</v>
      </c>
    </row>
    <row r="54" spans="1:13">
      <c r="A54" s="5">
        <v>45582</v>
      </c>
      <c r="B54" s="7">
        <v>4.79474</v>
      </c>
      <c r="C54" s="7">
        <v>4.79474</v>
      </c>
      <c r="D54" s="7">
        <v>4.79474</v>
      </c>
      <c r="E54" s="7">
        <v>4.79474</v>
      </c>
      <c r="F54" s="7">
        <v>4.79474</v>
      </c>
      <c r="G54" s="7">
        <v>4.79474</v>
      </c>
      <c r="H54" s="7">
        <v>4.9058000000000002</v>
      </c>
      <c r="I54" s="7">
        <v>4.9058000000000002</v>
      </c>
      <c r="J54" s="7">
        <v>4.9058000000000002</v>
      </c>
      <c r="K54" s="7">
        <v>4.9058000000000002</v>
      </c>
      <c r="L54" s="7">
        <v>4.9058000000000002</v>
      </c>
      <c r="M54" s="7">
        <v>4.9058000000000002</v>
      </c>
    </row>
    <row r="55" spans="1:13">
      <c r="A55" s="5">
        <v>45583</v>
      </c>
      <c r="B55" s="7">
        <v>4.7816799999999997</v>
      </c>
      <c r="C55" s="7">
        <v>4.7816799999999997</v>
      </c>
      <c r="D55" s="7">
        <v>4.7816799999999997</v>
      </c>
      <c r="E55" s="7">
        <v>4.7816799999999997</v>
      </c>
      <c r="F55" s="7">
        <v>4.7816799999999997</v>
      </c>
      <c r="G55" s="7">
        <v>4.7816799999999997</v>
      </c>
      <c r="H55" s="7">
        <v>4.8958000000000004</v>
      </c>
      <c r="I55" s="7">
        <v>4.8958000000000004</v>
      </c>
      <c r="J55" s="7">
        <v>4.8958000000000004</v>
      </c>
      <c r="K55" s="7">
        <v>4.8958000000000004</v>
      </c>
      <c r="L55" s="7">
        <v>4.8958000000000004</v>
      </c>
      <c r="M55" s="7">
        <v>4.8958000000000004</v>
      </c>
    </row>
    <row r="56" spans="1:13">
      <c r="A56" s="5">
        <v>45586</v>
      </c>
      <c r="B56" s="7">
        <v>4.7991299999999999</v>
      </c>
      <c r="C56" s="7">
        <v>4.7991299999999999</v>
      </c>
      <c r="D56" s="7">
        <v>4.7991299999999999</v>
      </c>
      <c r="E56" s="7">
        <v>4.7991299999999999</v>
      </c>
      <c r="F56" s="7">
        <v>4.7991299999999999</v>
      </c>
      <c r="G56" s="7">
        <v>4.7991299999999999</v>
      </c>
      <c r="H56" s="7">
        <v>4.9001999999999999</v>
      </c>
      <c r="I56" s="7">
        <v>4.9001999999999999</v>
      </c>
      <c r="J56" s="7">
        <v>4.9001999999999999</v>
      </c>
      <c r="K56" s="7">
        <v>4.9001999999999999</v>
      </c>
      <c r="L56" s="7">
        <v>4.9001999999999999</v>
      </c>
      <c r="M56" s="7">
        <v>4.9001999999999999</v>
      </c>
    </row>
    <row r="57" spans="1:13">
      <c r="A57" s="5">
        <v>45587</v>
      </c>
      <c r="B57" s="7">
        <v>4.7952000000000004</v>
      </c>
      <c r="C57" s="7">
        <v>4.7952000000000004</v>
      </c>
      <c r="D57" s="7">
        <v>4.7952000000000004</v>
      </c>
      <c r="E57" s="7">
        <v>4.7952000000000004</v>
      </c>
      <c r="F57" s="7">
        <v>4.7952000000000004</v>
      </c>
      <c r="G57" s="7">
        <v>4.7952000000000004</v>
      </c>
      <c r="H57" s="7">
        <v>4.8957300000000004</v>
      </c>
      <c r="I57" s="7">
        <v>4.8957300000000004</v>
      </c>
      <c r="J57" s="7">
        <v>4.8957300000000004</v>
      </c>
      <c r="K57" s="7">
        <v>4.8957300000000004</v>
      </c>
      <c r="L57" s="7">
        <v>4.8957300000000004</v>
      </c>
      <c r="M57" s="7">
        <v>4.8957300000000004</v>
      </c>
    </row>
    <row r="58" spans="1:13">
      <c r="A58" s="5">
        <v>45588</v>
      </c>
      <c r="B58" s="7">
        <v>4.7968299999999999</v>
      </c>
      <c r="C58" s="7">
        <v>4.7968299999999999</v>
      </c>
      <c r="D58" s="7">
        <v>4.7968299999999999</v>
      </c>
      <c r="E58" s="7">
        <v>4.7968299999999999</v>
      </c>
      <c r="F58" s="7">
        <v>4.7968299999999999</v>
      </c>
      <c r="G58" s="7">
        <v>4.7968299999999999</v>
      </c>
      <c r="H58" s="7">
        <v>4.8942899999999998</v>
      </c>
      <c r="I58" s="7">
        <v>4.8942899999999998</v>
      </c>
      <c r="J58" s="7">
        <v>4.8942899999999998</v>
      </c>
      <c r="K58" s="7">
        <v>4.8942899999999998</v>
      </c>
      <c r="L58" s="7">
        <v>4.8942899999999998</v>
      </c>
      <c r="M58" s="7">
        <v>4.8942899999999998</v>
      </c>
    </row>
    <row r="59" spans="1:13">
      <c r="A59" s="5">
        <v>45589</v>
      </c>
      <c r="B59" s="7">
        <v>4.7797099999999997</v>
      </c>
      <c r="C59" s="7">
        <v>4.7797099999999997</v>
      </c>
      <c r="D59" s="7">
        <v>4.7797099999999997</v>
      </c>
      <c r="E59" s="7">
        <v>4.7797099999999997</v>
      </c>
      <c r="F59" s="7">
        <v>4.7797099999999997</v>
      </c>
      <c r="G59" s="7">
        <v>4.7797099999999997</v>
      </c>
      <c r="H59" s="7">
        <v>4.8749799999999999</v>
      </c>
      <c r="I59" s="7">
        <v>4.8749799999999999</v>
      </c>
      <c r="J59" s="7">
        <v>4.8749799999999999</v>
      </c>
      <c r="K59" s="7">
        <v>4.8749799999999999</v>
      </c>
      <c r="L59" s="7">
        <v>4.8749799999999999</v>
      </c>
      <c r="M59" s="7">
        <v>4.8749799999999999</v>
      </c>
    </row>
    <row r="60" spans="1:13">
      <c r="A60" s="5">
        <v>45590</v>
      </c>
      <c r="B60" s="7">
        <v>4.7761800000000001</v>
      </c>
      <c r="C60" s="7">
        <v>4.7761800000000001</v>
      </c>
      <c r="D60" s="7">
        <v>4.7761800000000001</v>
      </c>
      <c r="E60" s="7">
        <v>4.7761800000000001</v>
      </c>
      <c r="F60" s="7">
        <v>4.7761800000000001</v>
      </c>
      <c r="G60" s="7">
        <v>4.7761800000000001</v>
      </c>
      <c r="H60" s="7">
        <v>4.8674900000000001</v>
      </c>
      <c r="I60" s="7">
        <v>4.8674900000000001</v>
      </c>
      <c r="J60" s="7">
        <v>4.8674900000000001</v>
      </c>
      <c r="K60" s="7">
        <v>4.8674900000000001</v>
      </c>
      <c r="L60" s="7">
        <v>4.8674900000000001</v>
      </c>
      <c r="M60" s="7">
        <v>4.8674900000000001</v>
      </c>
    </row>
    <row r="61" spans="1:13">
      <c r="A61" s="5">
        <v>45593</v>
      </c>
      <c r="B61" s="7">
        <v>4.7738899999999997</v>
      </c>
      <c r="C61" s="7">
        <v>4.7738899999999997</v>
      </c>
      <c r="D61" s="7">
        <v>4.7738899999999997</v>
      </c>
      <c r="E61" s="7">
        <v>4.7738899999999997</v>
      </c>
      <c r="F61" s="7">
        <v>4.7738899999999997</v>
      </c>
      <c r="G61" s="7">
        <v>4.7738899999999997</v>
      </c>
      <c r="H61" s="7">
        <v>4.8607300000000002</v>
      </c>
      <c r="I61" s="7">
        <v>4.8607300000000002</v>
      </c>
      <c r="J61" s="7">
        <v>4.8607300000000002</v>
      </c>
      <c r="K61" s="7">
        <v>4.8607300000000002</v>
      </c>
      <c r="L61" s="7">
        <v>4.8607300000000002</v>
      </c>
      <c r="M61" s="7">
        <v>4.8607300000000002</v>
      </c>
    </row>
    <row r="62" spans="1:13">
      <c r="A62" s="5">
        <v>45594</v>
      </c>
      <c r="B62" s="7">
        <v>4.7655200000000004</v>
      </c>
      <c r="C62" s="7">
        <v>4.7655200000000004</v>
      </c>
      <c r="D62" s="7">
        <v>4.7655200000000004</v>
      </c>
      <c r="E62" s="7">
        <v>4.7655200000000004</v>
      </c>
      <c r="F62" s="7">
        <v>4.7655200000000004</v>
      </c>
      <c r="G62" s="7">
        <v>4.7655200000000004</v>
      </c>
      <c r="H62" s="7">
        <v>4.8373200000000001</v>
      </c>
      <c r="I62" s="7">
        <v>4.8373200000000001</v>
      </c>
      <c r="J62" s="7">
        <v>4.8373200000000001</v>
      </c>
      <c r="K62" s="7">
        <v>4.8373200000000001</v>
      </c>
      <c r="L62" s="7">
        <v>4.8373200000000001</v>
      </c>
      <c r="M62" s="7">
        <v>4.8373200000000001</v>
      </c>
    </row>
    <row r="63" spans="1:13">
      <c r="A63" s="5">
        <v>45595</v>
      </c>
      <c r="B63" s="7">
        <v>4.7850900000000003</v>
      </c>
      <c r="C63" s="7">
        <v>4.7850900000000003</v>
      </c>
      <c r="D63" s="7">
        <v>4.7850900000000003</v>
      </c>
      <c r="E63" s="7">
        <v>4.7850900000000003</v>
      </c>
      <c r="F63" s="7">
        <v>4.7850900000000003</v>
      </c>
      <c r="G63" s="7">
        <v>4.7850900000000003</v>
      </c>
      <c r="H63" s="7">
        <v>4.8477499999999996</v>
      </c>
      <c r="I63" s="7">
        <v>4.8477499999999996</v>
      </c>
      <c r="J63" s="7">
        <v>4.8477499999999996</v>
      </c>
      <c r="K63" s="7">
        <v>4.8477499999999996</v>
      </c>
      <c r="L63" s="7">
        <v>4.8477499999999996</v>
      </c>
      <c r="M63" s="7">
        <v>4.8477499999999996</v>
      </c>
    </row>
    <row r="64" spans="1:13">
      <c r="A64" s="5">
        <v>45596</v>
      </c>
      <c r="B64" s="7">
        <v>4.7691999999999997</v>
      </c>
      <c r="C64" s="7">
        <v>4.7691999999999997</v>
      </c>
      <c r="D64" s="7">
        <v>4.7691999999999997</v>
      </c>
      <c r="E64" s="7">
        <v>4.7691999999999997</v>
      </c>
      <c r="F64" s="7">
        <v>4.7691999999999997</v>
      </c>
      <c r="G64" s="7">
        <v>4.7691999999999997</v>
      </c>
      <c r="H64" s="7">
        <v>4.8279500000000004</v>
      </c>
      <c r="I64" s="7">
        <v>4.8279500000000004</v>
      </c>
      <c r="J64" s="7">
        <v>4.8279500000000004</v>
      </c>
      <c r="K64" s="7">
        <v>4.8279500000000004</v>
      </c>
      <c r="L64" s="7">
        <v>4.8279500000000004</v>
      </c>
      <c r="M64" s="7">
        <v>4.8279500000000004</v>
      </c>
    </row>
    <row r="65" spans="1:13">
      <c r="A65" s="5">
        <v>45597</v>
      </c>
      <c r="B65" s="7">
        <v>4.75678</v>
      </c>
      <c r="C65" s="7">
        <v>4.75678</v>
      </c>
      <c r="D65" s="7">
        <v>4.75678</v>
      </c>
      <c r="E65" s="7">
        <v>4.75678</v>
      </c>
      <c r="F65" s="7">
        <v>4.75678</v>
      </c>
      <c r="G65" s="7">
        <v>4.75678</v>
      </c>
      <c r="H65" s="7">
        <v>4.8099299999999996</v>
      </c>
      <c r="I65" s="7">
        <v>4.8099299999999996</v>
      </c>
      <c r="J65" s="7">
        <v>4.8099299999999996</v>
      </c>
      <c r="K65" s="7">
        <v>4.8099299999999996</v>
      </c>
      <c r="L65" s="7">
        <v>4.8099299999999996</v>
      </c>
      <c r="M65" s="7">
        <v>4.8099299999999996</v>
      </c>
    </row>
    <row r="66" spans="1:13">
      <c r="A66" s="5">
        <v>45600</v>
      </c>
      <c r="B66" s="7">
        <v>4.7418500000000003</v>
      </c>
      <c r="C66" s="7">
        <v>4.7418500000000003</v>
      </c>
      <c r="D66" s="7">
        <v>4.7418500000000003</v>
      </c>
      <c r="E66" s="7">
        <v>4.7418500000000003</v>
      </c>
      <c r="F66" s="7">
        <v>4.7418500000000003</v>
      </c>
      <c r="G66" s="7">
        <v>4.7418500000000003</v>
      </c>
      <c r="H66" s="7">
        <v>4.7970300000000003</v>
      </c>
      <c r="I66" s="7">
        <v>4.7970300000000003</v>
      </c>
      <c r="J66" s="7">
        <v>4.7970300000000003</v>
      </c>
      <c r="K66" s="7">
        <v>4.7970300000000003</v>
      </c>
      <c r="L66" s="7">
        <v>4.7970300000000003</v>
      </c>
      <c r="M66" s="7">
        <v>4.7970300000000003</v>
      </c>
    </row>
    <row r="67" spans="1:13">
      <c r="A67" s="5">
        <v>45601</v>
      </c>
      <c r="B67" s="7">
        <v>4.7514500000000002</v>
      </c>
      <c r="C67" s="7">
        <v>4.7514500000000002</v>
      </c>
      <c r="D67" s="7">
        <v>4.7514500000000002</v>
      </c>
      <c r="E67" s="7">
        <v>4.7514500000000002</v>
      </c>
      <c r="F67" s="7">
        <v>4.7514500000000002</v>
      </c>
      <c r="G67" s="7">
        <v>4.7514500000000002</v>
      </c>
      <c r="H67" s="7">
        <v>4.7986700000000004</v>
      </c>
      <c r="I67" s="7">
        <v>4.7986700000000004</v>
      </c>
      <c r="J67" s="7">
        <v>4.7986700000000004</v>
      </c>
      <c r="K67" s="7">
        <v>4.7986700000000004</v>
      </c>
      <c r="L67" s="7">
        <v>4.7986700000000004</v>
      </c>
      <c r="M67" s="7">
        <v>4.7986700000000004</v>
      </c>
    </row>
    <row r="68" spans="1:13">
      <c r="A68" s="5">
        <v>45602</v>
      </c>
      <c r="B68" s="7">
        <v>4.7555100000000001</v>
      </c>
      <c r="C68" s="7">
        <v>4.7555100000000001</v>
      </c>
      <c r="D68" s="7">
        <v>4.7555100000000001</v>
      </c>
      <c r="E68" s="7">
        <v>4.7555100000000001</v>
      </c>
      <c r="F68" s="7">
        <v>4.7555100000000001</v>
      </c>
      <c r="G68" s="7">
        <v>4.7555100000000001</v>
      </c>
      <c r="H68" s="7">
        <v>4.7968099999999998</v>
      </c>
      <c r="I68" s="7">
        <v>4.7968099999999998</v>
      </c>
      <c r="J68" s="7">
        <v>4.7968099999999998</v>
      </c>
      <c r="K68" s="7">
        <v>4.7968099999999998</v>
      </c>
      <c r="L68" s="7">
        <v>4.7968099999999998</v>
      </c>
      <c r="M68" s="7">
        <v>4.7968099999999998</v>
      </c>
    </row>
    <row r="69" spans="1:13">
      <c r="A69" s="5">
        <v>45603</v>
      </c>
      <c r="B69" s="7">
        <v>4.7456100000000001</v>
      </c>
      <c r="C69" s="7">
        <v>4.7456100000000001</v>
      </c>
      <c r="D69" s="7">
        <v>4.7456100000000001</v>
      </c>
      <c r="E69" s="7">
        <v>4.7456100000000001</v>
      </c>
      <c r="F69" s="7">
        <v>4.7456100000000001</v>
      </c>
      <c r="G69" s="7">
        <v>4.7456100000000001</v>
      </c>
      <c r="H69" s="7">
        <v>4.7859600000000002</v>
      </c>
      <c r="I69" s="7">
        <v>4.7859600000000002</v>
      </c>
      <c r="J69" s="7">
        <v>4.7859600000000002</v>
      </c>
      <c r="K69" s="7">
        <v>4.7859600000000002</v>
      </c>
      <c r="L69" s="7">
        <v>4.7859600000000002</v>
      </c>
      <c r="M69" s="7">
        <v>4.7859600000000002</v>
      </c>
    </row>
    <row r="70" spans="1:13">
      <c r="A70" s="5">
        <v>45604</v>
      </c>
      <c r="B70" s="7">
        <v>4.7659500000000001</v>
      </c>
      <c r="C70" s="7">
        <v>4.7659500000000001</v>
      </c>
      <c r="D70" s="7">
        <v>4.7659500000000001</v>
      </c>
      <c r="E70" s="7">
        <v>4.7659500000000001</v>
      </c>
      <c r="F70" s="7">
        <v>4.7659500000000001</v>
      </c>
      <c r="G70" s="7">
        <v>4.7659500000000001</v>
      </c>
      <c r="H70" s="7">
        <v>4.8009399999999998</v>
      </c>
      <c r="I70" s="7">
        <v>4.8009399999999998</v>
      </c>
      <c r="J70" s="7">
        <v>4.8009399999999998</v>
      </c>
      <c r="K70" s="7">
        <v>4.8009399999999998</v>
      </c>
      <c r="L70" s="7">
        <v>4.8009399999999998</v>
      </c>
      <c r="M70" s="7">
        <v>4.8009399999999998</v>
      </c>
    </row>
    <row r="71" spans="1:13">
      <c r="A71" s="5">
        <v>45607</v>
      </c>
      <c r="B71" s="7">
        <v>4.7637099999999997</v>
      </c>
      <c r="C71" s="7">
        <v>4.7637099999999997</v>
      </c>
      <c r="D71" s="7">
        <v>4.7637099999999997</v>
      </c>
      <c r="E71" s="7">
        <v>4.7637099999999997</v>
      </c>
      <c r="F71" s="7">
        <v>4.7637099999999997</v>
      </c>
      <c r="G71" s="7">
        <v>4.7637099999999997</v>
      </c>
      <c r="H71" s="7">
        <v>4.7963199999999997</v>
      </c>
      <c r="I71" s="7">
        <v>4.7963199999999997</v>
      </c>
      <c r="J71" s="7">
        <v>4.7963199999999997</v>
      </c>
      <c r="K71" s="7">
        <v>4.7963199999999997</v>
      </c>
      <c r="L71" s="7">
        <v>4.7963199999999997</v>
      </c>
      <c r="M71" s="7">
        <v>4.7963199999999997</v>
      </c>
    </row>
    <row r="72" spans="1:13">
      <c r="A72" s="5">
        <v>45608</v>
      </c>
      <c r="B72" s="7">
        <v>4.7735000000000003</v>
      </c>
      <c r="C72" s="7">
        <v>4.7735000000000003</v>
      </c>
      <c r="D72" s="7">
        <v>4.7735000000000003</v>
      </c>
      <c r="E72" s="7">
        <v>4.7735000000000003</v>
      </c>
      <c r="F72" s="7">
        <v>4.7735000000000003</v>
      </c>
      <c r="G72" s="7">
        <v>4.7735000000000003</v>
      </c>
      <c r="H72" s="7">
        <v>4.8006000000000002</v>
      </c>
      <c r="I72" s="7">
        <v>4.8006000000000002</v>
      </c>
      <c r="J72" s="7">
        <v>4.8006000000000002</v>
      </c>
      <c r="K72" s="7">
        <v>4.8006000000000002</v>
      </c>
      <c r="L72" s="7">
        <v>4.8006000000000002</v>
      </c>
      <c r="M72" s="7">
        <v>4.8006000000000002</v>
      </c>
    </row>
    <row r="73" spans="1:13">
      <c r="A73" s="5">
        <v>45609</v>
      </c>
      <c r="B73" s="7">
        <v>4.7338300000000002</v>
      </c>
      <c r="C73" s="7">
        <v>4.7338300000000002</v>
      </c>
      <c r="D73" s="7">
        <v>4.7338300000000002</v>
      </c>
      <c r="E73" s="7">
        <v>4.7338300000000002</v>
      </c>
      <c r="F73" s="7">
        <v>4.7338300000000002</v>
      </c>
      <c r="G73" s="7">
        <v>4.7338300000000002</v>
      </c>
      <c r="H73" s="7">
        <v>4.7684899999999999</v>
      </c>
      <c r="I73" s="7">
        <v>4.7684899999999999</v>
      </c>
      <c r="J73" s="7">
        <v>4.7684899999999999</v>
      </c>
      <c r="K73" s="7">
        <v>4.7684899999999999</v>
      </c>
      <c r="L73" s="7">
        <v>4.7684899999999999</v>
      </c>
      <c r="M73" s="7">
        <v>4.7684899999999999</v>
      </c>
    </row>
    <row r="74" spans="1:13">
      <c r="A74" s="5">
        <v>45610</v>
      </c>
      <c r="B74" s="7">
        <v>4.7748699999999999</v>
      </c>
      <c r="C74" s="7">
        <v>4.7748699999999999</v>
      </c>
      <c r="D74" s="7">
        <v>4.7748699999999999</v>
      </c>
      <c r="E74" s="7">
        <v>4.7748699999999999</v>
      </c>
      <c r="F74" s="7">
        <v>4.7748699999999999</v>
      </c>
      <c r="G74" s="7">
        <v>4.7748699999999999</v>
      </c>
      <c r="H74" s="7">
        <v>4.8028500000000003</v>
      </c>
      <c r="I74" s="7">
        <v>4.8028500000000003</v>
      </c>
      <c r="J74" s="7">
        <v>4.8028500000000003</v>
      </c>
      <c r="K74" s="7">
        <v>4.8028500000000003</v>
      </c>
      <c r="L74" s="7">
        <v>4.8028500000000003</v>
      </c>
      <c r="M74" s="7">
        <v>4.8028500000000003</v>
      </c>
    </row>
    <row r="75" spans="1:13">
      <c r="A75" s="5">
        <v>45611</v>
      </c>
      <c r="B75" s="7">
        <v>4.7703899999999999</v>
      </c>
      <c r="C75" s="7">
        <v>4.7703899999999999</v>
      </c>
      <c r="D75" s="7">
        <v>4.7703899999999999</v>
      </c>
      <c r="E75" s="7">
        <v>4.7703899999999999</v>
      </c>
      <c r="F75" s="7">
        <v>4.7703899999999999</v>
      </c>
      <c r="G75" s="7">
        <v>4.7703899999999999</v>
      </c>
      <c r="H75" s="7">
        <v>4.8023499999999997</v>
      </c>
      <c r="I75" s="7">
        <v>4.8023499999999997</v>
      </c>
      <c r="J75" s="7">
        <v>4.8023499999999997</v>
      </c>
      <c r="K75" s="7">
        <v>4.8023499999999997</v>
      </c>
      <c r="L75" s="7">
        <v>4.8023499999999997</v>
      </c>
      <c r="M75" s="7">
        <v>4.8023499999999997</v>
      </c>
    </row>
    <row r="76" spans="1:13">
      <c r="A76" s="5">
        <v>45614</v>
      </c>
      <c r="B76" s="7">
        <v>4.7681199999999997</v>
      </c>
      <c r="C76" s="7">
        <v>4.7681199999999997</v>
      </c>
      <c r="D76" s="7">
        <v>4.7681199999999997</v>
      </c>
      <c r="E76" s="7">
        <v>4.7681199999999997</v>
      </c>
      <c r="F76" s="7">
        <v>4.7681199999999997</v>
      </c>
      <c r="G76" s="7">
        <v>4.7681199999999997</v>
      </c>
      <c r="H76" s="7">
        <v>4.7999099999999997</v>
      </c>
      <c r="I76" s="7">
        <v>4.7999099999999997</v>
      </c>
      <c r="J76" s="7">
        <v>4.7999099999999997</v>
      </c>
      <c r="K76" s="7">
        <v>4.7999099999999997</v>
      </c>
      <c r="L76" s="7">
        <v>4.7999099999999997</v>
      </c>
      <c r="M76" s="7">
        <v>4.7999099999999997</v>
      </c>
    </row>
    <row r="77" spans="1:13">
      <c r="A77" s="5">
        <v>45615</v>
      </c>
      <c r="B77" s="7">
        <v>4.7679</v>
      </c>
      <c r="C77" s="7">
        <v>4.7679</v>
      </c>
      <c r="D77" s="7">
        <v>4.7679</v>
      </c>
      <c r="E77" s="7">
        <v>4.7679</v>
      </c>
      <c r="F77" s="7">
        <v>4.7679</v>
      </c>
      <c r="G77" s="7">
        <v>4.7679</v>
      </c>
      <c r="H77" s="7">
        <v>4.7975099999999999</v>
      </c>
      <c r="I77" s="7">
        <v>4.7975099999999999</v>
      </c>
      <c r="J77" s="7">
        <v>4.7975099999999999</v>
      </c>
      <c r="K77" s="7">
        <v>4.7975099999999999</v>
      </c>
      <c r="L77" s="7">
        <v>4.7975099999999999</v>
      </c>
      <c r="M77" s="7">
        <v>4.7975099999999999</v>
      </c>
    </row>
    <row r="78" spans="1:13">
      <c r="A78" s="5">
        <v>45616</v>
      </c>
      <c r="B78" s="7">
        <v>4.7730899999999998</v>
      </c>
      <c r="C78" s="7">
        <v>4.7730899999999998</v>
      </c>
      <c r="D78" s="7">
        <v>4.7730899999999998</v>
      </c>
      <c r="E78" s="7">
        <v>4.7730899999999998</v>
      </c>
      <c r="F78" s="7">
        <v>4.7730899999999998</v>
      </c>
      <c r="G78" s="7">
        <v>4.7730899999999998</v>
      </c>
      <c r="H78" s="7">
        <v>4.8037900000000002</v>
      </c>
      <c r="I78" s="7">
        <v>4.8037900000000002</v>
      </c>
      <c r="J78" s="7">
        <v>4.8037900000000002</v>
      </c>
      <c r="K78" s="7">
        <v>4.8037900000000002</v>
      </c>
      <c r="L78" s="7">
        <v>4.8037900000000002</v>
      </c>
      <c r="M78" s="7">
        <v>4.8037900000000002</v>
      </c>
    </row>
    <row r="79" spans="1:13">
      <c r="A79" s="5">
        <v>45617</v>
      </c>
      <c r="B79" s="7">
        <v>4.7730300000000003</v>
      </c>
      <c r="C79" s="7">
        <v>4.7730300000000003</v>
      </c>
      <c r="D79" s="7">
        <v>4.7730300000000003</v>
      </c>
      <c r="E79" s="7">
        <v>4.7730300000000003</v>
      </c>
      <c r="F79" s="7">
        <v>4.7730300000000003</v>
      </c>
      <c r="G79" s="7">
        <v>4.7730300000000003</v>
      </c>
      <c r="H79" s="7">
        <v>4.8001199999999997</v>
      </c>
      <c r="I79" s="7">
        <v>4.8001199999999997</v>
      </c>
      <c r="J79" s="7">
        <v>4.8001199999999997</v>
      </c>
      <c r="K79" s="7">
        <v>4.8001199999999997</v>
      </c>
      <c r="L79" s="7">
        <v>4.8001199999999997</v>
      </c>
      <c r="M79" s="7">
        <v>4.8001199999999997</v>
      </c>
    </row>
    <row r="80" spans="1:13">
      <c r="A80" s="5">
        <v>45618</v>
      </c>
      <c r="B80" s="7">
        <v>4.7799699999999996</v>
      </c>
      <c r="C80" s="7">
        <v>4.7799699999999996</v>
      </c>
      <c r="D80" s="7">
        <v>4.7799699999999996</v>
      </c>
      <c r="E80" s="7">
        <v>4.7799699999999996</v>
      </c>
      <c r="F80" s="7">
        <v>4.7799699999999996</v>
      </c>
      <c r="G80" s="7">
        <v>4.7799699999999996</v>
      </c>
      <c r="H80" s="7">
        <v>4.8065300000000004</v>
      </c>
      <c r="I80" s="7">
        <v>4.8065300000000004</v>
      </c>
      <c r="J80" s="7">
        <v>4.8065300000000004</v>
      </c>
      <c r="K80" s="7">
        <v>4.8065300000000004</v>
      </c>
      <c r="L80" s="7">
        <v>4.8065300000000004</v>
      </c>
      <c r="M80" s="7">
        <v>4.8065300000000004</v>
      </c>
    </row>
    <row r="81" spans="1:13">
      <c r="A81" s="5">
        <v>45621</v>
      </c>
      <c r="B81" s="7">
        <v>4.7609500000000002</v>
      </c>
      <c r="C81" s="7">
        <v>4.7609500000000002</v>
      </c>
      <c r="D81" s="7">
        <v>4.7609500000000002</v>
      </c>
      <c r="E81" s="7">
        <v>4.7609500000000002</v>
      </c>
      <c r="F81" s="7">
        <v>4.7609500000000002</v>
      </c>
      <c r="G81" s="7">
        <v>4.7609500000000002</v>
      </c>
      <c r="H81" s="7">
        <v>4.7890600000000001</v>
      </c>
      <c r="I81" s="7">
        <v>4.7890600000000001</v>
      </c>
      <c r="J81" s="7">
        <v>4.7890600000000001</v>
      </c>
      <c r="K81" s="7">
        <v>4.7890600000000001</v>
      </c>
      <c r="L81" s="7">
        <v>4.7890600000000001</v>
      </c>
      <c r="M81" s="7">
        <v>4.7890600000000001</v>
      </c>
    </row>
    <row r="82" spans="1:13">
      <c r="A82" s="5">
        <v>45622</v>
      </c>
      <c r="B82" s="7">
        <v>4.7359099999999996</v>
      </c>
      <c r="C82" s="7">
        <v>4.7359099999999996</v>
      </c>
      <c r="D82" s="7">
        <v>4.7359099999999996</v>
      </c>
      <c r="E82" s="7">
        <v>4.7359099999999996</v>
      </c>
      <c r="F82" s="7">
        <v>4.7359099999999996</v>
      </c>
      <c r="G82" s="7">
        <v>4.7359099999999996</v>
      </c>
      <c r="H82" s="7">
        <v>4.7621599999999997</v>
      </c>
      <c r="I82" s="7">
        <v>4.7621599999999997</v>
      </c>
      <c r="J82" s="7">
        <v>4.7621599999999997</v>
      </c>
      <c r="K82" s="7">
        <v>4.7621599999999997</v>
      </c>
      <c r="L82" s="7">
        <v>4.7621599999999997</v>
      </c>
      <c r="M82" s="7">
        <v>4.7621599999999997</v>
      </c>
    </row>
    <row r="83" spans="1:13">
      <c r="A83" s="5">
        <v>45623</v>
      </c>
      <c r="B83" s="7">
        <v>4.7243700000000004</v>
      </c>
      <c r="C83" s="7">
        <v>4.7243700000000004</v>
      </c>
      <c r="D83" s="7">
        <v>4.7243700000000004</v>
      </c>
      <c r="E83" s="7">
        <v>4.7243700000000004</v>
      </c>
      <c r="F83" s="7">
        <v>4.7243700000000004</v>
      </c>
      <c r="G83" s="7">
        <v>4.7243700000000004</v>
      </c>
      <c r="H83" s="7">
        <v>4.7515700000000001</v>
      </c>
      <c r="I83" s="7">
        <v>4.7515700000000001</v>
      </c>
      <c r="J83" s="7">
        <v>4.7515700000000001</v>
      </c>
      <c r="K83" s="7">
        <v>4.7515700000000001</v>
      </c>
      <c r="L83" s="7">
        <v>4.7515700000000001</v>
      </c>
      <c r="M83" s="7">
        <v>4.7515700000000001</v>
      </c>
    </row>
    <row r="84" spans="1:13">
      <c r="A84" s="5">
        <v>45625</v>
      </c>
      <c r="B84" s="7">
        <v>4.7997500000000004</v>
      </c>
      <c r="C84" s="7">
        <v>4.7997500000000004</v>
      </c>
      <c r="D84" s="7">
        <v>4.7997500000000004</v>
      </c>
      <c r="E84" s="7">
        <v>4.7997500000000004</v>
      </c>
      <c r="F84" s="7">
        <v>4.7997500000000004</v>
      </c>
      <c r="G84" s="7">
        <v>4.7997500000000004</v>
      </c>
      <c r="H84" s="7">
        <v>4.8553100000000002</v>
      </c>
      <c r="I84" s="7">
        <v>4.8553100000000002</v>
      </c>
      <c r="J84" s="7">
        <v>4.8553100000000002</v>
      </c>
      <c r="K84" s="7">
        <v>4.8553100000000002</v>
      </c>
      <c r="L84" s="7">
        <v>4.8553100000000002</v>
      </c>
      <c r="M84" s="7">
        <v>4.8553100000000002</v>
      </c>
    </row>
    <row r="85" spans="1:13">
      <c r="A85" s="5">
        <v>45628</v>
      </c>
      <c r="B85" s="7">
        <v>4.7840400000000001</v>
      </c>
      <c r="C85" s="7">
        <v>4.7840400000000001</v>
      </c>
      <c r="D85" s="7">
        <v>4.7840400000000001</v>
      </c>
      <c r="E85" s="7">
        <v>4.7840400000000001</v>
      </c>
      <c r="F85" s="7">
        <v>4.7840400000000001</v>
      </c>
      <c r="G85" s="7">
        <v>4.7840400000000001</v>
      </c>
      <c r="H85" s="7">
        <v>4.8369900000000001</v>
      </c>
      <c r="I85" s="7">
        <v>4.8369900000000001</v>
      </c>
      <c r="J85" s="7">
        <v>4.8369900000000001</v>
      </c>
      <c r="K85" s="7">
        <v>4.8369900000000001</v>
      </c>
      <c r="L85" s="7">
        <v>4.8369900000000001</v>
      </c>
      <c r="M85" s="7">
        <v>4.8369900000000001</v>
      </c>
    </row>
    <row r="86" spans="1:13">
      <c r="A86" s="5">
        <v>45629</v>
      </c>
      <c r="B86" s="7">
        <v>4.7794400000000001</v>
      </c>
      <c r="C86" s="7">
        <v>4.7794400000000001</v>
      </c>
      <c r="D86" s="7">
        <v>4.7794400000000001</v>
      </c>
      <c r="E86" s="7">
        <v>4.7794400000000001</v>
      </c>
      <c r="F86" s="7">
        <v>4.7794400000000001</v>
      </c>
      <c r="G86" s="7">
        <v>4.7794400000000001</v>
      </c>
      <c r="H86" s="7">
        <v>4.8328699999999998</v>
      </c>
      <c r="I86" s="7">
        <v>4.8328699999999998</v>
      </c>
      <c r="J86" s="7">
        <v>4.8328699999999998</v>
      </c>
      <c r="K86" s="7">
        <v>4.8328699999999998</v>
      </c>
      <c r="L86" s="7">
        <v>4.8328699999999998</v>
      </c>
      <c r="M86" s="7">
        <v>4.8328699999999998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198C67-6E31-4211-92EC-A785D6232242}">
  <dimension ref="A1:M202"/>
  <sheetViews>
    <sheetView topLeftCell="D1" zoomScale="140" zoomScaleNormal="140" workbookViewId="0">
      <selection activeCell="I2" sqref="I2"/>
    </sheetView>
  </sheetViews>
  <sheetFormatPr defaultColWidth="8.85546875" defaultRowHeight="15"/>
  <cols>
    <col min="1" max="1" width="14.42578125" bestFit="1" customWidth="1"/>
    <col min="2" max="7" width="23.140625" bestFit="1" customWidth="1"/>
    <col min="8" max="13" width="26.7109375" bestFit="1" customWidth="1"/>
  </cols>
  <sheetData>
    <row r="1" spans="1:13">
      <c r="A1" t="s">
        <v>44</v>
      </c>
      <c r="B1" t="s">
        <v>30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>
      <c r="A2" s="5">
        <f>+mid!A2</f>
        <v>45509</v>
      </c>
      <c r="B2" s="1">
        <v>228</v>
      </c>
      <c r="C2" s="1">
        <v>228</v>
      </c>
      <c r="D2" s="1">
        <v>228</v>
      </c>
      <c r="E2" s="1">
        <v>228</v>
      </c>
      <c r="F2" s="1">
        <v>228</v>
      </c>
      <c r="G2" s="1">
        <v>228</v>
      </c>
      <c r="H2" s="1">
        <v>137</v>
      </c>
      <c r="I2" s="1">
        <v>137</v>
      </c>
      <c r="J2" s="1">
        <v>137</v>
      </c>
      <c r="K2" s="1">
        <v>137</v>
      </c>
      <c r="L2" s="1">
        <v>137</v>
      </c>
      <c r="M2" s="1">
        <v>137</v>
      </c>
    </row>
    <row r="3" spans="1:13">
      <c r="A3" s="5">
        <f>+mid!A3</f>
        <v>45510</v>
      </c>
      <c r="B3" s="1">
        <v>227</v>
      </c>
      <c r="C3" s="1">
        <v>227</v>
      </c>
      <c r="D3" s="1">
        <v>227</v>
      </c>
      <c r="E3" s="1">
        <v>227</v>
      </c>
      <c r="F3" s="1">
        <v>227</v>
      </c>
      <c r="G3" s="1">
        <v>227</v>
      </c>
      <c r="H3" s="1">
        <v>136</v>
      </c>
      <c r="I3" s="1">
        <v>136</v>
      </c>
      <c r="J3" s="1">
        <v>136</v>
      </c>
      <c r="K3" s="1">
        <v>136</v>
      </c>
      <c r="L3" s="1">
        <v>136</v>
      </c>
      <c r="M3" s="1">
        <v>136</v>
      </c>
    </row>
    <row r="4" spans="1:13">
      <c r="A4" s="5">
        <f>+mid!A4</f>
        <v>45511</v>
      </c>
      <c r="B4" s="1">
        <v>226</v>
      </c>
      <c r="C4" s="1">
        <v>226</v>
      </c>
      <c r="D4" s="1">
        <v>226</v>
      </c>
      <c r="E4" s="1">
        <v>226</v>
      </c>
      <c r="F4" s="1">
        <v>226</v>
      </c>
      <c r="G4" s="1">
        <v>226</v>
      </c>
      <c r="H4" s="1">
        <v>135</v>
      </c>
      <c r="I4" s="1">
        <v>135</v>
      </c>
      <c r="J4" s="1">
        <v>135</v>
      </c>
      <c r="K4" s="1">
        <v>135</v>
      </c>
      <c r="L4" s="1">
        <v>135</v>
      </c>
      <c r="M4" s="1">
        <v>135</v>
      </c>
    </row>
    <row r="5" spans="1:13">
      <c r="A5" s="5">
        <f>+mid!A5</f>
        <v>45512</v>
      </c>
      <c r="B5" s="1">
        <v>225</v>
      </c>
      <c r="C5" s="1">
        <v>225</v>
      </c>
      <c r="D5" s="1">
        <v>225</v>
      </c>
      <c r="E5" s="1">
        <v>225</v>
      </c>
      <c r="F5" s="1">
        <v>225</v>
      </c>
      <c r="G5" s="1">
        <v>225</v>
      </c>
      <c r="H5" s="1">
        <v>134</v>
      </c>
      <c r="I5" s="1">
        <v>134</v>
      </c>
      <c r="J5" s="1">
        <v>134</v>
      </c>
      <c r="K5" s="1">
        <v>134</v>
      </c>
      <c r="L5" s="1">
        <v>134</v>
      </c>
      <c r="M5" s="1">
        <v>134</v>
      </c>
    </row>
    <row r="6" spans="1:13">
      <c r="A6" s="5">
        <f>+mid!A6</f>
        <v>45513</v>
      </c>
      <c r="B6" s="1">
        <v>224</v>
      </c>
      <c r="C6" s="1">
        <v>224</v>
      </c>
      <c r="D6" s="1">
        <v>224</v>
      </c>
      <c r="E6" s="1">
        <v>224</v>
      </c>
      <c r="F6" s="1">
        <v>224</v>
      </c>
      <c r="G6" s="1">
        <v>224</v>
      </c>
      <c r="H6" s="1">
        <v>133</v>
      </c>
      <c r="I6" s="1">
        <v>133</v>
      </c>
      <c r="J6" s="1">
        <v>133</v>
      </c>
      <c r="K6" s="1">
        <v>133</v>
      </c>
      <c r="L6" s="1">
        <v>133</v>
      </c>
      <c r="M6" s="1">
        <v>133</v>
      </c>
    </row>
    <row r="7" spans="1:13">
      <c r="A7" s="5">
        <f>+mid!A7</f>
        <v>45516</v>
      </c>
      <c r="B7" s="1">
        <v>221</v>
      </c>
      <c r="C7" s="1">
        <v>221</v>
      </c>
      <c r="D7" s="1">
        <v>221</v>
      </c>
      <c r="E7" s="1">
        <v>221</v>
      </c>
      <c r="F7" s="1">
        <v>221</v>
      </c>
      <c r="G7" s="1">
        <v>221</v>
      </c>
      <c r="H7" s="1">
        <v>130</v>
      </c>
      <c r="I7" s="1">
        <v>130</v>
      </c>
      <c r="J7" s="1">
        <v>130</v>
      </c>
      <c r="K7" s="1">
        <v>130</v>
      </c>
      <c r="L7" s="1">
        <v>130</v>
      </c>
      <c r="M7" s="1">
        <v>130</v>
      </c>
    </row>
    <row r="8" spans="1:13">
      <c r="A8" s="5">
        <f>+mid!A8</f>
        <v>45517</v>
      </c>
      <c r="B8" s="1">
        <v>220</v>
      </c>
      <c r="C8" s="1">
        <v>220</v>
      </c>
      <c r="D8" s="1">
        <v>220</v>
      </c>
      <c r="E8" s="1">
        <v>220</v>
      </c>
      <c r="F8" s="1">
        <v>220</v>
      </c>
      <c r="G8" s="1">
        <v>220</v>
      </c>
      <c r="H8" s="1">
        <v>129</v>
      </c>
      <c r="I8" s="1">
        <v>129</v>
      </c>
      <c r="J8" s="1">
        <v>129</v>
      </c>
      <c r="K8" s="1">
        <v>129</v>
      </c>
      <c r="L8" s="1">
        <v>129</v>
      </c>
      <c r="M8" s="1">
        <v>129</v>
      </c>
    </row>
    <row r="9" spans="1:13">
      <c r="A9" s="5">
        <f>+mid!A9</f>
        <v>45518</v>
      </c>
      <c r="B9" s="1">
        <v>219</v>
      </c>
      <c r="C9" s="1">
        <v>219</v>
      </c>
      <c r="D9" s="1">
        <v>219</v>
      </c>
      <c r="E9" s="1">
        <v>219</v>
      </c>
      <c r="F9" s="1">
        <v>219</v>
      </c>
      <c r="G9" s="1">
        <v>219</v>
      </c>
      <c r="H9" s="1">
        <v>128</v>
      </c>
      <c r="I9" s="1">
        <v>128</v>
      </c>
      <c r="J9" s="1">
        <v>128</v>
      </c>
      <c r="K9" s="1">
        <v>128</v>
      </c>
      <c r="L9" s="1">
        <v>128</v>
      </c>
      <c r="M9" s="1">
        <v>128</v>
      </c>
    </row>
    <row r="10" spans="1:13">
      <c r="A10" s="5">
        <f>+mid!A10</f>
        <v>45519</v>
      </c>
      <c r="B10" s="1">
        <v>218</v>
      </c>
      <c r="C10" s="1">
        <v>218</v>
      </c>
      <c r="D10" s="1">
        <v>218</v>
      </c>
      <c r="E10" s="1">
        <v>218</v>
      </c>
      <c r="F10" s="1">
        <v>218</v>
      </c>
      <c r="G10" s="1">
        <v>218</v>
      </c>
      <c r="H10" s="1">
        <v>127</v>
      </c>
      <c r="I10" s="1">
        <v>127</v>
      </c>
      <c r="J10" s="1">
        <v>127</v>
      </c>
      <c r="K10" s="1">
        <v>127</v>
      </c>
      <c r="L10" s="1">
        <v>127</v>
      </c>
      <c r="M10" s="1">
        <v>127</v>
      </c>
    </row>
    <row r="11" spans="1:13">
      <c r="A11" s="5">
        <f>+mid!A11</f>
        <v>45520</v>
      </c>
      <c r="B11" s="1">
        <v>217</v>
      </c>
      <c r="C11" s="1">
        <v>217</v>
      </c>
      <c r="D11" s="1">
        <v>217</v>
      </c>
      <c r="E11" s="1">
        <v>217</v>
      </c>
      <c r="F11" s="1">
        <v>217</v>
      </c>
      <c r="G11" s="1">
        <v>217</v>
      </c>
      <c r="H11" s="1">
        <v>126</v>
      </c>
      <c r="I11" s="1">
        <v>126</v>
      </c>
      <c r="J11" s="1">
        <v>126</v>
      </c>
      <c r="K11" s="1">
        <v>126</v>
      </c>
      <c r="L11" s="1">
        <v>126</v>
      </c>
      <c r="M11" s="1">
        <v>126</v>
      </c>
    </row>
    <row r="12" spans="1:13">
      <c r="A12" s="5">
        <f>+mid!A12</f>
        <v>45523</v>
      </c>
      <c r="B12" s="1">
        <v>214</v>
      </c>
      <c r="C12" s="1">
        <v>214</v>
      </c>
      <c r="D12" s="1">
        <v>214</v>
      </c>
      <c r="E12" s="1">
        <v>214</v>
      </c>
      <c r="F12" s="1">
        <v>214</v>
      </c>
      <c r="G12" s="1">
        <v>214</v>
      </c>
      <c r="H12" s="1">
        <v>123</v>
      </c>
      <c r="I12" s="1">
        <v>123</v>
      </c>
      <c r="J12" s="1">
        <v>123</v>
      </c>
      <c r="K12" s="1">
        <v>123</v>
      </c>
      <c r="L12" s="1">
        <v>123</v>
      </c>
      <c r="M12" s="1">
        <v>123</v>
      </c>
    </row>
    <row r="13" spans="1:13">
      <c r="A13" s="5">
        <f>+mid!A13</f>
        <v>45524</v>
      </c>
      <c r="B13" s="1">
        <v>213</v>
      </c>
      <c r="C13" s="1">
        <v>213</v>
      </c>
      <c r="D13" s="1">
        <v>213</v>
      </c>
      <c r="E13" s="1">
        <v>213</v>
      </c>
      <c r="F13" s="1">
        <v>213</v>
      </c>
      <c r="G13" s="1">
        <v>213</v>
      </c>
      <c r="H13" s="1">
        <v>122</v>
      </c>
      <c r="I13" s="1">
        <v>122</v>
      </c>
      <c r="J13" s="1">
        <v>122</v>
      </c>
      <c r="K13" s="1">
        <v>122</v>
      </c>
      <c r="L13" s="1">
        <v>122</v>
      </c>
      <c r="M13" s="1">
        <v>122</v>
      </c>
    </row>
    <row r="14" spans="1:13">
      <c r="A14" s="5">
        <f>+mid!A14</f>
        <v>45525</v>
      </c>
      <c r="B14" s="1">
        <v>212</v>
      </c>
      <c r="C14" s="1">
        <v>212</v>
      </c>
      <c r="D14" s="1">
        <v>212</v>
      </c>
      <c r="E14" s="1">
        <v>212</v>
      </c>
      <c r="F14" s="1">
        <v>212</v>
      </c>
      <c r="G14" s="1">
        <v>212</v>
      </c>
      <c r="H14" s="1">
        <v>121</v>
      </c>
      <c r="I14" s="1">
        <v>121</v>
      </c>
      <c r="J14" s="1">
        <v>121</v>
      </c>
      <c r="K14" s="1">
        <v>121</v>
      </c>
      <c r="L14" s="1">
        <v>121</v>
      </c>
      <c r="M14" s="1">
        <v>121</v>
      </c>
    </row>
    <row r="15" spans="1:13">
      <c r="A15" s="5">
        <f>+mid!A15</f>
        <v>45526</v>
      </c>
      <c r="B15" s="1">
        <v>211</v>
      </c>
      <c r="C15" s="1">
        <v>211</v>
      </c>
      <c r="D15" s="1">
        <v>211</v>
      </c>
      <c r="E15" s="1">
        <v>211</v>
      </c>
      <c r="F15" s="1">
        <v>211</v>
      </c>
      <c r="G15" s="1">
        <v>211</v>
      </c>
      <c r="H15" s="1">
        <v>120</v>
      </c>
      <c r="I15" s="1">
        <v>120</v>
      </c>
      <c r="J15" s="1">
        <v>120</v>
      </c>
      <c r="K15" s="1">
        <v>120</v>
      </c>
      <c r="L15" s="1">
        <v>120</v>
      </c>
      <c r="M15" s="1">
        <v>120</v>
      </c>
    </row>
    <row r="16" spans="1:13">
      <c r="A16" s="5">
        <f>+mid!A16</f>
        <v>45527</v>
      </c>
      <c r="B16" s="1">
        <v>210</v>
      </c>
      <c r="C16" s="1">
        <v>210</v>
      </c>
      <c r="D16" s="1">
        <v>210</v>
      </c>
      <c r="E16" s="1">
        <v>210</v>
      </c>
      <c r="F16" s="1">
        <v>210</v>
      </c>
      <c r="G16" s="1">
        <v>210</v>
      </c>
      <c r="H16" s="1">
        <v>119</v>
      </c>
      <c r="I16" s="1">
        <v>119</v>
      </c>
      <c r="J16" s="1">
        <v>119</v>
      </c>
      <c r="K16" s="1">
        <v>119</v>
      </c>
      <c r="L16" s="1">
        <v>119</v>
      </c>
      <c r="M16" s="1">
        <v>119</v>
      </c>
    </row>
    <row r="17" spans="1:13">
      <c r="A17" s="5">
        <f>+mid!A17</f>
        <v>45530</v>
      </c>
      <c r="B17" s="1">
        <v>207</v>
      </c>
      <c r="C17" s="1">
        <v>207</v>
      </c>
      <c r="D17" s="1">
        <v>207</v>
      </c>
      <c r="E17" s="1">
        <v>207</v>
      </c>
      <c r="F17" s="1">
        <v>207</v>
      </c>
      <c r="G17" s="1">
        <v>207</v>
      </c>
      <c r="H17" s="1">
        <v>116</v>
      </c>
      <c r="I17" s="1">
        <v>116</v>
      </c>
      <c r="J17" s="1">
        <v>116</v>
      </c>
      <c r="K17" s="1">
        <v>116</v>
      </c>
      <c r="L17" s="1">
        <v>116</v>
      </c>
      <c r="M17" s="1">
        <v>116</v>
      </c>
    </row>
    <row r="18" spans="1:13">
      <c r="A18" s="5">
        <f>+mid!A18</f>
        <v>45531</v>
      </c>
      <c r="B18" s="1">
        <v>206</v>
      </c>
      <c r="C18" s="1">
        <v>206</v>
      </c>
      <c r="D18" s="1">
        <v>206</v>
      </c>
      <c r="E18" s="1">
        <v>206</v>
      </c>
      <c r="F18" s="1">
        <v>206</v>
      </c>
      <c r="G18" s="1">
        <v>206</v>
      </c>
      <c r="H18" s="1">
        <v>115</v>
      </c>
      <c r="I18" s="1">
        <v>115</v>
      </c>
      <c r="J18" s="1">
        <v>115</v>
      </c>
      <c r="K18" s="1">
        <v>115</v>
      </c>
      <c r="L18" s="1">
        <v>115</v>
      </c>
      <c r="M18" s="1">
        <v>115</v>
      </c>
    </row>
    <row r="19" spans="1:13">
      <c r="A19" s="5">
        <f>+mid!A19</f>
        <v>45532</v>
      </c>
      <c r="B19" s="1">
        <v>205</v>
      </c>
      <c r="C19" s="1">
        <v>205</v>
      </c>
      <c r="D19" s="1">
        <v>205</v>
      </c>
      <c r="E19" s="1">
        <v>205</v>
      </c>
      <c r="F19" s="1">
        <v>205</v>
      </c>
      <c r="G19" s="1">
        <v>205</v>
      </c>
      <c r="H19" s="1">
        <v>114</v>
      </c>
      <c r="I19" s="1">
        <v>114</v>
      </c>
      <c r="J19" s="1">
        <v>114</v>
      </c>
      <c r="K19" s="1">
        <v>114</v>
      </c>
      <c r="L19" s="1">
        <v>114</v>
      </c>
      <c r="M19" s="1">
        <v>114</v>
      </c>
    </row>
    <row r="20" spans="1:13">
      <c r="A20" s="5">
        <f>+mid!A20</f>
        <v>45533</v>
      </c>
      <c r="B20" s="1">
        <v>204</v>
      </c>
      <c r="C20" s="1">
        <v>204</v>
      </c>
      <c r="D20" s="1">
        <v>204</v>
      </c>
      <c r="E20" s="1">
        <v>204</v>
      </c>
      <c r="F20" s="1">
        <v>204</v>
      </c>
      <c r="G20" s="1">
        <v>204</v>
      </c>
      <c r="H20" s="1">
        <v>113</v>
      </c>
      <c r="I20" s="1">
        <v>113</v>
      </c>
      <c r="J20" s="1">
        <v>113</v>
      </c>
      <c r="K20" s="1">
        <v>113</v>
      </c>
      <c r="L20" s="1">
        <v>113</v>
      </c>
      <c r="M20" s="1">
        <v>113</v>
      </c>
    </row>
    <row r="21" spans="1:13">
      <c r="A21" s="5">
        <f>+mid!A21</f>
        <v>45534</v>
      </c>
      <c r="B21" s="1">
        <v>203</v>
      </c>
      <c r="C21" s="1">
        <v>203</v>
      </c>
      <c r="D21" s="1">
        <v>203</v>
      </c>
      <c r="E21" s="1">
        <v>203</v>
      </c>
      <c r="F21" s="1">
        <v>203</v>
      </c>
      <c r="G21" s="1">
        <v>203</v>
      </c>
      <c r="H21" s="1">
        <v>112</v>
      </c>
      <c r="I21" s="1">
        <v>112</v>
      </c>
      <c r="J21" s="1">
        <v>112</v>
      </c>
      <c r="K21" s="1">
        <v>112</v>
      </c>
      <c r="L21" s="1">
        <v>112</v>
      </c>
      <c r="M21" s="1">
        <v>112</v>
      </c>
    </row>
    <row r="22" spans="1:13">
      <c r="A22" s="5">
        <f>+mid!A22</f>
        <v>45538</v>
      </c>
      <c r="B22" s="1">
        <v>199</v>
      </c>
      <c r="C22" s="1">
        <v>199</v>
      </c>
      <c r="D22" s="1">
        <v>199</v>
      </c>
      <c r="E22" s="1">
        <v>199</v>
      </c>
      <c r="F22" s="1">
        <v>199</v>
      </c>
      <c r="G22" s="1">
        <v>199</v>
      </c>
      <c r="H22" s="1">
        <v>108</v>
      </c>
      <c r="I22" s="1">
        <v>108</v>
      </c>
      <c r="J22" s="1">
        <v>108</v>
      </c>
      <c r="K22" s="1">
        <v>108</v>
      </c>
      <c r="L22" s="1">
        <v>108</v>
      </c>
      <c r="M22" s="1">
        <v>108</v>
      </c>
    </row>
    <row r="23" spans="1:13">
      <c r="A23" s="5">
        <f>+mid!A23</f>
        <v>45539</v>
      </c>
      <c r="B23" s="1">
        <v>198</v>
      </c>
      <c r="C23" s="1">
        <v>198</v>
      </c>
      <c r="D23" s="1">
        <v>198</v>
      </c>
      <c r="E23" s="1">
        <v>198</v>
      </c>
      <c r="F23" s="1">
        <v>198</v>
      </c>
      <c r="G23" s="1">
        <v>198</v>
      </c>
      <c r="H23" s="1">
        <v>107</v>
      </c>
      <c r="I23" s="1">
        <v>107</v>
      </c>
      <c r="J23" s="1">
        <v>107</v>
      </c>
      <c r="K23" s="1">
        <v>107</v>
      </c>
      <c r="L23" s="1">
        <v>107</v>
      </c>
      <c r="M23" s="1">
        <v>107</v>
      </c>
    </row>
    <row r="24" spans="1:13">
      <c r="A24" s="5">
        <f>+mid!A24</f>
        <v>45540</v>
      </c>
      <c r="B24" s="1">
        <v>197</v>
      </c>
      <c r="C24" s="1">
        <v>197</v>
      </c>
      <c r="D24" s="1">
        <v>197</v>
      </c>
      <c r="E24" s="1">
        <v>197</v>
      </c>
      <c r="F24" s="1">
        <v>197</v>
      </c>
      <c r="G24" s="1">
        <v>197</v>
      </c>
      <c r="H24" s="1">
        <v>106</v>
      </c>
      <c r="I24" s="1">
        <v>106</v>
      </c>
      <c r="J24" s="1">
        <v>106</v>
      </c>
      <c r="K24" s="1">
        <v>106</v>
      </c>
      <c r="L24" s="1">
        <v>106</v>
      </c>
      <c r="M24" s="1">
        <v>106</v>
      </c>
    </row>
    <row r="25" spans="1:13">
      <c r="A25" s="5">
        <f>+mid!A25</f>
        <v>45541</v>
      </c>
      <c r="B25" s="1">
        <v>196</v>
      </c>
      <c r="C25" s="1">
        <v>196</v>
      </c>
      <c r="D25" s="1">
        <v>196</v>
      </c>
      <c r="E25" s="1">
        <v>196</v>
      </c>
      <c r="F25" s="1">
        <v>196</v>
      </c>
      <c r="G25" s="1">
        <v>196</v>
      </c>
      <c r="H25" s="1">
        <v>105</v>
      </c>
      <c r="I25" s="1">
        <v>105</v>
      </c>
      <c r="J25" s="1">
        <v>105</v>
      </c>
      <c r="K25" s="1">
        <v>105</v>
      </c>
      <c r="L25" s="1">
        <v>105</v>
      </c>
      <c r="M25" s="1">
        <v>105</v>
      </c>
    </row>
    <row r="26" spans="1:13">
      <c r="A26" s="5">
        <f>+mid!A26</f>
        <v>45544</v>
      </c>
      <c r="B26" s="1">
        <v>193</v>
      </c>
      <c r="C26" s="1">
        <v>193</v>
      </c>
      <c r="D26" s="1">
        <v>193</v>
      </c>
      <c r="E26" s="1">
        <v>193</v>
      </c>
      <c r="F26" s="1">
        <v>193</v>
      </c>
      <c r="G26" s="1">
        <v>193</v>
      </c>
      <c r="H26" s="1">
        <v>102</v>
      </c>
      <c r="I26" s="1">
        <v>102</v>
      </c>
      <c r="J26" s="1">
        <v>102</v>
      </c>
      <c r="K26" s="1">
        <v>102</v>
      </c>
      <c r="L26" s="1">
        <v>102</v>
      </c>
      <c r="M26" s="1">
        <v>102</v>
      </c>
    </row>
    <row r="27" spans="1:13">
      <c r="A27" s="5">
        <f>+mid!A27</f>
        <v>45545</v>
      </c>
      <c r="B27" s="1">
        <v>192</v>
      </c>
      <c r="C27" s="1">
        <v>192</v>
      </c>
      <c r="D27" s="1">
        <v>192</v>
      </c>
      <c r="E27" s="1">
        <v>192</v>
      </c>
      <c r="F27" s="1">
        <v>192</v>
      </c>
      <c r="G27" s="1">
        <v>192</v>
      </c>
      <c r="H27" s="1">
        <v>101</v>
      </c>
      <c r="I27" s="1">
        <v>101</v>
      </c>
      <c r="J27" s="1">
        <v>101</v>
      </c>
      <c r="K27" s="1">
        <v>101</v>
      </c>
      <c r="L27" s="1">
        <v>101</v>
      </c>
      <c r="M27" s="1">
        <v>101</v>
      </c>
    </row>
    <row r="28" spans="1:13">
      <c r="A28" s="5">
        <f>+mid!A28</f>
        <v>45546</v>
      </c>
      <c r="B28" s="1">
        <v>191</v>
      </c>
      <c r="C28" s="1">
        <v>191</v>
      </c>
      <c r="D28" s="1">
        <v>191</v>
      </c>
      <c r="E28" s="1">
        <v>191</v>
      </c>
      <c r="F28" s="1">
        <v>191</v>
      </c>
      <c r="G28" s="1">
        <v>191</v>
      </c>
      <c r="H28" s="1">
        <v>100</v>
      </c>
      <c r="I28" s="1">
        <v>100</v>
      </c>
      <c r="J28" s="1">
        <v>100</v>
      </c>
      <c r="K28" s="1">
        <v>100</v>
      </c>
      <c r="L28" s="1">
        <v>100</v>
      </c>
      <c r="M28" s="1">
        <v>100</v>
      </c>
    </row>
    <row r="29" spans="1:13">
      <c r="A29" s="5">
        <f>+mid!A29</f>
        <v>45547</v>
      </c>
      <c r="B29" s="1">
        <v>190</v>
      </c>
      <c r="C29" s="1">
        <v>190</v>
      </c>
      <c r="D29" s="1">
        <v>190</v>
      </c>
      <c r="E29" s="1">
        <v>190</v>
      </c>
      <c r="F29" s="1">
        <v>190</v>
      </c>
      <c r="G29" s="1">
        <v>190</v>
      </c>
      <c r="H29" s="1">
        <v>99</v>
      </c>
      <c r="I29" s="1">
        <v>99</v>
      </c>
      <c r="J29" s="1">
        <v>99</v>
      </c>
      <c r="K29" s="1">
        <v>99</v>
      </c>
      <c r="L29" s="1">
        <v>99</v>
      </c>
      <c r="M29" s="1">
        <v>99</v>
      </c>
    </row>
    <row r="30" spans="1:13">
      <c r="A30" s="5">
        <f>+mid!A30</f>
        <v>45548</v>
      </c>
      <c r="B30" s="1">
        <v>189</v>
      </c>
      <c r="C30" s="1">
        <v>189</v>
      </c>
      <c r="D30" s="1">
        <v>189</v>
      </c>
      <c r="E30" s="1">
        <v>189</v>
      </c>
      <c r="F30" s="1">
        <v>189</v>
      </c>
      <c r="G30" s="1">
        <v>189</v>
      </c>
      <c r="H30" s="1">
        <v>98</v>
      </c>
      <c r="I30" s="1">
        <v>98</v>
      </c>
      <c r="J30" s="1">
        <v>98</v>
      </c>
      <c r="K30" s="1">
        <v>98</v>
      </c>
      <c r="L30" s="1">
        <v>98</v>
      </c>
      <c r="M30" s="1">
        <v>98</v>
      </c>
    </row>
    <row r="31" spans="1:13">
      <c r="A31" s="5">
        <f>+mid!A31</f>
        <v>45551</v>
      </c>
      <c r="B31" s="1">
        <v>186</v>
      </c>
      <c r="C31" s="1">
        <v>186</v>
      </c>
      <c r="D31" s="1">
        <v>186</v>
      </c>
      <c r="E31" s="1">
        <v>186</v>
      </c>
      <c r="F31" s="1">
        <v>186</v>
      </c>
      <c r="G31" s="1">
        <v>186</v>
      </c>
      <c r="H31" s="1">
        <v>95</v>
      </c>
      <c r="I31" s="1">
        <v>95</v>
      </c>
      <c r="J31" s="1">
        <v>95</v>
      </c>
      <c r="K31" s="1">
        <v>95</v>
      </c>
      <c r="L31" s="1">
        <v>95</v>
      </c>
      <c r="M31" s="1">
        <v>95</v>
      </c>
    </row>
    <row r="32" spans="1:13">
      <c r="A32" s="5">
        <f>+mid!A32</f>
        <v>45552</v>
      </c>
      <c r="B32" s="1">
        <v>185</v>
      </c>
      <c r="C32" s="1">
        <v>185</v>
      </c>
      <c r="D32" s="1">
        <v>185</v>
      </c>
      <c r="E32" s="1">
        <v>185</v>
      </c>
      <c r="F32" s="1">
        <v>185</v>
      </c>
      <c r="G32" s="1">
        <v>185</v>
      </c>
      <c r="H32" s="1">
        <v>94</v>
      </c>
      <c r="I32" s="1">
        <v>94</v>
      </c>
      <c r="J32" s="1">
        <v>94</v>
      </c>
      <c r="K32" s="1">
        <v>94</v>
      </c>
      <c r="L32" s="1">
        <v>94</v>
      </c>
      <c r="M32" s="1">
        <v>94</v>
      </c>
    </row>
    <row r="33" spans="1:13">
      <c r="A33" s="5">
        <f>+mid!A33</f>
        <v>45553</v>
      </c>
      <c r="B33" s="1">
        <v>184</v>
      </c>
      <c r="C33" s="1">
        <v>184</v>
      </c>
      <c r="D33" s="1">
        <v>184</v>
      </c>
      <c r="E33" s="1">
        <v>184</v>
      </c>
      <c r="F33" s="1">
        <v>184</v>
      </c>
      <c r="G33" s="1">
        <v>184</v>
      </c>
      <c r="H33" s="1">
        <v>93</v>
      </c>
      <c r="I33" s="1">
        <v>93</v>
      </c>
      <c r="J33" s="1">
        <v>93</v>
      </c>
      <c r="K33" s="1">
        <v>93</v>
      </c>
      <c r="L33" s="1">
        <v>93</v>
      </c>
      <c r="M33" s="1">
        <v>93</v>
      </c>
    </row>
    <row r="34" spans="1:13">
      <c r="A34" s="5">
        <f>+mid!A34</f>
        <v>45554</v>
      </c>
      <c r="B34" s="1">
        <v>183</v>
      </c>
      <c r="C34" s="1">
        <v>183</v>
      </c>
      <c r="D34" s="1">
        <v>183</v>
      </c>
      <c r="E34" s="1">
        <v>183</v>
      </c>
      <c r="F34" s="1">
        <v>183</v>
      </c>
      <c r="G34" s="1">
        <v>183</v>
      </c>
      <c r="H34" s="1">
        <v>92</v>
      </c>
      <c r="I34" s="1">
        <v>92</v>
      </c>
      <c r="J34" s="1">
        <v>92</v>
      </c>
      <c r="K34" s="1">
        <v>92</v>
      </c>
      <c r="L34" s="1">
        <v>92</v>
      </c>
      <c r="M34" s="1">
        <v>92</v>
      </c>
    </row>
    <row r="35" spans="1:13">
      <c r="A35" s="5">
        <f>+mid!A35</f>
        <v>45555</v>
      </c>
      <c r="B35" s="1">
        <v>182</v>
      </c>
      <c r="C35" s="1">
        <v>182</v>
      </c>
      <c r="D35" s="1">
        <v>182</v>
      </c>
      <c r="E35" s="1">
        <v>182</v>
      </c>
      <c r="F35" s="1">
        <v>182</v>
      </c>
      <c r="G35" s="1">
        <v>182</v>
      </c>
      <c r="H35" s="1">
        <v>91</v>
      </c>
      <c r="I35" s="1">
        <v>91</v>
      </c>
      <c r="J35" s="1">
        <v>91</v>
      </c>
      <c r="K35" s="1">
        <v>91</v>
      </c>
      <c r="L35" s="1">
        <v>91</v>
      </c>
      <c r="M35" s="1">
        <v>91</v>
      </c>
    </row>
    <row r="36" spans="1:13">
      <c r="A36" s="5">
        <f>+mid!A36</f>
        <v>45558</v>
      </c>
      <c r="B36" s="1">
        <v>179</v>
      </c>
      <c r="C36" s="1">
        <v>179</v>
      </c>
      <c r="D36" s="1">
        <v>179</v>
      </c>
      <c r="E36" s="1">
        <v>179</v>
      </c>
      <c r="F36" s="1">
        <v>179</v>
      </c>
      <c r="G36" s="1">
        <v>179</v>
      </c>
      <c r="H36" s="1">
        <v>88</v>
      </c>
      <c r="I36" s="1">
        <v>88</v>
      </c>
      <c r="J36" s="1">
        <v>88</v>
      </c>
      <c r="K36" s="1">
        <v>88</v>
      </c>
      <c r="L36" s="1">
        <v>88</v>
      </c>
      <c r="M36" s="1">
        <v>88</v>
      </c>
    </row>
    <row r="37" spans="1:13">
      <c r="A37" s="5">
        <f>+mid!A37</f>
        <v>45559</v>
      </c>
      <c r="B37" s="1">
        <v>178</v>
      </c>
      <c r="C37" s="1">
        <v>178</v>
      </c>
      <c r="D37" s="1">
        <v>178</v>
      </c>
      <c r="E37" s="1">
        <v>178</v>
      </c>
      <c r="F37" s="1">
        <v>178</v>
      </c>
      <c r="G37" s="1">
        <v>178</v>
      </c>
      <c r="H37" s="1">
        <v>87</v>
      </c>
      <c r="I37" s="1">
        <v>87</v>
      </c>
      <c r="J37" s="1">
        <v>87</v>
      </c>
      <c r="K37" s="1">
        <v>87</v>
      </c>
      <c r="L37" s="1">
        <v>87</v>
      </c>
      <c r="M37" s="1">
        <v>87</v>
      </c>
    </row>
    <row r="38" spans="1:13">
      <c r="A38" s="5">
        <f>+mid!A38</f>
        <v>45560</v>
      </c>
      <c r="B38" s="1">
        <v>177</v>
      </c>
      <c r="C38" s="1">
        <v>177</v>
      </c>
      <c r="D38" s="1">
        <v>177</v>
      </c>
      <c r="E38" s="1">
        <v>177</v>
      </c>
      <c r="F38" s="1">
        <v>177</v>
      </c>
      <c r="G38" s="1">
        <v>177</v>
      </c>
      <c r="H38" s="1">
        <v>86</v>
      </c>
      <c r="I38" s="1">
        <v>86</v>
      </c>
      <c r="J38" s="1">
        <v>86</v>
      </c>
      <c r="K38" s="1">
        <v>86</v>
      </c>
      <c r="L38" s="1">
        <v>86</v>
      </c>
      <c r="M38" s="1">
        <v>86</v>
      </c>
    </row>
    <row r="39" spans="1:13">
      <c r="A39" s="5">
        <f>+mid!A39</f>
        <v>45561</v>
      </c>
      <c r="B39" s="1">
        <v>176</v>
      </c>
      <c r="C39" s="1">
        <v>176</v>
      </c>
      <c r="D39" s="1">
        <v>176</v>
      </c>
      <c r="E39" s="1">
        <v>176</v>
      </c>
      <c r="F39" s="1">
        <v>176</v>
      </c>
      <c r="G39" s="1">
        <v>176</v>
      </c>
      <c r="H39" s="1">
        <v>85</v>
      </c>
      <c r="I39" s="1">
        <v>85</v>
      </c>
      <c r="J39" s="1">
        <v>85</v>
      </c>
      <c r="K39" s="1">
        <v>85</v>
      </c>
      <c r="L39" s="1">
        <v>85</v>
      </c>
      <c r="M39" s="1">
        <v>85</v>
      </c>
    </row>
    <row r="40" spans="1:13">
      <c r="A40" s="5">
        <f>+mid!A40</f>
        <v>45562</v>
      </c>
      <c r="B40" s="1">
        <v>175</v>
      </c>
      <c r="C40" s="1">
        <v>175</v>
      </c>
      <c r="D40" s="1">
        <v>175</v>
      </c>
      <c r="E40" s="1">
        <v>175</v>
      </c>
      <c r="F40" s="1">
        <v>175</v>
      </c>
      <c r="G40" s="1">
        <v>175</v>
      </c>
      <c r="H40" s="1">
        <v>84</v>
      </c>
      <c r="I40" s="1">
        <v>84</v>
      </c>
      <c r="J40" s="1">
        <v>84</v>
      </c>
      <c r="K40" s="1">
        <v>84</v>
      </c>
      <c r="L40" s="1">
        <v>84</v>
      </c>
      <c r="M40" s="1">
        <v>84</v>
      </c>
    </row>
    <row r="41" spans="1:13">
      <c r="A41" s="5">
        <f>+mid!A41</f>
        <v>45565</v>
      </c>
      <c r="B41" s="1">
        <v>172</v>
      </c>
      <c r="C41" s="1">
        <v>172</v>
      </c>
      <c r="D41" s="1">
        <v>172</v>
      </c>
      <c r="E41" s="1">
        <v>172</v>
      </c>
      <c r="F41" s="1">
        <v>172</v>
      </c>
      <c r="G41" s="1">
        <v>172</v>
      </c>
      <c r="H41" s="1">
        <v>81</v>
      </c>
      <c r="I41" s="1">
        <v>81</v>
      </c>
      <c r="J41" s="1">
        <v>81</v>
      </c>
      <c r="K41" s="1">
        <v>81</v>
      </c>
      <c r="L41" s="1">
        <v>81</v>
      </c>
      <c r="M41" s="1">
        <v>81</v>
      </c>
    </row>
    <row r="42" spans="1:13">
      <c r="A42" s="5">
        <f>+mid!A42</f>
        <v>45566</v>
      </c>
      <c r="B42" s="1">
        <v>171</v>
      </c>
      <c r="C42" s="1">
        <v>171</v>
      </c>
      <c r="D42" s="1">
        <v>171</v>
      </c>
      <c r="E42" s="1">
        <v>171</v>
      </c>
      <c r="F42" s="1">
        <v>171</v>
      </c>
      <c r="G42" s="1">
        <v>171</v>
      </c>
      <c r="H42" s="1">
        <v>80</v>
      </c>
      <c r="I42" s="1">
        <v>80</v>
      </c>
      <c r="J42" s="1">
        <v>80</v>
      </c>
      <c r="K42" s="1">
        <v>80</v>
      </c>
      <c r="L42" s="1">
        <v>80</v>
      </c>
      <c r="M42" s="1">
        <v>80</v>
      </c>
    </row>
    <row r="43" spans="1:13">
      <c r="A43" s="5">
        <f>+mid!A43</f>
        <v>45567</v>
      </c>
      <c r="B43" s="1">
        <v>170</v>
      </c>
      <c r="C43" s="1">
        <v>170</v>
      </c>
      <c r="D43" s="1">
        <v>170</v>
      </c>
      <c r="E43" s="1">
        <v>170</v>
      </c>
      <c r="F43" s="1">
        <v>170</v>
      </c>
      <c r="G43" s="1">
        <v>170</v>
      </c>
      <c r="H43" s="1">
        <v>79</v>
      </c>
      <c r="I43" s="1">
        <v>79</v>
      </c>
      <c r="J43" s="1">
        <v>79</v>
      </c>
      <c r="K43" s="1">
        <v>79</v>
      </c>
      <c r="L43" s="1">
        <v>79</v>
      </c>
      <c r="M43" s="1">
        <v>79</v>
      </c>
    </row>
    <row r="44" spans="1:13">
      <c r="A44" s="5">
        <f>+mid!A44</f>
        <v>45568</v>
      </c>
      <c r="B44" s="1">
        <v>169</v>
      </c>
      <c r="C44" s="1">
        <v>169</v>
      </c>
      <c r="D44" s="1">
        <v>169</v>
      </c>
      <c r="E44" s="1">
        <v>169</v>
      </c>
      <c r="F44" s="1">
        <v>169</v>
      </c>
      <c r="G44" s="1">
        <v>169</v>
      </c>
      <c r="H44" s="1">
        <v>78</v>
      </c>
      <c r="I44" s="1">
        <v>78</v>
      </c>
      <c r="J44" s="1">
        <v>78</v>
      </c>
      <c r="K44" s="1">
        <v>78</v>
      </c>
      <c r="L44" s="1">
        <v>78</v>
      </c>
      <c r="M44" s="1">
        <v>78</v>
      </c>
    </row>
    <row r="45" spans="1:13">
      <c r="A45" s="5">
        <f>+mid!A45</f>
        <v>45569</v>
      </c>
      <c r="B45" s="1">
        <v>168</v>
      </c>
      <c r="C45" s="1">
        <v>168</v>
      </c>
      <c r="D45" s="1">
        <v>168</v>
      </c>
      <c r="E45" s="1">
        <v>168</v>
      </c>
      <c r="F45" s="1">
        <v>168</v>
      </c>
      <c r="G45" s="1">
        <v>168</v>
      </c>
      <c r="H45" s="1">
        <v>77</v>
      </c>
      <c r="I45" s="1">
        <v>77</v>
      </c>
      <c r="J45" s="1">
        <v>77</v>
      </c>
      <c r="K45" s="1">
        <v>77</v>
      </c>
      <c r="L45" s="1">
        <v>77</v>
      </c>
      <c r="M45" s="1">
        <v>77</v>
      </c>
    </row>
    <row r="46" spans="1:13">
      <c r="A46" s="5">
        <f>+mid!A46</f>
        <v>45572</v>
      </c>
      <c r="B46" s="1">
        <v>165</v>
      </c>
      <c r="C46" s="1">
        <v>165</v>
      </c>
      <c r="D46" s="1">
        <v>165</v>
      </c>
      <c r="E46" s="1">
        <v>165</v>
      </c>
      <c r="F46" s="1">
        <v>165</v>
      </c>
      <c r="G46" s="1">
        <v>165</v>
      </c>
      <c r="H46" s="1">
        <v>74</v>
      </c>
      <c r="I46" s="1">
        <v>74</v>
      </c>
      <c r="J46" s="1">
        <v>74</v>
      </c>
      <c r="K46" s="1">
        <v>74</v>
      </c>
      <c r="L46" s="1">
        <v>74</v>
      </c>
      <c r="M46" s="1">
        <v>74</v>
      </c>
    </row>
    <row r="47" spans="1:13">
      <c r="A47" s="5">
        <f>+mid!A47</f>
        <v>45573</v>
      </c>
      <c r="B47" s="1">
        <v>164</v>
      </c>
      <c r="C47" s="1">
        <v>164</v>
      </c>
      <c r="D47" s="1">
        <v>164</v>
      </c>
      <c r="E47" s="1">
        <v>164</v>
      </c>
      <c r="F47" s="1">
        <v>164</v>
      </c>
      <c r="G47" s="1">
        <v>164</v>
      </c>
      <c r="H47" s="1">
        <v>73</v>
      </c>
      <c r="I47" s="1">
        <v>73</v>
      </c>
      <c r="J47" s="1">
        <v>73</v>
      </c>
      <c r="K47" s="1">
        <v>73</v>
      </c>
      <c r="L47" s="1">
        <v>73</v>
      </c>
      <c r="M47" s="1">
        <v>73</v>
      </c>
    </row>
    <row r="48" spans="1:13">
      <c r="A48" s="5">
        <f>+mid!A48</f>
        <v>45574</v>
      </c>
      <c r="B48" s="1">
        <v>163</v>
      </c>
      <c r="C48" s="1">
        <v>163</v>
      </c>
      <c r="D48" s="1">
        <v>163</v>
      </c>
      <c r="E48" s="1">
        <v>163</v>
      </c>
      <c r="F48" s="1">
        <v>163</v>
      </c>
      <c r="G48" s="1">
        <v>163</v>
      </c>
      <c r="H48" s="1">
        <v>72</v>
      </c>
      <c r="I48" s="1">
        <v>72</v>
      </c>
      <c r="J48" s="1">
        <v>72</v>
      </c>
      <c r="K48" s="1">
        <v>72</v>
      </c>
      <c r="L48" s="1">
        <v>72</v>
      </c>
      <c r="M48" s="1">
        <v>72</v>
      </c>
    </row>
    <row r="49" spans="1:13">
      <c r="A49" s="5">
        <f>+mid!A49</f>
        <v>45575</v>
      </c>
      <c r="B49" s="1">
        <v>162</v>
      </c>
      <c r="C49" s="1">
        <v>162</v>
      </c>
      <c r="D49" s="1">
        <v>162</v>
      </c>
      <c r="E49" s="1">
        <v>162</v>
      </c>
      <c r="F49" s="1">
        <v>162</v>
      </c>
      <c r="G49" s="1">
        <v>162</v>
      </c>
      <c r="H49" s="1">
        <v>71</v>
      </c>
      <c r="I49" s="1">
        <v>71</v>
      </c>
      <c r="J49" s="1">
        <v>71</v>
      </c>
      <c r="K49" s="1">
        <v>71</v>
      </c>
      <c r="L49" s="1">
        <v>71</v>
      </c>
      <c r="M49" s="1">
        <v>71</v>
      </c>
    </row>
    <row r="50" spans="1:13">
      <c r="A50" s="5">
        <f>+mid!A50</f>
        <v>45576</v>
      </c>
      <c r="B50" s="1">
        <v>161</v>
      </c>
      <c r="C50" s="1">
        <v>161</v>
      </c>
      <c r="D50" s="1">
        <v>161</v>
      </c>
      <c r="E50" s="1">
        <v>161</v>
      </c>
      <c r="F50" s="1">
        <v>161</v>
      </c>
      <c r="G50" s="1">
        <v>161</v>
      </c>
      <c r="H50" s="1">
        <v>70</v>
      </c>
      <c r="I50" s="1">
        <v>70</v>
      </c>
      <c r="J50" s="1">
        <v>70</v>
      </c>
      <c r="K50" s="1">
        <v>70</v>
      </c>
      <c r="L50" s="1">
        <v>70</v>
      </c>
      <c r="M50" s="1">
        <v>70</v>
      </c>
    </row>
    <row r="51" spans="1:13">
      <c r="A51" s="5">
        <f>+mid!A51</f>
        <v>45579</v>
      </c>
      <c r="B51" s="1">
        <v>158</v>
      </c>
      <c r="C51" s="1">
        <v>158</v>
      </c>
      <c r="D51" s="1">
        <v>158</v>
      </c>
      <c r="E51" s="1">
        <v>158</v>
      </c>
      <c r="F51" s="1">
        <v>158</v>
      </c>
      <c r="G51" s="1">
        <v>158</v>
      </c>
      <c r="H51" s="1">
        <v>67</v>
      </c>
      <c r="I51" s="1">
        <v>67</v>
      </c>
      <c r="J51" s="1">
        <v>67</v>
      </c>
      <c r="K51" s="1">
        <v>67</v>
      </c>
      <c r="L51" s="1">
        <v>67</v>
      </c>
      <c r="M51" s="1">
        <v>67</v>
      </c>
    </row>
    <row r="52" spans="1:13">
      <c r="A52" s="5">
        <f>+mid!A52</f>
        <v>45580</v>
      </c>
      <c r="B52" s="1">
        <v>157</v>
      </c>
      <c r="C52" s="1">
        <v>157</v>
      </c>
      <c r="D52" s="1">
        <v>157</v>
      </c>
      <c r="E52" s="1">
        <v>157</v>
      </c>
      <c r="F52" s="1">
        <v>157</v>
      </c>
      <c r="G52" s="1">
        <v>157</v>
      </c>
      <c r="H52" s="1">
        <v>66</v>
      </c>
      <c r="I52" s="1">
        <v>66</v>
      </c>
      <c r="J52" s="1">
        <v>66</v>
      </c>
      <c r="K52" s="1">
        <v>66</v>
      </c>
      <c r="L52" s="1">
        <v>66</v>
      </c>
      <c r="M52" s="1">
        <v>66</v>
      </c>
    </row>
    <row r="53" spans="1:13">
      <c r="A53" s="5">
        <f>+mid!A53</f>
        <v>45581</v>
      </c>
      <c r="B53" s="1">
        <v>156</v>
      </c>
      <c r="C53" s="1">
        <v>156</v>
      </c>
      <c r="D53" s="1">
        <v>156</v>
      </c>
      <c r="E53" s="1">
        <v>156</v>
      </c>
      <c r="F53" s="1">
        <v>156</v>
      </c>
      <c r="G53" s="1">
        <v>156</v>
      </c>
      <c r="H53" s="1">
        <v>65</v>
      </c>
      <c r="I53" s="1">
        <v>65</v>
      </c>
      <c r="J53" s="1">
        <v>65</v>
      </c>
      <c r="K53" s="1">
        <v>65</v>
      </c>
      <c r="L53" s="1">
        <v>65</v>
      </c>
      <c r="M53" s="1">
        <v>65</v>
      </c>
    </row>
    <row r="54" spans="1:13">
      <c r="A54" s="5">
        <f>+mid!A54</f>
        <v>45582</v>
      </c>
      <c r="B54" s="1">
        <v>155</v>
      </c>
      <c r="C54" s="1">
        <v>155</v>
      </c>
      <c r="D54" s="1">
        <v>155</v>
      </c>
      <c r="E54" s="1">
        <v>155</v>
      </c>
      <c r="F54" s="1">
        <v>155</v>
      </c>
      <c r="G54" s="1">
        <v>155</v>
      </c>
      <c r="H54" s="1">
        <v>64</v>
      </c>
      <c r="I54" s="1">
        <v>64</v>
      </c>
      <c r="J54" s="1">
        <v>64</v>
      </c>
      <c r="K54" s="1">
        <v>64</v>
      </c>
      <c r="L54" s="1">
        <v>64</v>
      </c>
      <c r="M54" s="1">
        <v>64</v>
      </c>
    </row>
    <row r="55" spans="1:13">
      <c r="A55" s="5">
        <f>+mid!A55</f>
        <v>45583</v>
      </c>
      <c r="B55" s="1">
        <v>154</v>
      </c>
      <c r="C55" s="1">
        <v>154</v>
      </c>
      <c r="D55" s="1">
        <v>154</v>
      </c>
      <c r="E55" s="1">
        <v>154</v>
      </c>
      <c r="F55" s="1">
        <v>154</v>
      </c>
      <c r="G55" s="1">
        <v>154</v>
      </c>
      <c r="H55" s="1">
        <v>63</v>
      </c>
      <c r="I55" s="1">
        <v>63</v>
      </c>
      <c r="J55" s="1">
        <v>63</v>
      </c>
      <c r="K55" s="1">
        <v>63</v>
      </c>
      <c r="L55" s="1">
        <v>63</v>
      </c>
      <c r="M55" s="1">
        <v>63</v>
      </c>
    </row>
    <row r="56" spans="1:13">
      <c r="A56" s="5">
        <f>+mid!A56</f>
        <v>45586</v>
      </c>
      <c r="B56" s="1">
        <v>151</v>
      </c>
      <c r="C56" s="1">
        <v>151</v>
      </c>
      <c r="D56" s="1">
        <v>151</v>
      </c>
      <c r="E56" s="1">
        <v>151</v>
      </c>
      <c r="F56" s="1">
        <v>151</v>
      </c>
      <c r="G56" s="1">
        <v>151</v>
      </c>
      <c r="H56" s="1">
        <v>60</v>
      </c>
      <c r="I56" s="1">
        <v>60</v>
      </c>
      <c r="J56" s="1">
        <v>60</v>
      </c>
      <c r="K56" s="1">
        <v>60</v>
      </c>
      <c r="L56" s="1">
        <v>60</v>
      </c>
      <c r="M56" s="1">
        <v>60</v>
      </c>
    </row>
    <row r="57" spans="1:13">
      <c r="A57" s="5">
        <f>+mid!A57</f>
        <v>45587</v>
      </c>
      <c r="B57" s="1">
        <v>150</v>
      </c>
      <c r="C57" s="1">
        <v>150</v>
      </c>
      <c r="D57" s="1">
        <v>150</v>
      </c>
      <c r="E57" s="1">
        <v>150</v>
      </c>
      <c r="F57" s="1">
        <v>150</v>
      </c>
      <c r="G57" s="1">
        <v>150</v>
      </c>
      <c r="H57" s="1">
        <v>59</v>
      </c>
      <c r="I57" s="1">
        <v>59</v>
      </c>
      <c r="J57" s="1">
        <v>59</v>
      </c>
      <c r="K57" s="1">
        <v>59</v>
      </c>
      <c r="L57" s="1">
        <v>59</v>
      </c>
      <c r="M57" s="1">
        <v>59</v>
      </c>
    </row>
    <row r="58" spans="1:13">
      <c r="A58" s="5">
        <f>+mid!A58</f>
        <v>45588</v>
      </c>
      <c r="B58" s="1">
        <v>149</v>
      </c>
      <c r="C58" s="1">
        <v>149</v>
      </c>
      <c r="D58" s="1">
        <v>149</v>
      </c>
      <c r="E58" s="1">
        <v>149</v>
      </c>
      <c r="F58" s="1">
        <v>149</v>
      </c>
      <c r="G58" s="1">
        <v>149</v>
      </c>
      <c r="H58" s="1">
        <v>58</v>
      </c>
      <c r="I58" s="1">
        <v>58</v>
      </c>
      <c r="J58" s="1">
        <v>58</v>
      </c>
      <c r="K58" s="1">
        <v>58</v>
      </c>
      <c r="L58" s="1">
        <v>58</v>
      </c>
      <c r="M58" s="1">
        <v>58</v>
      </c>
    </row>
    <row r="59" spans="1:13">
      <c r="A59" s="5">
        <f>+mid!A59</f>
        <v>45589</v>
      </c>
      <c r="B59" s="1">
        <v>148</v>
      </c>
      <c r="C59" s="1">
        <v>148</v>
      </c>
      <c r="D59" s="1">
        <v>148</v>
      </c>
      <c r="E59" s="1">
        <v>148</v>
      </c>
      <c r="F59" s="1">
        <v>148</v>
      </c>
      <c r="G59" s="1">
        <v>148</v>
      </c>
      <c r="H59" s="1">
        <v>57</v>
      </c>
      <c r="I59" s="1">
        <v>57</v>
      </c>
      <c r="J59" s="1">
        <v>57</v>
      </c>
      <c r="K59" s="1">
        <v>57</v>
      </c>
      <c r="L59" s="1">
        <v>57</v>
      </c>
      <c r="M59" s="1">
        <v>57</v>
      </c>
    </row>
    <row r="60" spans="1:13">
      <c r="A60" s="5">
        <f>+mid!A60</f>
        <v>45590</v>
      </c>
      <c r="B60" s="1">
        <v>147</v>
      </c>
      <c r="C60" s="1">
        <v>147</v>
      </c>
      <c r="D60" s="1">
        <v>147</v>
      </c>
      <c r="E60" s="1">
        <v>147</v>
      </c>
      <c r="F60" s="1">
        <v>147</v>
      </c>
      <c r="G60" s="1">
        <v>147</v>
      </c>
      <c r="H60" s="1">
        <v>56</v>
      </c>
      <c r="I60" s="1">
        <v>56</v>
      </c>
      <c r="J60" s="1">
        <v>56</v>
      </c>
      <c r="K60" s="1">
        <v>56</v>
      </c>
      <c r="L60" s="1">
        <v>56</v>
      </c>
      <c r="M60" s="1">
        <v>56</v>
      </c>
    </row>
    <row r="61" spans="1:13">
      <c r="A61" s="5">
        <f>+mid!A61</f>
        <v>45593</v>
      </c>
      <c r="B61" s="1">
        <v>144</v>
      </c>
      <c r="C61" s="1">
        <v>144</v>
      </c>
      <c r="D61" s="1">
        <v>144</v>
      </c>
      <c r="E61" s="1">
        <v>144</v>
      </c>
      <c r="F61" s="1">
        <v>144</v>
      </c>
      <c r="G61" s="1">
        <v>144</v>
      </c>
      <c r="H61" s="1">
        <v>53</v>
      </c>
      <c r="I61" s="1">
        <v>53</v>
      </c>
      <c r="J61" s="1">
        <v>53</v>
      </c>
      <c r="K61" s="1">
        <v>53</v>
      </c>
      <c r="L61" s="1">
        <v>53</v>
      </c>
      <c r="M61" s="1">
        <v>53</v>
      </c>
    </row>
    <row r="62" spans="1:13">
      <c r="A62" s="5">
        <f>+mid!A62</f>
        <v>45594</v>
      </c>
      <c r="B62" s="1">
        <v>143</v>
      </c>
      <c r="C62" s="1">
        <v>143</v>
      </c>
      <c r="D62" s="1">
        <v>143</v>
      </c>
      <c r="E62" s="1">
        <v>143</v>
      </c>
      <c r="F62" s="1">
        <v>143</v>
      </c>
      <c r="G62" s="1">
        <v>143</v>
      </c>
      <c r="H62" s="1">
        <v>52</v>
      </c>
      <c r="I62" s="1">
        <v>52</v>
      </c>
      <c r="J62" s="1">
        <v>52</v>
      </c>
      <c r="K62" s="1">
        <v>52</v>
      </c>
      <c r="L62" s="1">
        <v>52</v>
      </c>
      <c r="M62" s="1">
        <v>52</v>
      </c>
    </row>
    <row r="63" spans="1:13">
      <c r="A63" s="5">
        <f>+mid!A63</f>
        <v>45595</v>
      </c>
      <c r="B63" s="1">
        <v>142</v>
      </c>
      <c r="C63" s="1">
        <v>142</v>
      </c>
      <c r="D63" s="1">
        <v>142</v>
      </c>
      <c r="E63" s="1">
        <v>142</v>
      </c>
      <c r="F63" s="1">
        <v>142</v>
      </c>
      <c r="G63" s="1">
        <v>142</v>
      </c>
      <c r="H63" s="1">
        <v>51</v>
      </c>
      <c r="I63" s="1">
        <v>51</v>
      </c>
      <c r="J63" s="1">
        <v>51</v>
      </c>
      <c r="K63" s="1">
        <v>51</v>
      </c>
      <c r="L63" s="1">
        <v>51</v>
      </c>
      <c r="M63" s="1">
        <v>51</v>
      </c>
    </row>
    <row r="64" spans="1:13">
      <c r="A64" s="5">
        <f>+mid!A64</f>
        <v>45596</v>
      </c>
      <c r="B64" s="1">
        <v>141</v>
      </c>
      <c r="C64" s="1">
        <v>141</v>
      </c>
      <c r="D64" s="1">
        <v>141</v>
      </c>
      <c r="E64" s="1">
        <v>141</v>
      </c>
      <c r="F64" s="1">
        <v>141</v>
      </c>
      <c r="G64" s="1">
        <v>141</v>
      </c>
      <c r="H64" s="1">
        <v>50</v>
      </c>
      <c r="I64" s="1">
        <v>50</v>
      </c>
      <c r="J64" s="1">
        <v>50</v>
      </c>
      <c r="K64" s="1">
        <v>50</v>
      </c>
      <c r="L64" s="1">
        <v>50</v>
      </c>
      <c r="M64" s="1">
        <v>50</v>
      </c>
    </row>
    <row r="65" spans="1:13">
      <c r="A65" s="5">
        <f>+mid!A65</f>
        <v>45597</v>
      </c>
      <c r="B65" s="1">
        <v>140</v>
      </c>
      <c r="C65" s="1">
        <v>140</v>
      </c>
      <c r="D65" s="1">
        <v>140</v>
      </c>
      <c r="E65" s="1">
        <v>140</v>
      </c>
      <c r="F65" s="1">
        <v>140</v>
      </c>
      <c r="G65" s="1">
        <v>140</v>
      </c>
      <c r="H65" s="1">
        <v>49</v>
      </c>
      <c r="I65" s="1">
        <v>49</v>
      </c>
      <c r="J65" s="1">
        <v>49</v>
      </c>
      <c r="K65" s="1">
        <v>49</v>
      </c>
      <c r="L65" s="1">
        <v>49</v>
      </c>
      <c r="M65" s="1">
        <v>49</v>
      </c>
    </row>
    <row r="66" spans="1:13">
      <c r="A66" s="5">
        <f>+mid!A66</f>
        <v>45600</v>
      </c>
      <c r="B66" s="1">
        <v>137</v>
      </c>
      <c r="C66" s="1">
        <v>137</v>
      </c>
      <c r="D66" s="1">
        <v>137</v>
      </c>
      <c r="E66" s="1">
        <v>137</v>
      </c>
      <c r="F66" s="1">
        <v>137</v>
      </c>
      <c r="G66" s="1">
        <v>137</v>
      </c>
      <c r="H66" s="1">
        <v>46</v>
      </c>
      <c r="I66" s="1">
        <v>46</v>
      </c>
      <c r="J66" s="1">
        <v>46</v>
      </c>
      <c r="K66" s="1">
        <v>46</v>
      </c>
      <c r="L66" s="1">
        <v>46</v>
      </c>
      <c r="M66" s="1">
        <v>46</v>
      </c>
    </row>
    <row r="67" spans="1:13">
      <c r="A67" s="5">
        <f>+mid!A67</f>
        <v>45601</v>
      </c>
      <c r="B67" s="1">
        <v>136</v>
      </c>
      <c r="C67" s="1">
        <v>136</v>
      </c>
      <c r="D67" s="1">
        <v>136</v>
      </c>
      <c r="E67" s="1">
        <v>136</v>
      </c>
      <c r="F67" s="1">
        <v>136</v>
      </c>
      <c r="G67" s="1">
        <v>136</v>
      </c>
      <c r="H67" s="1">
        <v>45</v>
      </c>
      <c r="I67" s="1">
        <v>45</v>
      </c>
      <c r="J67" s="1">
        <v>45</v>
      </c>
      <c r="K67" s="1">
        <v>45</v>
      </c>
      <c r="L67" s="1">
        <v>45</v>
      </c>
      <c r="M67" s="1">
        <v>45</v>
      </c>
    </row>
    <row r="68" spans="1:13">
      <c r="A68" s="5">
        <f>+mid!A68</f>
        <v>45602</v>
      </c>
      <c r="B68" s="1">
        <v>135</v>
      </c>
      <c r="C68" s="1">
        <v>135</v>
      </c>
      <c r="D68" s="1">
        <v>135</v>
      </c>
      <c r="E68" s="1">
        <v>135</v>
      </c>
      <c r="F68" s="1">
        <v>135</v>
      </c>
      <c r="G68" s="1">
        <v>135</v>
      </c>
      <c r="H68" s="1">
        <v>44</v>
      </c>
      <c r="I68" s="1">
        <v>44</v>
      </c>
      <c r="J68" s="1">
        <v>44</v>
      </c>
      <c r="K68" s="1">
        <v>44</v>
      </c>
      <c r="L68" s="1">
        <v>44</v>
      </c>
      <c r="M68" s="1">
        <v>44</v>
      </c>
    </row>
    <row r="69" spans="1:13">
      <c r="A69" s="5">
        <f>+mid!A69</f>
        <v>45603</v>
      </c>
      <c r="B69" s="1">
        <v>134</v>
      </c>
      <c r="C69" s="1">
        <v>134</v>
      </c>
      <c r="D69" s="1">
        <v>134</v>
      </c>
      <c r="E69" s="1">
        <v>134</v>
      </c>
      <c r="F69" s="1">
        <v>134</v>
      </c>
      <c r="G69" s="1">
        <v>134</v>
      </c>
      <c r="H69" s="1">
        <v>43</v>
      </c>
      <c r="I69" s="1">
        <v>43</v>
      </c>
      <c r="J69" s="1">
        <v>43</v>
      </c>
      <c r="K69" s="1">
        <v>43</v>
      </c>
      <c r="L69" s="1">
        <v>43</v>
      </c>
      <c r="M69" s="1">
        <v>43</v>
      </c>
    </row>
    <row r="70" spans="1:13">
      <c r="A70" s="5">
        <f>+mid!A70</f>
        <v>45604</v>
      </c>
      <c r="B70" s="1">
        <v>133</v>
      </c>
      <c r="C70" s="1">
        <v>133</v>
      </c>
      <c r="D70" s="1">
        <v>133</v>
      </c>
      <c r="E70" s="1">
        <v>133</v>
      </c>
      <c r="F70" s="1">
        <v>133</v>
      </c>
      <c r="G70" s="1">
        <v>133</v>
      </c>
      <c r="H70" s="1">
        <v>42</v>
      </c>
      <c r="I70" s="1">
        <v>42</v>
      </c>
      <c r="J70" s="1">
        <v>42</v>
      </c>
      <c r="K70" s="1">
        <v>42</v>
      </c>
      <c r="L70" s="1">
        <v>42</v>
      </c>
      <c r="M70" s="1">
        <v>42</v>
      </c>
    </row>
    <row r="71" spans="1:13">
      <c r="A71" s="5">
        <f>+mid!A71</f>
        <v>45607</v>
      </c>
      <c r="B71" s="1">
        <v>130</v>
      </c>
      <c r="C71" s="1">
        <v>130</v>
      </c>
      <c r="D71" s="1">
        <v>130</v>
      </c>
      <c r="E71" s="1">
        <v>130</v>
      </c>
      <c r="F71" s="1">
        <v>130</v>
      </c>
      <c r="G71" s="1">
        <v>130</v>
      </c>
      <c r="H71" s="1">
        <v>39</v>
      </c>
      <c r="I71" s="1">
        <v>39</v>
      </c>
      <c r="J71" s="1">
        <v>39</v>
      </c>
      <c r="K71" s="1">
        <v>39</v>
      </c>
      <c r="L71" s="1">
        <v>39</v>
      </c>
      <c r="M71" s="1">
        <v>39</v>
      </c>
    </row>
    <row r="72" spans="1:13">
      <c r="A72" s="5">
        <f>+mid!A72</f>
        <v>45608</v>
      </c>
      <c r="B72" s="1">
        <v>129</v>
      </c>
      <c r="C72" s="1">
        <v>129</v>
      </c>
      <c r="D72" s="1">
        <v>129</v>
      </c>
      <c r="E72" s="1">
        <v>129</v>
      </c>
      <c r="F72" s="1">
        <v>129</v>
      </c>
      <c r="G72" s="1">
        <v>129</v>
      </c>
      <c r="H72" s="1">
        <v>38</v>
      </c>
      <c r="I72" s="1">
        <v>38</v>
      </c>
      <c r="J72" s="1">
        <v>38</v>
      </c>
      <c r="K72" s="1">
        <v>38</v>
      </c>
      <c r="L72" s="1">
        <v>38</v>
      </c>
      <c r="M72" s="1">
        <v>38</v>
      </c>
    </row>
    <row r="73" spans="1:13">
      <c r="A73" s="5">
        <f>+mid!A73</f>
        <v>45609</v>
      </c>
      <c r="B73" s="1">
        <v>128</v>
      </c>
      <c r="C73" s="1">
        <v>128</v>
      </c>
      <c r="D73" s="1">
        <v>128</v>
      </c>
      <c r="E73" s="1">
        <v>128</v>
      </c>
      <c r="F73" s="1">
        <v>128</v>
      </c>
      <c r="G73" s="1">
        <v>128</v>
      </c>
      <c r="H73" s="1">
        <v>37</v>
      </c>
      <c r="I73" s="1">
        <v>37</v>
      </c>
      <c r="J73" s="1">
        <v>37</v>
      </c>
      <c r="K73" s="1">
        <v>37</v>
      </c>
      <c r="L73" s="1">
        <v>37</v>
      </c>
      <c r="M73" s="1">
        <v>37</v>
      </c>
    </row>
    <row r="74" spans="1:13">
      <c r="A74" s="5">
        <f>+mid!A74</f>
        <v>45610</v>
      </c>
      <c r="B74" s="1">
        <v>127</v>
      </c>
      <c r="C74" s="1">
        <v>127</v>
      </c>
      <c r="D74" s="1">
        <v>127</v>
      </c>
      <c r="E74" s="1">
        <v>127</v>
      </c>
      <c r="F74" s="1">
        <v>127</v>
      </c>
      <c r="G74" s="1">
        <v>127</v>
      </c>
      <c r="H74" s="1">
        <v>36</v>
      </c>
      <c r="I74" s="1">
        <v>36</v>
      </c>
      <c r="J74" s="1">
        <v>36</v>
      </c>
      <c r="K74" s="1">
        <v>36</v>
      </c>
      <c r="L74" s="1">
        <v>36</v>
      </c>
      <c r="M74" s="1">
        <v>36</v>
      </c>
    </row>
    <row r="75" spans="1:13">
      <c r="A75" s="5">
        <f>+mid!A75</f>
        <v>45611</v>
      </c>
      <c r="B75" s="1">
        <v>126</v>
      </c>
      <c r="C75" s="1">
        <v>126</v>
      </c>
      <c r="D75" s="1">
        <v>126</v>
      </c>
      <c r="E75" s="1">
        <v>126</v>
      </c>
      <c r="F75" s="1">
        <v>126</v>
      </c>
      <c r="G75" s="1">
        <v>126</v>
      </c>
      <c r="H75" s="1">
        <v>35</v>
      </c>
      <c r="I75" s="1">
        <v>35</v>
      </c>
      <c r="J75" s="1">
        <v>35</v>
      </c>
      <c r="K75" s="1">
        <v>35</v>
      </c>
      <c r="L75" s="1">
        <v>35</v>
      </c>
      <c r="M75" s="1">
        <v>35</v>
      </c>
    </row>
    <row r="76" spans="1:13">
      <c r="A76" s="5">
        <f>+mid!A76</f>
        <v>45614</v>
      </c>
      <c r="B76" s="1">
        <v>123</v>
      </c>
      <c r="C76" s="1">
        <v>123</v>
      </c>
      <c r="D76" s="1">
        <v>123</v>
      </c>
      <c r="E76" s="1">
        <v>123</v>
      </c>
      <c r="F76" s="1">
        <v>123</v>
      </c>
      <c r="G76" s="1">
        <v>123</v>
      </c>
      <c r="H76" s="1">
        <v>32</v>
      </c>
      <c r="I76" s="1">
        <v>32</v>
      </c>
      <c r="J76" s="1">
        <v>32</v>
      </c>
      <c r="K76" s="1">
        <v>32</v>
      </c>
      <c r="L76" s="1">
        <v>32</v>
      </c>
      <c r="M76" s="1">
        <v>32</v>
      </c>
    </row>
    <row r="77" spans="1:13">
      <c r="A77" s="5">
        <f>+mid!A77</f>
        <v>45615</v>
      </c>
      <c r="B77" s="1">
        <v>122</v>
      </c>
      <c r="C77" s="1">
        <v>122</v>
      </c>
      <c r="D77" s="1">
        <v>122</v>
      </c>
      <c r="E77" s="1">
        <v>122</v>
      </c>
      <c r="F77" s="1">
        <v>122</v>
      </c>
      <c r="G77" s="1">
        <v>122</v>
      </c>
      <c r="H77" s="1">
        <v>31</v>
      </c>
      <c r="I77" s="1">
        <v>31</v>
      </c>
      <c r="J77" s="1">
        <v>31</v>
      </c>
      <c r="K77" s="1">
        <v>31</v>
      </c>
      <c r="L77" s="1">
        <v>31</v>
      </c>
      <c r="M77" s="1">
        <v>31</v>
      </c>
    </row>
    <row r="78" spans="1:13">
      <c r="A78" s="5">
        <f>+mid!A78</f>
        <v>45616</v>
      </c>
      <c r="B78" s="1">
        <v>121</v>
      </c>
      <c r="C78" s="1">
        <v>121</v>
      </c>
      <c r="D78" s="1">
        <v>121</v>
      </c>
      <c r="E78" s="1">
        <v>121</v>
      </c>
      <c r="F78" s="1">
        <v>121</v>
      </c>
      <c r="G78" s="1">
        <v>121</v>
      </c>
      <c r="H78" s="1">
        <v>30</v>
      </c>
      <c r="I78" s="1">
        <v>30</v>
      </c>
      <c r="J78" s="1">
        <v>30</v>
      </c>
      <c r="K78" s="1">
        <v>30</v>
      </c>
      <c r="L78" s="1">
        <v>30</v>
      </c>
      <c r="M78" s="1">
        <v>30</v>
      </c>
    </row>
    <row r="79" spans="1:13">
      <c r="A79" s="5">
        <f>+mid!A79</f>
        <v>45617</v>
      </c>
      <c r="B79" s="1">
        <v>120</v>
      </c>
      <c r="C79" s="1">
        <v>120</v>
      </c>
      <c r="D79" s="1">
        <v>120</v>
      </c>
      <c r="E79" s="1">
        <v>120</v>
      </c>
      <c r="F79" s="1">
        <v>120</v>
      </c>
      <c r="G79" s="1">
        <v>120</v>
      </c>
      <c r="H79" s="1">
        <v>29</v>
      </c>
      <c r="I79" s="1">
        <v>29</v>
      </c>
      <c r="J79" s="1">
        <v>29</v>
      </c>
      <c r="K79" s="1">
        <v>29</v>
      </c>
      <c r="L79" s="1">
        <v>29</v>
      </c>
      <c r="M79" s="1">
        <v>29</v>
      </c>
    </row>
    <row r="80" spans="1:13">
      <c r="A80" s="5">
        <f>+mid!A80</f>
        <v>45618</v>
      </c>
      <c r="B80" s="1">
        <v>119</v>
      </c>
      <c r="C80" s="1">
        <v>119</v>
      </c>
      <c r="D80" s="1">
        <v>119</v>
      </c>
      <c r="E80" s="1">
        <v>119</v>
      </c>
      <c r="F80" s="1">
        <v>119</v>
      </c>
      <c r="G80" s="1">
        <v>119</v>
      </c>
      <c r="H80" s="1">
        <v>28</v>
      </c>
      <c r="I80" s="1">
        <v>28</v>
      </c>
      <c r="J80" s="1">
        <v>28</v>
      </c>
      <c r="K80" s="1">
        <v>28</v>
      </c>
      <c r="L80" s="1">
        <v>28</v>
      </c>
      <c r="M80" s="1">
        <v>28</v>
      </c>
    </row>
    <row r="81" spans="1:13">
      <c r="A81" s="5">
        <f>+mid!A81</f>
        <v>45621</v>
      </c>
      <c r="B81" s="1">
        <v>116</v>
      </c>
      <c r="C81" s="1">
        <v>116</v>
      </c>
      <c r="D81" s="1">
        <v>116</v>
      </c>
      <c r="E81" s="1">
        <v>116</v>
      </c>
      <c r="F81" s="1">
        <v>116</v>
      </c>
      <c r="G81" s="1">
        <v>116</v>
      </c>
      <c r="H81" s="1">
        <v>25</v>
      </c>
      <c r="I81" s="1">
        <v>25</v>
      </c>
      <c r="J81" s="1">
        <v>25</v>
      </c>
      <c r="K81" s="1">
        <v>25</v>
      </c>
      <c r="L81" s="1">
        <v>25</v>
      </c>
      <c r="M81" s="1">
        <v>25</v>
      </c>
    </row>
    <row r="82" spans="1:13">
      <c r="A82" s="5">
        <f>+mid!A82</f>
        <v>45622</v>
      </c>
      <c r="B82" s="1">
        <v>115</v>
      </c>
      <c r="C82" s="1">
        <v>115</v>
      </c>
      <c r="D82" s="1">
        <v>115</v>
      </c>
      <c r="E82" s="1">
        <v>115</v>
      </c>
      <c r="F82" s="1">
        <v>115</v>
      </c>
      <c r="G82" s="1">
        <v>115</v>
      </c>
      <c r="H82" s="1">
        <v>24</v>
      </c>
      <c r="I82" s="1">
        <v>24</v>
      </c>
      <c r="J82" s="1">
        <v>24</v>
      </c>
      <c r="K82" s="1">
        <v>24</v>
      </c>
      <c r="L82" s="1">
        <v>24</v>
      </c>
      <c r="M82" s="1">
        <v>24</v>
      </c>
    </row>
    <row r="83" spans="1:13">
      <c r="A83" s="5">
        <f>+mid!A83</f>
        <v>45623</v>
      </c>
      <c r="B83" s="1">
        <v>114</v>
      </c>
      <c r="C83" s="1">
        <v>114</v>
      </c>
      <c r="D83" s="1">
        <v>114</v>
      </c>
      <c r="E83" s="1">
        <v>114</v>
      </c>
      <c r="F83" s="1">
        <v>114</v>
      </c>
      <c r="G83" s="1">
        <v>114</v>
      </c>
      <c r="H83" s="1">
        <v>23</v>
      </c>
      <c r="I83" s="1">
        <v>23</v>
      </c>
      <c r="J83" s="1">
        <v>23</v>
      </c>
      <c r="K83" s="1">
        <v>23</v>
      </c>
      <c r="L83" s="1">
        <v>23</v>
      </c>
      <c r="M83" s="1">
        <v>23</v>
      </c>
    </row>
    <row r="84" spans="1:13">
      <c r="A84" s="5">
        <f>+mid!A84</f>
        <v>45625</v>
      </c>
      <c r="B84" s="1">
        <v>112</v>
      </c>
      <c r="C84" s="1">
        <v>112</v>
      </c>
      <c r="D84" s="1">
        <v>112</v>
      </c>
      <c r="E84" s="1">
        <v>112</v>
      </c>
      <c r="F84" s="1">
        <v>112</v>
      </c>
      <c r="G84" s="1">
        <v>112</v>
      </c>
      <c r="H84" s="1">
        <v>21</v>
      </c>
      <c r="I84" s="1">
        <v>21</v>
      </c>
      <c r="J84" s="1">
        <v>21</v>
      </c>
      <c r="K84" s="1">
        <v>21</v>
      </c>
      <c r="L84" s="1">
        <v>21</v>
      </c>
      <c r="M84" s="1">
        <v>21</v>
      </c>
    </row>
    <row r="85" spans="1:13">
      <c r="A85" s="5">
        <f>+mid!A85</f>
        <v>45628</v>
      </c>
      <c r="B85" s="1">
        <v>109</v>
      </c>
      <c r="C85" s="1">
        <v>109</v>
      </c>
      <c r="D85" s="1">
        <v>109</v>
      </c>
      <c r="E85" s="1">
        <v>109</v>
      </c>
      <c r="F85" s="1">
        <v>109</v>
      </c>
      <c r="G85" s="1">
        <v>109</v>
      </c>
      <c r="H85" s="1">
        <v>18</v>
      </c>
      <c r="I85" s="1">
        <v>18</v>
      </c>
      <c r="J85" s="1">
        <v>18</v>
      </c>
      <c r="K85" s="1">
        <v>18</v>
      </c>
      <c r="L85" s="1">
        <v>18</v>
      </c>
      <c r="M85" s="1">
        <v>18</v>
      </c>
    </row>
    <row r="86" spans="1:13">
      <c r="A86" s="5">
        <f>+mid!A86</f>
        <v>45629</v>
      </c>
      <c r="B86" s="1">
        <v>108</v>
      </c>
      <c r="C86" s="1">
        <v>108</v>
      </c>
      <c r="D86" s="1">
        <v>108</v>
      </c>
      <c r="E86" s="1">
        <v>108</v>
      </c>
      <c r="F86" s="1">
        <v>108</v>
      </c>
      <c r="G86" s="1">
        <v>108</v>
      </c>
      <c r="H86" s="1">
        <v>17</v>
      </c>
      <c r="I86" s="1">
        <v>17</v>
      </c>
      <c r="J86" s="1">
        <v>17</v>
      </c>
      <c r="K86" s="1">
        <v>17</v>
      </c>
      <c r="L86" s="1">
        <v>17</v>
      </c>
      <c r="M86" s="1">
        <v>17</v>
      </c>
    </row>
    <row r="87" spans="1:13">
      <c r="A87" s="3"/>
      <c r="B87" s="1"/>
    </row>
    <row r="88" spans="1:13">
      <c r="A88" s="3"/>
      <c r="B88" s="1"/>
    </row>
    <row r="89" spans="1:13">
      <c r="A89" s="3"/>
      <c r="B89" s="1"/>
    </row>
    <row r="90" spans="1:13">
      <c r="A90" s="3"/>
      <c r="B90" s="1"/>
    </row>
    <row r="91" spans="1:13">
      <c r="A91" s="3"/>
      <c r="B91" s="1"/>
    </row>
    <row r="92" spans="1:13">
      <c r="A92" s="3"/>
      <c r="B92" s="1"/>
    </row>
    <row r="93" spans="1:13">
      <c r="A93" s="3"/>
      <c r="B93" s="1"/>
    </row>
    <row r="94" spans="1:13">
      <c r="A94" s="3"/>
      <c r="B94" s="1"/>
    </row>
    <row r="95" spans="1:13">
      <c r="A95" s="3"/>
      <c r="B95" s="1"/>
    </row>
    <row r="96" spans="1:13">
      <c r="A96" s="3"/>
      <c r="B96" s="1"/>
    </row>
    <row r="97" spans="1:2">
      <c r="A97" s="3"/>
      <c r="B97" s="1"/>
    </row>
    <row r="98" spans="1:2">
      <c r="A98" s="3"/>
      <c r="B98" s="1"/>
    </row>
    <row r="99" spans="1:2">
      <c r="A99" s="3"/>
      <c r="B99" s="1"/>
    </row>
    <row r="100" spans="1:2">
      <c r="A100" s="3"/>
      <c r="B100" s="1"/>
    </row>
    <row r="101" spans="1:2">
      <c r="A101" s="3"/>
      <c r="B101" s="1"/>
    </row>
    <row r="102" spans="1:2">
      <c r="A102" s="3"/>
      <c r="B102" s="1"/>
    </row>
    <row r="103" spans="1:2">
      <c r="A103" s="3"/>
      <c r="B103" s="1"/>
    </row>
    <row r="104" spans="1:2">
      <c r="A104" s="3"/>
      <c r="B104" s="1"/>
    </row>
    <row r="105" spans="1:2">
      <c r="A105" s="3"/>
      <c r="B105" s="1"/>
    </row>
    <row r="106" spans="1:2">
      <c r="A106" s="3"/>
      <c r="B106" s="1"/>
    </row>
    <row r="107" spans="1:2">
      <c r="A107" s="3"/>
      <c r="B107" s="1"/>
    </row>
    <row r="108" spans="1:2">
      <c r="A108" s="3"/>
      <c r="B108" s="1"/>
    </row>
    <row r="109" spans="1:2">
      <c r="A109" s="3"/>
      <c r="B109" s="1"/>
    </row>
    <row r="110" spans="1:2">
      <c r="A110" s="3"/>
      <c r="B110" s="1"/>
    </row>
    <row r="111" spans="1:2">
      <c r="A111" s="3"/>
      <c r="B111" s="1"/>
    </row>
    <row r="112" spans="1:2">
      <c r="A112" s="3"/>
      <c r="B112" s="1"/>
    </row>
    <row r="113" spans="1:2">
      <c r="A113" s="3"/>
      <c r="B113" s="1"/>
    </row>
    <row r="114" spans="1:2">
      <c r="A114" s="3"/>
      <c r="B114" s="1"/>
    </row>
    <row r="115" spans="1:2">
      <c r="A115" s="3"/>
      <c r="B115" s="1"/>
    </row>
    <row r="116" spans="1:2">
      <c r="A116" s="3"/>
      <c r="B116" s="1"/>
    </row>
    <row r="117" spans="1:2">
      <c r="A117" s="3"/>
      <c r="B117" s="1"/>
    </row>
    <row r="118" spans="1:2">
      <c r="A118" s="3"/>
      <c r="B118" s="1"/>
    </row>
    <row r="119" spans="1:2">
      <c r="A119" s="3"/>
      <c r="B119" s="1"/>
    </row>
    <row r="120" spans="1:2">
      <c r="A120" s="3"/>
      <c r="B120" s="1"/>
    </row>
    <row r="121" spans="1:2">
      <c r="A121" s="3"/>
      <c r="B121" s="1"/>
    </row>
    <row r="122" spans="1:2">
      <c r="A122" s="3"/>
      <c r="B122" s="1"/>
    </row>
    <row r="123" spans="1:2">
      <c r="A123" s="3"/>
      <c r="B123" s="1"/>
    </row>
    <row r="124" spans="1:2">
      <c r="A124" s="3"/>
      <c r="B124" s="1"/>
    </row>
    <row r="125" spans="1:2">
      <c r="A125" s="3"/>
      <c r="B125" s="1"/>
    </row>
    <row r="126" spans="1:2">
      <c r="A126" s="3"/>
      <c r="B126" s="1"/>
    </row>
    <row r="127" spans="1:2">
      <c r="A127" s="3"/>
      <c r="B127" s="1"/>
    </row>
    <row r="128" spans="1:2">
      <c r="A128" s="3"/>
      <c r="B128" s="1"/>
    </row>
    <row r="129" spans="1:2">
      <c r="A129" s="3"/>
      <c r="B129" s="1"/>
    </row>
    <row r="130" spans="1:2">
      <c r="A130" s="3"/>
      <c r="B130" s="1"/>
    </row>
    <row r="131" spans="1:2">
      <c r="A131" s="3"/>
      <c r="B131" s="1"/>
    </row>
    <row r="132" spans="1:2">
      <c r="A132" s="3"/>
      <c r="B132" s="1"/>
    </row>
    <row r="133" spans="1:2">
      <c r="A133" s="3"/>
      <c r="B133" s="1"/>
    </row>
    <row r="134" spans="1:2">
      <c r="A134" s="3"/>
      <c r="B134" s="1"/>
    </row>
    <row r="135" spans="1:2">
      <c r="A135" s="3"/>
      <c r="B135" s="1"/>
    </row>
    <row r="136" spans="1:2">
      <c r="A136" s="3"/>
      <c r="B136" s="1"/>
    </row>
    <row r="137" spans="1:2">
      <c r="A137" s="3"/>
      <c r="B137" s="1"/>
    </row>
    <row r="138" spans="1:2">
      <c r="A138" s="3"/>
      <c r="B138" s="1"/>
    </row>
    <row r="139" spans="1:2">
      <c r="A139" s="3"/>
      <c r="B139" s="1"/>
    </row>
    <row r="140" spans="1:2">
      <c r="A140" s="3"/>
      <c r="B140" s="1"/>
    </row>
    <row r="141" spans="1:2">
      <c r="A141" s="3"/>
      <c r="B141" s="1"/>
    </row>
    <row r="142" spans="1:2">
      <c r="A142" s="3"/>
      <c r="B142" s="1"/>
    </row>
    <row r="143" spans="1:2">
      <c r="A143" s="3"/>
      <c r="B143" s="1"/>
    </row>
    <row r="144" spans="1:2">
      <c r="A144" s="3"/>
      <c r="B144" s="1"/>
    </row>
    <row r="145" spans="1:2">
      <c r="A145" s="3"/>
      <c r="B145" s="1"/>
    </row>
    <row r="146" spans="1:2">
      <c r="A146" s="3"/>
      <c r="B146" s="1"/>
    </row>
    <row r="147" spans="1:2">
      <c r="A147" s="3"/>
      <c r="B147" s="1"/>
    </row>
    <row r="148" spans="1:2">
      <c r="A148" s="3"/>
      <c r="B148" s="1"/>
    </row>
    <row r="149" spans="1:2">
      <c r="A149" s="3"/>
      <c r="B149" s="1"/>
    </row>
    <row r="150" spans="1:2">
      <c r="A150" s="3"/>
      <c r="B150" s="1"/>
    </row>
    <row r="151" spans="1:2">
      <c r="A151" s="3"/>
      <c r="B151" s="1"/>
    </row>
    <row r="152" spans="1:2">
      <c r="A152" s="3"/>
      <c r="B152" s="1"/>
    </row>
    <row r="153" spans="1:2">
      <c r="A153" s="3"/>
      <c r="B153" s="1"/>
    </row>
    <row r="154" spans="1:2">
      <c r="A154" s="3"/>
      <c r="B154" s="1"/>
    </row>
    <row r="155" spans="1:2">
      <c r="A155" s="3"/>
      <c r="B155" s="1"/>
    </row>
    <row r="156" spans="1:2">
      <c r="A156" s="3"/>
      <c r="B156" s="1"/>
    </row>
    <row r="157" spans="1:2">
      <c r="A157" s="3"/>
      <c r="B157" s="1"/>
    </row>
    <row r="158" spans="1:2">
      <c r="A158" s="3"/>
      <c r="B158" s="1"/>
    </row>
    <row r="159" spans="1:2">
      <c r="A159" s="3"/>
      <c r="B159" s="1"/>
    </row>
    <row r="160" spans="1:2">
      <c r="A160" s="3"/>
      <c r="B160" s="1"/>
    </row>
    <row r="161" spans="1:2">
      <c r="A161" s="3"/>
      <c r="B161" s="1"/>
    </row>
    <row r="162" spans="1:2">
      <c r="A162" s="3"/>
      <c r="B162" s="1"/>
    </row>
    <row r="163" spans="1:2">
      <c r="A163" s="3"/>
      <c r="B163" s="1"/>
    </row>
    <row r="164" spans="1:2">
      <c r="A164" s="3"/>
      <c r="B164" s="1"/>
    </row>
    <row r="165" spans="1:2">
      <c r="A165" s="3"/>
      <c r="B165" s="1"/>
    </row>
    <row r="166" spans="1:2">
      <c r="A166" s="3"/>
      <c r="B166" s="1"/>
    </row>
    <row r="167" spans="1:2">
      <c r="A167" s="3"/>
      <c r="B167" s="1"/>
    </row>
    <row r="168" spans="1:2">
      <c r="A168" s="3"/>
      <c r="B168" s="1"/>
    </row>
    <row r="169" spans="1:2">
      <c r="A169" s="3"/>
      <c r="B169" s="1"/>
    </row>
    <row r="170" spans="1:2">
      <c r="A170" s="3"/>
      <c r="B170" s="1"/>
    </row>
    <row r="171" spans="1:2">
      <c r="A171" s="3"/>
      <c r="B171" s="1"/>
    </row>
    <row r="172" spans="1:2">
      <c r="A172" s="3"/>
      <c r="B172" s="1"/>
    </row>
    <row r="173" spans="1:2">
      <c r="A173" s="3"/>
      <c r="B173" s="1"/>
    </row>
    <row r="174" spans="1:2">
      <c r="A174" s="3"/>
      <c r="B174" s="1"/>
    </row>
    <row r="175" spans="1:2">
      <c r="A175" s="3"/>
      <c r="B175" s="1"/>
    </row>
    <row r="176" spans="1:2">
      <c r="A176" s="3"/>
      <c r="B176" s="1"/>
    </row>
    <row r="177" spans="1:2">
      <c r="A177" s="3"/>
      <c r="B177" s="1"/>
    </row>
    <row r="178" spans="1:2">
      <c r="A178" s="3"/>
      <c r="B178" s="1"/>
    </row>
    <row r="179" spans="1:2">
      <c r="A179" s="3"/>
      <c r="B179" s="1"/>
    </row>
    <row r="180" spans="1:2">
      <c r="A180" s="3"/>
      <c r="B180" s="1"/>
    </row>
    <row r="181" spans="1:2">
      <c r="A181" s="3"/>
      <c r="B181" s="1"/>
    </row>
    <row r="182" spans="1:2">
      <c r="A182" s="3"/>
      <c r="B182" s="1"/>
    </row>
    <row r="183" spans="1:2">
      <c r="A183" s="3"/>
      <c r="B183" s="1"/>
    </row>
    <row r="184" spans="1:2">
      <c r="A184" s="3"/>
      <c r="B184" s="1"/>
    </row>
    <row r="185" spans="1:2">
      <c r="A185" s="3"/>
      <c r="B185" s="1"/>
    </row>
    <row r="186" spans="1:2">
      <c r="A186" s="3"/>
      <c r="B186" s="1"/>
    </row>
    <row r="187" spans="1:2">
      <c r="A187" s="3"/>
      <c r="B187" s="1"/>
    </row>
    <row r="188" spans="1:2">
      <c r="A188" s="3"/>
      <c r="B188" s="1"/>
    </row>
    <row r="189" spans="1:2">
      <c r="A189" s="3"/>
      <c r="B189" s="1"/>
    </row>
    <row r="190" spans="1:2">
      <c r="A190" s="3"/>
      <c r="B190" s="1"/>
    </row>
    <row r="191" spans="1:2">
      <c r="A191" s="3"/>
      <c r="B191" s="1"/>
    </row>
    <row r="192" spans="1:2">
      <c r="A192" s="3"/>
      <c r="B192" s="1"/>
    </row>
    <row r="193" spans="1:2">
      <c r="A193" s="3"/>
      <c r="B193" s="1"/>
    </row>
    <row r="194" spans="1:2">
      <c r="A194" s="3"/>
      <c r="B194" s="1"/>
    </row>
    <row r="195" spans="1:2">
      <c r="A195" s="3"/>
      <c r="B195" s="1"/>
    </row>
    <row r="196" spans="1:2">
      <c r="A196" s="3"/>
      <c r="B196" s="1"/>
    </row>
    <row r="197" spans="1:2">
      <c r="A197" s="3"/>
      <c r="B197" s="1"/>
    </row>
    <row r="198" spans="1:2">
      <c r="A198" s="3"/>
      <c r="B198" s="1"/>
    </row>
    <row r="199" spans="1:2">
      <c r="A199" s="3"/>
      <c r="B199" s="1"/>
    </row>
    <row r="200" spans="1:2">
      <c r="A200" s="3"/>
      <c r="B200" s="1"/>
    </row>
    <row r="201" spans="1:2">
      <c r="A201" s="3"/>
      <c r="B201" s="1"/>
    </row>
    <row r="202" spans="1:2">
      <c r="A202" s="3"/>
      <c r="B202" s="1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E9632E-678A-4268-AE0A-D8934E2F2593}">
  <dimension ref="A1:M86"/>
  <sheetViews>
    <sheetView zoomScale="140" zoomScaleNormal="140" workbookViewId="0">
      <selection activeCell="B3" sqref="B3"/>
    </sheetView>
  </sheetViews>
  <sheetFormatPr defaultColWidth="8.85546875" defaultRowHeight="15"/>
  <cols>
    <col min="1" max="1" width="14.42578125" bestFit="1" customWidth="1"/>
    <col min="2" max="7" width="25.7109375" bestFit="1" customWidth="1"/>
    <col min="8" max="13" width="26.7109375" bestFit="1" customWidth="1"/>
  </cols>
  <sheetData>
    <row r="1" spans="1:13">
      <c r="A1" t="s">
        <v>44</v>
      </c>
      <c r="B1" t="s">
        <v>30</v>
      </c>
      <c r="C1" t="s">
        <v>33</v>
      </c>
      <c r="D1" t="s">
        <v>34</v>
      </c>
      <c r="E1" t="s">
        <v>35</v>
      </c>
      <c r="F1" t="s">
        <v>36</v>
      </c>
      <c r="G1" t="s">
        <v>37</v>
      </c>
      <c r="H1" t="s">
        <v>38</v>
      </c>
      <c r="I1" t="s">
        <v>39</v>
      </c>
      <c r="J1" t="s">
        <v>40</v>
      </c>
      <c r="K1" t="s">
        <v>41</v>
      </c>
      <c r="L1" t="s">
        <v>42</v>
      </c>
      <c r="M1" t="s">
        <v>43</v>
      </c>
    </row>
    <row r="2" spans="1:13">
      <c r="A2" s="5">
        <v>45509</v>
      </c>
      <c r="B2" s="1">
        <v>-513.66999999999996</v>
      </c>
      <c r="C2" s="1">
        <v>-613.67000000000007</v>
      </c>
      <c r="D2" s="1">
        <v>-713.67000000000007</v>
      </c>
      <c r="E2" s="1">
        <v>-813.67000000000007</v>
      </c>
      <c r="F2" s="1">
        <v>-913.67000000000007</v>
      </c>
      <c r="G2" s="1">
        <v>-1013.6700000000001</v>
      </c>
      <c r="H2" s="1">
        <v>-513.67000000000007</v>
      </c>
      <c r="I2" s="1">
        <v>-613.67000000000007</v>
      </c>
      <c r="J2" s="1">
        <v>-713.67000000000007</v>
      </c>
      <c r="K2" s="1">
        <v>-813.67000000000007</v>
      </c>
      <c r="L2" s="1">
        <v>-913.67000000000007</v>
      </c>
      <c r="M2" s="1">
        <v>-1013.6700000000001</v>
      </c>
    </row>
    <row r="3" spans="1:13">
      <c r="A3" s="5">
        <v>45510</v>
      </c>
      <c r="B3" s="1">
        <v>-459.97000000000025</v>
      </c>
      <c r="C3" s="1">
        <v>-559.97000000000025</v>
      </c>
      <c r="D3" s="1">
        <v>-659.97000000000025</v>
      </c>
      <c r="E3" s="1">
        <v>-759.97000000000025</v>
      </c>
      <c r="F3" s="1">
        <v>-859.97000000000025</v>
      </c>
      <c r="G3" s="1">
        <v>-959.97000000000025</v>
      </c>
      <c r="H3" s="1">
        <v>-459.97000000000025</v>
      </c>
      <c r="I3" s="1">
        <v>-559.97000000000025</v>
      </c>
      <c r="J3" s="1">
        <v>-659.97000000000025</v>
      </c>
      <c r="K3" s="1">
        <v>-759.97000000000025</v>
      </c>
      <c r="L3" s="1">
        <v>-859.97000000000025</v>
      </c>
      <c r="M3" s="1">
        <v>-959.97000000000025</v>
      </c>
    </row>
    <row r="4" spans="1:13">
      <c r="A4" s="5">
        <v>45511</v>
      </c>
      <c r="B4" s="1">
        <v>-500.5</v>
      </c>
      <c r="C4" s="1">
        <v>-600.5</v>
      </c>
      <c r="D4" s="1">
        <v>-700.5</v>
      </c>
      <c r="E4" s="1">
        <v>-800.5</v>
      </c>
      <c r="F4" s="1">
        <v>-900.5</v>
      </c>
      <c r="G4" s="1">
        <v>-1000.5</v>
      </c>
      <c r="H4" s="1">
        <v>-500.5</v>
      </c>
      <c r="I4" s="1">
        <v>-600.5</v>
      </c>
      <c r="J4" s="1">
        <v>-700.5</v>
      </c>
      <c r="K4" s="1">
        <v>-800.5</v>
      </c>
      <c r="L4" s="1">
        <v>-900.5</v>
      </c>
      <c r="M4" s="1">
        <v>-1000.5</v>
      </c>
    </row>
    <row r="5" spans="1:13">
      <c r="A5" s="5">
        <v>45512</v>
      </c>
      <c r="B5" s="1">
        <v>-380.6899999999996</v>
      </c>
      <c r="C5" s="1">
        <v>-480.6899999999996</v>
      </c>
      <c r="D5" s="1">
        <v>-580.6899999999996</v>
      </c>
      <c r="E5" s="1">
        <v>-680.6899999999996</v>
      </c>
      <c r="F5" s="1">
        <v>-780.6899999999996</v>
      </c>
      <c r="G5" s="1">
        <v>-880.6899999999996</v>
      </c>
      <c r="H5" s="1">
        <v>-380.6899999999996</v>
      </c>
      <c r="I5" s="1">
        <v>-480.6899999999996</v>
      </c>
      <c r="J5" s="1">
        <v>-580.6899999999996</v>
      </c>
      <c r="K5" s="1">
        <v>-680.6899999999996</v>
      </c>
      <c r="L5" s="1">
        <v>-780.6899999999996</v>
      </c>
      <c r="M5" s="1">
        <v>-880.6899999999996</v>
      </c>
    </row>
    <row r="6" spans="1:13">
      <c r="A6" s="5">
        <v>45513</v>
      </c>
      <c r="B6" s="1">
        <v>-355.84000000000015</v>
      </c>
      <c r="C6" s="1">
        <v>-455.84000000000015</v>
      </c>
      <c r="D6" s="1">
        <v>-555.84000000000015</v>
      </c>
      <c r="E6" s="1">
        <v>-655.84000000000015</v>
      </c>
      <c r="F6" s="1">
        <v>-755.84000000000015</v>
      </c>
      <c r="G6" s="1">
        <v>-855.84000000000015</v>
      </c>
      <c r="H6" s="1">
        <v>-355.84000000000015</v>
      </c>
      <c r="I6" s="1">
        <v>-455.84000000000015</v>
      </c>
      <c r="J6" s="1">
        <v>-555.84000000000015</v>
      </c>
      <c r="K6" s="1">
        <v>-655.84000000000015</v>
      </c>
      <c r="L6" s="1">
        <v>-755.84000000000015</v>
      </c>
      <c r="M6" s="1">
        <v>-855.84000000000015</v>
      </c>
    </row>
    <row r="7" spans="1:13">
      <c r="A7" s="5">
        <v>45516</v>
      </c>
      <c r="B7" s="1">
        <v>-355.60999999999967</v>
      </c>
      <c r="C7" s="1">
        <v>-455.60999999999967</v>
      </c>
      <c r="D7" s="1">
        <v>-555.60999999999967</v>
      </c>
      <c r="E7" s="1">
        <v>-655.60999999999967</v>
      </c>
      <c r="F7" s="1">
        <v>-755.60999999999967</v>
      </c>
      <c r="G7" s="1">
        <v>-855.60999999999967</v>
      </c>
      <c r="H7" s="1">
        <v>-355.60999999999967</v>
      </c>
      <c r="I7" s="1">
        <v>-455.60999999999967</v>
      </c>
      <c r="J7" s="1">
        <v>-555.60999999999967</v>
      </c>
      <c r="K7" s="1">
        <v>-655.60999999999967</v>
      </c>
      <c r="L7" s="1">
        <v>-755.60999999999967</v>
      </c>
      <c r="M7" s="1">
        <v>-855.60999999999967</v>
      </c>
    </row>
    <row r="8" spans="1:13">
      <c r="A8" s="5">
        <v>45517</v>
      </c>
      <c r="B8" s="1">
        <v>-265.56999999999971</v>
      </c>
      <c r="C8" s="1">
        <v>-365.56999999999971</v>
      </c>
      <c r="D8" s="1">
        <v>-465.56999999999971</v>
      </c>
      <c r="E8" s="1">
        <v>-565.56999999999971</v>
      </c>
      <c r="F8" s="1">
        <v>-665.56999999999971</v>
      </c>
      <c r="G8" s="1">
        <v>-765.56999999999971</v>
      </c>
      <c r="H8" s="1">
        <v>-265.56999999999971</v>
      </c>
      <c r="I8" s="1">
        <v>-365.56999999999971</v>
      </c>
      <c r="J8" s="1">
        <v>-465.56999999999971</v>
      </c>
      <c r="K8" s="1">
        <v>-565.56999999999971</v>
      </c>
      <c r="L8" s="1">
        <v>-665.56999999999971</v>
      </c>
      <c r="M8" s="1">
        <v>-765.56999999999971</v>
      </c>
    </row>
    <row r="9" spans="1:13">
      <c r="A9" s="5">
        <v>45518</v>
      </c>
      <c r="B9" s="1">
        <v>-244.78999999999996</v>
      </c>
      <c r="C9" s="1">
        <v>-344.78999999999996</v>
      </c>
      <c r="D9" s="1">
        <v>-444.78999999999996</v>
      </c>
      <c r="E9" s="1">
        <v>-544.79</v>
      </c>
      <c r="F9" s="1">
        <v>-644.79</v>
      </c>
      <c r="G9" s="1">
        <v>-744.79</v>
      </c>
      <c r="H9" s="1">
        <v>-244.78999999999996</v>
      </c>
      <c r="I9" s="1">
        <v>-344.78999999999996</v>
      </c>
      <c r="J9" s="1">
        <v>-444.78999999999996</v>
      </c>
      <c r="K9" s="1">
        <v>-544.79</v>
      </c>
      <c r="L9" s="1">
        <v>-644.79</v>
      </c>
      <c r="M9" s="1">
        <v>-744.79</v>
      </c>
    </row>
    <row r="10" spans="1:13">
      <c r="A10" s="5">
        <v>45519</v>
      </c>
      <c r="B10" s="1">
        <v>-156.77999999999975</v>
      </c>
      <c r="C10" s="1">
        <v>-256.77999999999975</v>
      </c>
      <c r="D10" s="1">
        <v>-356.77999999999975</v>
      </c>
      <c r="E10" s="1">
        <v>-456.77999999999975</v>
      </c>
      <c r="F10" s="1">
        <v>-556.77999999999975</v>
      </c>
      <c r="G10" s="1">
        <v>-656.77999999999975</v>
      </c>
      <c r="H10" s="1">
        <v>-156.77999999999975</v>
      </c>
      <c r="I10" s="1">
        <v>-256.77999999999975</v>
      </c>
      <c r="J10" s="1">
        <v>-356.77999999999975</v>
      </c>
      <c r="K10" s="1">
        <v>-456.77999999999975</v>
      </c>
      <c r="L10" s="1">
        <v>-556.77999999999975</v>
      </c>
      <c r="M10" s="1">
        <v>-656.77999999999975</v>
      </c>
    </row>
    <row r="11" spans="1:13">
      <c r="A11" s="5">
        <v>45520</v>
      </c>
      <c r="B11" s="1">
        <v>-145.75</v>
      </c>
      <c r="C11" s="1">
        <v>-245.75</v>
      </c>
      <c r="D11" s="1">
        <v>-345.75</v>
      </c>
      <c r="E11" s="1">
        <v>-445.75</v>
      </c>
      <c r="F11" s="1">
        <v>-545.75</v>
      </c>
      <c r="G11" s="1">
        <v>-645.75</v>
      </c>
      <c r="H11" s="1">
        <v>-145.75</v>
      </c>
      <c r="I11" s="1">
        <v>-245.75</v>
      </c>
      <c r="J11" s="1">
        <v>-345.75</v>
      </c>
      <c r="K11" s="1">
        <v>-445.75</v>
      </c>
      <c r="L11" s="1">
        <v>-545.75</v>
      </c>
      <c r="M11" s="1">
        <v>-645.75</v>
      </c>
    </row>
    <row r="12" spans="1:13">
      <c r="A12" s="5">
        <v>45523</v>
      </c>
      <c r="B12" s="1">
        <v>-91.75</v>
      </c>
      <c r="C12" s="1">
        <v>-191.75</v>
      </c>
      <c r="D12" s="1">
        <v>-291.75</v>
      </c>
      <c r="E12" s="1">
        <v>-391.75</v>
      </c>
      <c r="F12" s="1">
        <v>-491.75</v>
      </c>
      <c r="G12" s="1">
        <v>-591.75</v>
      </c>
      <c r="H12" s="1">
        <v>-91.75</v>
      </c>
      <c r="I12" s="1">
        <v>-191.75</v>
      </c>
      <c r="J12" s="1">
        <v>-291.75</v>
      </c>
      <c r="K12" s="1">
        <v>-391.75</v>
      </c>
      <c r="L12" s="1">
        <v>-491.75</v>
      </c>
      <c r="M12" s="1">
        <v>-591.75</v>
      </c>
    </row>
    <row r="13" spans="1:13">
      <c r="A13" s="5">
        <v>45524</v>
      </c>
      <c r="B13" s="1">
        <v>-102.88000000000011</v>
      </c>
      <c r="C13" s="1">
        <v>-202.88000000000011</v>
      </c>
      <c r="D13" s="1">
        <v>-302.88000000000011</v>
      </c>
      <c r="E13" s="1">
        <v>-402.88000000000011</v>
      </c>
      <c r="F13" s="1">
        <v>-502.88000000000011</v>
      </c>
      <c r="G13" s="1">
        <v>-602.88000000000011</v>
      </c>
      <c r="H13" s="1">
        <v>-102.88000000000011</v>
      </c>
      <c r="I13" s="1">
        <v>-202.88000000000011</v>
      </c>
      <c r="J13" s="1">
        <v>-302.88000000000011</v>
      </c>
      <c r="K13" s="1">
        <v>-402.88000000000011</v>
      </c>
      <c r="L13" s="1">
        <v>-502.88000000000011</v>
      </c>
      <c r="M13" s="1">
        <v>-602.88000000000011</v>
      </c>
    </row>
    <row r="14" spans="1:13">
      <c r="A14" s="5">
        <v>45525</v>
      </c>
      <c r="B14" s="1">
        <v>-79.149999999999636</v>
      </c>
      <c r="C14" s="1">
        <v>-179.14999999999964</v>
      </c>
      <c r="D14" s="1">
        <v>-279.14999999999964</v>
      </c>
      <c r="E14" s="1">
        <v>-379.14999999999964</v>
      </c>
      <c r="F14" s="1">
        <v>-479.14999999999964</v>
      </c>
      <c r="G14" s="1">
        <v>-579.14999999999964</v>
      </c>
      <c r="H14" s="1">
        <v>-79.149999999999636</v>
      </c>
      <c r="I14" s="1">
        <v>-179.14999999999964</v>
      </c>
      <c r="J14" s="1">
        <v>-279.14999999999964</v>
      </c>
      <c r="K14" s="1">
        <v>-379.14999999999964</v>
      </c>
      <c r="L14" s="1">
        <v>-479.14999999999964</v>
      </c>
      <c r="M14" s="1">
        <v>-579.14999999999964</v>
      </c>
    </row>
    <row r="15" spans="1:13">
      <c r="A15" s="5">
        <v>45526</v>
      </c>
      <c r="B15" s="1">
        <v>-129.35999999999967</v>
      </c>
      <c r="C15" s="1">
        <v>-229.35999999999967</v>
      </c>
      <c r="D15" s="1">
        <v>-329.35999999999967</v>
      </c>
      <c r="E15" s="1">
        <v>-429.35999999999967</v>
      </c>
      <c r="F15" s="1">
        <v>-529.35999999999967</v>
      </c>
      <c r="G15" s="1">
        <v>-629.35999999999967</v>
      </c>
      <c r="H15" s="1">
        <v>-129.35999999999967</v>
      </c>
      <c r="I15" s="1">
        <v>-229.35999999999967</v>
      </c>
      <c r="J15" s="1">
        <v>-329.35999999999967</v>
      </c>
      <c r="K15" s="1">
        <v>-429.35999999999967</v>
      </c>
      <c r="L15" s="1">
        <v>-529.35999999999967</v>
      </c>
      <c r="M15" s="1">
        <v>-629.35999999999967</v>
      </c>
    </row>
    <row r="16" spans="1:13">
      <c r="A16" s="5">
        <v>45527</v>
      </c>
      <c r="B16" s="1">
        <v>-65.390000000000327</v>
      </c>
      <c r="C16" s="1">
        <v>-165.39000000000033</v>
      </c>
      <c r="D16" s="1">
        <v>-265.39000000000033</v>
      </c>
      <c r="E16" s="1">
        <v>-365.39000000000033</v>
      </c>
      <c r="F16" s="1">
        <v>-465.39000000000033</v>
      </c>
      <c r="G16" s="1">
        <v>-565.39000000000033</v>
      </c>
      <c r="H16" s="1">
        <v>-65.390000000000327</v>
      </c>
      <c r="I16" s="1">
        <v>-165.39000000000033</v>
      </c>
      <c r="J16" s="1">
        <v>-265.39000000000033</v>
      </c>
      <c r="K16" s="1">
        <v>-365.39000000000033</v>
      </c>
      <c r="L16" s="1">
        <v>-465.39000000000033</v>
      </c>
      <c r="M16" s="1">
        <v>-565.39000000000033</v>
      </c>
    </row>
    <row r="17" spans="1:13">
      <c r="A17" s="5">
        <v>45530</v>
      </c>
      <c r="B17" s="1">
        <v>-83.159999999999854</v>
      </c>
      <c r="C17" s="1">
        <v>-183.15999999999985</v>
      </c>
      <c r="D17" s="1">
        <v>-283.15999999999985</v>
      </c>
      <c r="E17" s="1">
        <v>-383.15999999999985</v>
      </c>
      <c r="F17" s="1">
        <v>-483.15999999999985</v>
      </c>
      <c r="G17" s="1">
        <v>-583.15999999999985</v>
      </c>
      <c r="H17" s="1">
        <v>-83.159999999999854</v>
      </c>
      <c r="I17" s="1">
        <v>-183.15999999999985</v>
      </c>
      <c r="J17" s="1">
        <v>-283.15999999999985</v>
      </c>
      <c r="K17" s="1">
        <v>-383.15999999999985</v>
      </c>
      <c r="L17" s="1">
        <v>-483.15999999999985</v>
      </c>
      <c r="M17" s="1">
        <v>-583.15999999999985</v>
      </c>
    </row>
    <row r="18" spans="1:13">
      <c r="A18" s="5">
        <v>45531</v>
      </c>
      <c r="B18" s="1">
        <v>-74.199999999999818</v>
      </c>
      <c r="C18" s="1">
        <v>-174.19999999999982</v>
      </c>
      <c r="D18" s="1">
        <v>-274.19999999999982</v>
      </c>
      <c r="E18" s="1">
        <v>-374.19999999999982</v>
      </c>
      <c r="F18" s="1">
        <v>-474.19999999999982</v>
      </c>
      <c r="G18" s="1">
        <v>-574.19999999999982</v>
      </c>
      <c r="H18" s="1">
        <v>-74.199999999999818</v>
      </c>
      <c r="I18" s="1">
        <v>-174.19999999999982</v>
      </c>
      <c r="J18" s="1">
        <v>-274.19999999999982</v>
      </c>
      <c r="K18" s="1">
        <v>-374.19999999999982</v>
      </c>
      <c r="L18" s="1">
        <v>-474.19999999999982</v>
      </c>
      <c r="M18" s="1">
        <v>-574.19999999999982</v>
      </c>
    </row>
    <row r="19" spans="1:13">
      <c r="A19" s="5">
        <v>45532</v>
      </c>
      <c r="B19" s="1">
        <v>-107.81999999999971</v>
      </c>
      <c r="C19" s="1">
        <v>-207.81999999999971</v>
      </c>
      <c r="D19" s="1">
        <v>-307.81999999999971</v>
      </c>
      <c r="E19" s="1">
        <v>-407.81999999999971</v>
      </c>
      <c r="F19" s="1">
        <v>-507.81999999999971</v>
      </c>
      <c r="G19" s="1">
        <v>-607.81999999999971</v>
      </c>
      <c r="H19" s="1">
        <v>-107.81999999999971</v>
      </c>
      <c r="I19" s="1">
        <v>-207.81999999999971</v>
      </c>
      <c r="J19" s="1">
        <v>-307.81999999999971</v>
      </c>
      <c r="K19" s="1">
        <v>-407.81999999999971</v>
      </c>
      <c r="L19" s="1">
        <v>-507.81999999999971</v>
      </c>
      <c r="M19" s="1">
        <v>-607.81999999999971</v>
      </c>
    </row>
    <row r="20" spans="1:13">
      <c r="A20" s="5">
        <v>45533</v>
      </c>
      <c r="B20" s="1">
        <v>-108.03999999999996</v>
      </c>
      <c r="C20" s="1">
        <v>-208.03999999999996</v>
      </c>
      <c r="D20" s="1">
        <v>-308.03999999999996</v>
      </c>
      <c r="E20" s="1">
        <v>-408.03999999999996</v>
      </c>
      <c r="F20" s="1">
        <v>-508.03999999999996</v>
      </c>
      <c r="G20" s="1">
        <v>-608.04</v>
      </c>
      <c r="H20" s="1">
        <v>-108.03999999999996</v>
      </c>
      <c r="I20" s="1">
        <v>-208.03999999999996</v>
      </c>
      <c r="J20" s="1">
        <v>-308.03999999999996</v>
      </c>
      <c r="K20" s="1">
        <v>-408.03999999999996</v>
      </c>
      <c r="L20" s="1">
        <v>-508.03999999999996</v>
      </c>
      <c r="M20" s="1">
        <v>-608.04</v>
      </c>
    </row>
    <row r="21" spans="1:13">
      <c r="A21" s="5">
        <v>45534</v>
      </c>
      <c r="B21" s="1">
        <v>-51.600000000000364</v>
      </c>
      <c r="C21" s="1">
        <v>-151.60000000000036</v>
      </c>
      <c r="D21" s="1">
        <v>-251.60000000000036</v>
      </c>
      <c r="E21" s="1">
        <v>-351.60000000000036</v>
      </c>
      <c r="F21" s="1">
        <v>-451.60000000000036</v>
      </c>
      <c r="G21" s="1">
        <v>-551.60000000000036</v>
      </c>
      <c r="H21" s="1">
        <v>-51.600000000000364</v>
      </c>
      <c r="I21" s="1">
        <v>-151.60000000000036</v>
      </c>
      <c r="J21" s="1">
        <v>-251.60000000000036</v>
      </c>
      <c r="K21" s="1">
        <v>-351.60000000000036</v>
      </c>
      <c r="L21" s="1">
        <v>-451.60000000000036</v>
      </c>
      <c r="M21" s="1">
        <v>-551.60000000000036</v>
      </c>
    </row>
    <row r="22" spans="1:13">
      <c r="A22" s="5">
        <v>45538</v>
      </c>
      <c r="B22" s="1">
        <v>-171.06999999999971</v>
      </c>
      <c r="C22" s="1">
        <v>-271.06999999999971</v>
      </c>
      <c r="D22" s="1">
        <v>-371.06999999999971</v>
      </c>
      <c r="E22" s="1">
        <v>-471.06999999999971</v>
      </c>
      <c r="F22" s="1">
        <v>-571.06999999999971</v>
      </c>
      <c r="G22" s="1">
        <v>-671.06999999999971</v>
      </c>
      <c r="H22" s="1">
        <v>-171.06999999999971</v>
      </c>
      <c r="I22" s="1">
        <v>-271.06999999999971</v>
      </c>
      <c r="J22" s="1">
        <v>-371.06999999999971</v>
      </c>
      <c r="K22" s="1">
        <v>-471.06999999999971</v>
      </c>
      <c r="L22" s="1">
        <v>-571.06999999999971</v>
      </c>
      <c r="M22" s="1">
        <v>-671.06999999999971</v>
      </c>
    </row>
    <row r="23" spans="1:13">
      <c r="A23" s="5">
        <v>45539</v>
      </c>
      <c r="B23" s="1">
        <v>-179.93000000000029</v>
      </c>
      <c r="C23" s="1">
        <v>-279.93000000000029</v>
      </c>
      <c r="D23" s="1">
        <v>-379.93000000000029</v>
      </c>
      <c r="E23" s="1">
        <v>-479.93000000000029</v>
      </c>
      <c r="F23" s="1">
        <v>-579.93000000000029</v>
      </c>
      <c r="G23" s="1">
        <v>-679.93000000000029</v>
      </c>
      <c r="H23" s="1">
        <v>-179.93000000000029</v>
      </c>
      <c r="I23" s="1">
        <v>-279.93000000000029</v>
      </c>
      <c r="J23" s="1">
        <v>-379.93000000000029</v>
      </c>
      <c r="K23" s="1">
        <v>-479.93000000000029</v>
      </c>
      <c r="L23" s="1">
        <v>-579.93000000000029</v>
      </c>
      <c r="M23" s="1">
        <v>-679.93000000000029</v>
      </c>
    </row>
    <row r="24" spans="1:13">
      <c r="A24" s="5">
        <v>45540</v>
      </c>
      <c r="B24" s="1">
        <v>-196.59000000000015</v>
      </c>
      <c r="C24" s="1">
        <v>-296.59000000000015</v>
      </c>
      <c r="D24" s="1">
        <v>-396.59000000000015</v>
      </c>
      <c r="E24" s="1">
        <v>-496.59000000000015</v>
      </c>
      <c r="F24" s="1">
        <v>-596.59000000000015</v>
      </c>
      <c r="G24" s="1">
        <v>-696.59000000000015</v>
      </c>
      <c r="H24" s="1">
        <v>-196.59000000000015</v>
      </c>
      <c r="I24" s="1">
        <v>-296.59000000000015</v>
      </c>
      <c r="J24" s="1">
        <v>-396.59000000000015</v>
      </c>
      <c r="K24" s="1">
        <v>-496.59000000000015</v>
      </c>
      <c r="L24" s="1">
        <v>-596.59000000000015</v>
      </c>
      <c r="M24" s="1">
        <v>-696.59000000000015</v>
      </c>
    </row>
    <row r="25" spans="1:13">
      <c r="A25" s="5">
        <v>45541</v>
      </c>
      <c r="B25" s="1">
        <v>-291.57999999999993</v>
      </c>
      <c r="C25" s="1">
        <v>-391.57999999999993</v>
      </c>
      <c r="D25" s="1">
        <v>-491.57999999999993</v>
      </c>
      <c r="E25" s="1">
        <v>-591.57999999999993</v>
      </c>
      <c r="F25" s="1">
        <v>-691.57999999999993</v>
      </c>
      <c r="G25" s="1">
        <v>-791.57999999999993</v>
      </c>
      <c r="H25" s="1">
        <v>-291.57999999999993</v>
      </c>
      <c r="I25" s="1">
        <v>-391.57999999999993</v>
      </c>
      <c r="J25" s="1">
        <v>-491.57999999999993</v>
      </c>
      <c r="K25" s="1">
        <v>-591.57999999999993</v>
      </c>
      <c r="L25" s="1">
        <v>-691.57999999999993</v>
      </c>
      <c r="M25" s="1">
        <v>-791.57999999999993</v>
      </c>
    </row>
    <row r="26" spans="1:13">
      <c r="A26" s="5">
        <v>45544</v>
      </c>
      <c r="B26" s="1">
        <v>-228.94999999999982</v>
      </c>
      <c r="C26" s="1">
        <v>-328.94999999999982</v>
      </c>
      <c r="D26" s="1">
        <v>-428.94999999999982</v>
      </c>
      <c r="E26" s="1">
        <v>-528.94999999999982</v>
      </c>
      <c r="F26" s="1">
        <v>-628.94999999999982</v>
      </c>
      <c r="G26" s="1">
        <v>-728.94999999999982</v>
      </c>
      <c r="H26" s="1">
        <v>-228.94999999999982</v>
      </c>
      <c r="I26" s="1">
        <v>-328.94999999999982</v>
      </c>
      <c r="J26" s="1">
        <v>-428.94999999999982</v>
      </c>
      <c r="K26" s="1">
        <v>-528.94999999999982</v>
      </c>
      <c r="L26" s="1">
        <v>-628.94999999999982</v>
      </c>
      <c r="M26" s="1">
        <v>-728.94999999999982</v>
      </c>
    </row>
    <row r="27" spans="1:13">
      <c r="A27" s="5">
        <v>45545</v>
      </c>
      <c r="B27" s="1">
        <v>-204.47999999999956</v>
      </c>
      <c r="C27" s="1">
        <v>-304.47999999999956</v>
      </c>
      <c r="D27" s="1">
        <v>-404.47999999999956</v>
      </c>
      <c r="E27" s="1">
        <v>-504.47999999999956</v>
      </c>
      <c r="F27" s="1">
        <v>-604.47999999999956</v>
      </c>
      <c r="G27" s="1">
        <v>-704.47999999999956</v>
      </c>
      <c r="H27" s="1">
        <v>-204.47999999999956</v>
      </c>
      <c r="I27" s="1">
        <v>-304.47999999999956</v>
      </c>
      <c r="J27" s="1">
        <v>-404.47999999999956</v>
      </c>
      <c r="K27" s="1">
        <v>-504.47999999999956</v>
      </c>
      <c r="L27" s="1">
        <v>-604.47999999999956</v>
      </c>
      <c r="M27" s="1">
        <v>-704.47999999999956</v>
      </c>
    </row>
    <row r="28" spans="1:13">
      <c r="A28" s="5">
        <v>45546</v>
      </c>
      <c r="B28" s="1">
        <v>-145.86999999999989</v>
      </c>
      <c r="C28" s="1">
        <v>-245.86999999999989</v>
      </c>
      <c r="D28" s="1">
        <v>-345.86999999999989</v>
      </c>
      <c r="E28" s="1">
        <v>-445.86999999999989</v>
      </c>
      <c r="F28" s="1">
        <v>-545.86999999999989</v>
      </c>
      <c r="G28" s="1">
        <v>-645.86999999999989</v>
      </c>
      <c r="H28" s="1">
        <v>-145.86999999999989</v>
      </c>
      <c r="I28" s="1">
        <v>-245.86999999999989</v>
      </c>
      <c r="J28" s="1">
        <v>-345.86999999999989</v>
      </c>
      <c r="K28" s="1">
        <v>-445.86999999999989</v>
      </c>
      <c r="L28" s="1">
        <v>-545.86999999999989</v>
      </c>
      <c r="M28" s="1">
        <v>-645.86999999999989</v>
      </c>
    </row>
    <row r="29" spans="1:13">
      <c r="A29" s="5">
        <v>45547</v>
      </c>
      <c r="B29" s="1">
        <v>-104.23999999999978</v>
      </c>
      <c r="C29" s="1">
        <v>-204.23999999999978</v>
      </c>
      <c r="D29" s="1">
        <v>-304.23999999999978</v>
      </c>
      <c r="E29" s="1">
        <v>-404.23999999999978</v>
      </c>
      <c r="F29" s="1">
        <v>-504.23999999999978</v>
      </c>
      <c r="G29" s="1">
        <v>-604.23999999999978</v>
      </c>
      <c r="H29" s="1">
        <v>-104.23999999999978</v>
      </c>
      <c r="I29" s="1">
        <v>-204.23999999999978</v>
      </c>
      <c r="J29" s="1">
        <v>-304.23999999999978</v>
      </c>
      <c r="K29" s="1">
        <v>-404.23999999999978</v>
      </c>
      <c r="L29" s="1">
        <v>-504.23999999999978</v>
      </c>
      <c r="M29" s="1">
        <v>-604.23999999999978</v>
      </c>
    </row>
    <row r="30" spans="1:13">
      <c r="A30" s="5">
        <v>45548</v>
      </c>
      <c r="B30" s="1">
        <v>-73.979999999999563</v>
      </c>
      <c r="C30" s="1">
        <v>-173.97999999999956</v>
      </c>
      <c r="D30" s="1">
        <v>-273.97999999999956</v>
      </c>
      <c r="E30" s="1">
        <v>-373.97999999999956</v>
      </c>
      <c r="F30" s="1">
        <v>-473.97999999999956</v>
      </c>
      <c r="G30" s="1">
        <v>-573.97999999999956</v>
      </c>
      <c r="H30" s="1">
        <v>-73.979999999999563</v>
      </c>
      <c r="I30" s="1">
        <v>-173.97999999999956</v>
      </c>
      <c r="J30" s="1">
        <v>-273.97999999999956</v>
      </c>
      <c r="K30" s="1">
        <v>-373.97999999999956</v>
      </c>
      <c r="L30" s="1">
        <v>-473.97999999999956</v>
      </c>
      <c r="M30" s="1">
        <v>-573.97999999999956</v>
      </c>
    </row>
    <row r="31" spans="1:13">
      <c r="A31" s="5">
        <v>45551</v>
      </c>
      <c r="B31" s="1">
        <v>-66.909999999999854</v>
      </c>
      <c r="C31" s="1">
        <v>-166.90999999999985</v>
      </c>
      <c r="D31" s="1">
        <v>-266.90999999999985</v>
      </c>
      <c r="E31" s="1">
        <v>-366.90999999999985</v>
      </c>
      <c r="F31" s="1">
        <v>-466.90999999999985</v>
      </c>
      <c r="G31" s="1">
        <v>-566.90999999999985</v>
      </c>
      <c r="H31" s="1">
        <v>-66.909999999999854</v>
      </c>
      <c r="I31" s="1">
        <v>-166.90999999999985</v>
      </c>
      <c r="J31" s="1">
        <v>-266.90999999999985</v>
      </c>
      <c r="K31" s="1">
        <v>-366.90999999999985</v>
      </c>
      <c r="L31" s="1">
        <v>-466.90999999999985</v>
      </c>
      <c r="M31" s="1">
        <v>-566.90999999999985</v>
      </c>
    </row>
    <row r="32" spans="1:13">
      <c r="A32" s="5">
        <v>45552</v>
      </c>
      <c r="B32" s="1">
        <v>-65.420000000000073</v>
      </c>
      <c r="C32" s="1">
        <v>-165.42000000000007</v>
      </c>
      <c r="D32" s="1">
        <v>-265.42000000000007</v>
      </c>
      <c r="E32" s="1">
        <v>-365.42000000000007</v>
      </c>
      <c r="F32" s="1">
        <v>-465.42000000000007</v>
      </c>
      <c r="G32" s="1">
        <v>-565.42000000000007</v>
      </c>
      <c r="H32" s="1">
        <v>-65.420000000000073</v>
      </c>
      <c r="I32" s="1">
        <v>-165.42000000000007</v>
      </c>
      <c r="J32" s="1">
        <v>-265.42000000000007</v>
      </c>
      <c r="K32" s="1">
        <v>-365.42000000000007</v>
      </c>
      <c r="L32" s="1">
        <v>-465.42000000000007</v>
      </c>
      <c r="M32" s="1">
        <v>-565.42000000000007</v>
      </c>
    </row>
    <row r="33" spans="1:13">
      <c r="A33" s="5">
        <v>45553</v>
      </c>
      <c r="B33" s="1">
        <v>-81.739999999999782</v>
      </c>
      <c r="C33" s="1">
        <v>-181.73999999999978</v>
      </c>
      <c r="D33" s="1">
        <v>-281.73999999999978</v>
      </c>
      <c r="E33" s="1">
        <v>-381.73999999999978</v>
      </c>
      <c r="F33" s="1">
        <v>-481.73999999999978</v>
      </c>
      <c r="G33" s="1">
        <v>-581.73999999999978</v>
      </c>
      <c r="H33" s="1">
        <v>-81.739999999999782</v>
      </c>
      <c r="I33" s="1">
        <v>-181.73999999999978</v>
      </c>
      <c r="J33" s="1">
        <v>-281.73999999999978</v>
      </c>
      <c r="K33" s="1">
        <v>-381.73999999999978</v>
      </c>
      <c r="L33" s="1">
        <v>-481.73999999999978</v>
      </c>
      <c r="M33" s="1">
        <v>-581.73999999999978</v>
      </c>
    </row>
    <row r="34" spans="1:13">
      <c r="A34" s="5">
        <v>45554</v>
      </c>
      <c r="B34" s="1">
        <v>13.640000000000327</v>
      </c>
      <c r="C34" s="1">
        <v>-86.359999999999673</v>
      </c>
      <c r="D34" s="1">
        <v>-186.35999999999967</v>
      </c>
      <c r="E34" s="1">
        <v>-286.35999999999967</v>
      </c>
      <c r="F34" s="1">
        <v>-386.35999999999967</v>
      </c>
      <c r="G34" s="1">
        <v>-486.35999999999967</v>
      </c>
      <c r="H34" s="1">
        <v>13.640000000000327</v>
      </c>
      <c r="I34" s="1">
        <v>-86.359999999999673</v>
      </c>
      <c r="J34" s="1">
        <v>-186.35999999999967</v>
      </c>
      <c r="K34" s="1">
        <v>-286.35999999999967</v>
      </c>
      <c r="L34" s="1">
        <v>-386.35999999999967</v>
      </c>
      <c r="M34" s="1">
        <v>-486.35999999999967</v>
      </c>
    </row>
    <row r="35" spans="1:13">
      <c r="A35" s="5">
        <v>45555</v>
      </c>
      <c r="B35" s="1">
        <v>2.5500000000001819</v>
      </c>
      <c r="C35" s="1">
        <v>-97.449999999999818</v>
      </c>
      <c r="D35" s="1">
        <v>-197.44999999999982</v>
      </c>
      <c r="E35" s="1">
        <v>-297.44999999999982</v>
      </c>
      <c r="F35" s="1">
        <v>-397.44999999999982</v>
      </c>
      <c r="G35" s="1">
        <v>-497.44999999999982</v>
      </c>
      <c r="H35" s="1">
        <v>2.5500000000001819</v>
      </c>
      <c r="I35" s="1">
        <v>-97.449999999999818</v>
      </c>
      <c r="J35" s="1">
        <v>-197.44999999999982</v>
      </c>
      <c r="K35" s="1">
        <v>-297.44999999999982</v>
      </c>
      <c r="L35" s="1">
        <v>-397.44999999999982</v>
      </c>
      <c r="M35" s="1">
        <v>-497.44999999999982</v>
      </c>
    </row>
    <row r="36" spans="1:13">
      <c r="A36" s="5">
        <v>45558</v>
      </c>
      <c r="B36" s="1">
        <v>18.569999999999709</v>
      </c>
      <c r="C36" s="1">
        <v>-81.430000000000291</v>
      </c>
      <c r="D36" s="1">
        <v>-181.43000000000029</v>
      </c>
      <c r="E36" s="1">
        <v>-281.43000000000029</v>
      </c>
      <c r="F36" s="1">
        <v>-381.43000000000029</v>
      </c>
      <c r="G36" s="1">
        <v>-481.43000000000029</v>
      </c>
      <c r="H36" s="1">
        <v>18.569999999999709</v>
      </c>
      <c r="I36" s="1">
        <v>-81.430000000000291</v>
      </c>
      <c r="J36" s="1">
        <v>-181.43000000000029</v>
      </c>
      <c r="K36" s="1">
        <v>-281.43000000000029</v>
      </c>
      <c r="L36" s="1">
        <v>-381.43000000000029</v>
      </c>
      <c r="M36" s="1">
        <v>-481.43000000000029</v>
      </c>
    </row>
    <row r="37" spans="1:13">
      <c r="A37" s="5">
        <v>45559</v>
      </c>
      <c r="B37" s="1">
        <v>32.930000000000291</v>
      </c>
      <c r="C37" s="1">
        <v>-67.069999999999709</v>
      </c>
      <c r="D37" s="1">
        <v>-167.06999999999971</v>
      </c>
      <c r="E37" s="1">
        <v>-267.06999999999971</v>
      </c>
      <c r="F37" s="1">
        <v>-367.06999999999971</v>
      </c>
      <c r="G37" s="1">
        <v>-467.06999999999971</v>
      </c>
      <c r="H37" s="1">
        <v>32.930000000000291</v>
      </c>
      <c r="I37" s="1">
        <v>-67.069999999999709</v>
      </c>
      <c r="J37" s="1">
        <v>-167.06999999999971</v>
      </c>
      <c r="K37" s="1">
        <v>-267.06999999999971</v>
      </c>
      <c r="L37" s="1">
        <v>-367.06999999999971</v>
      </c>
      <c r="M37" s="1">
        <v>-467.06999999999971</v>
      </c>
    </row>
    <row r="38" spans="1:13">
      <c r="A38" s="5">
        <v>45560</v>
      </c>
      <c r="B38" s="1">
        <v>22.260000000000218</v>
      </c>
      <c r="C38" s="1">
        <v>-77.739999999999782</v>
      </c>
      <c r="D38" s="1">
        <v>-177.73999999999978</v>
      </c>
      <c r="E38" s="1">
        <v>-277.73999999999978</v>
      </c>
      <c r="F38" s="1">
        <v>-377.73999999999978</v>
      </c>
      <c r="G38" s="1">
        <v>-477.73999999999978</v>
      </c>
      <c r="H38" s="1">
        <v>22.260000000000218</v>
      </c>
      <c r="I38" s="1">
        <v>-77.739999999999782</v>
      </c>
      <c r="J38" s="1">
        <v>-177.73999999999978</v>
      </c>
      <c r="K38" s="1">
        <v>-277.73999999999978</v>
      </c>
      <c r="L38" s="1">
        <v>-377.73999999999978</v>
      </c>
      <c r="M38" s="1">
        <v>-477.73999999999978</v>
      </c>
    </row>
    <row r="39" spans="1:13">
      <c r="A39" s="5">
        <v>45561</v>
      </c>
      <c r="B39" s="1">
        <v>45.369999999999891</v>
      </c>
      <c r="C39" s="1">
        <v>-54.630000000000109</v>
      </c>
      <c r="D39" s="1">
        <v>-154.63000000000011</v>
      </c>
      <c r="E39" s="1">
        <v>-254.63000000000011</v>
      </c>
      <c r="F39" s="1">
        <v>-354.63000000000011</v>
      </c>
      <c r="G39" s="1">
        <v>-454.63000000000011</v>
      </c>
      <c r="H39" s="1">
        <v>45.369999999999891</v>
      </c>
      <c r="I39" s="1">
        <v>-54.630000000000109</v>
      </c>
      <c r="J39" s="1">
        <v>-154.63000000000011</v>
      </c>
      <c r="K39" s="1">
        <v>-254.63000000000011</v>
      </c>
      <c r="L39" s="1">
        <v>-354.63000000000011</v>
      </c>
      <c r="M39" s="1">
        <v>-454.63000000000011</v>
      </c>
    </row>
    <row r="40" spans="1:13">
      <c r="A40" s="5">
        <v>45562</v>
      </c>
      <c r="B40" s="1">
        <v>38.170000000000073</v>
      </c>
      <c r="C40" s="1">
        <v>-61.829999999999927</v>
      </c>
      <c r="D40" s="1">
        <v>-161.82999999999993</v>
      </c>
      <c r="E40" s="1">
        <v>-261.82999999999993</v>
      </c>
      <c r="F40" s="1">
        <v>-361.82999999999993</v>
      </c>
      <c r="G40" s="1">
        <v>-461.82999999999993</v>
      </c>
      <c r="H40" s="1">
        <v>38.170000000000073</v>
      </c>
      <c r="I40" s="1">
        <v>-61.829999999999927</v>
      </c>
      <c r="J40" s="1">
        <v>-161.82999999999993</v>
      </c>
      <c r="K40" s="1">
        <v>-261.82999999999993</v>
      </c>
      <c r="L40" s="1">
        <v>-361.82999999999993</v>
      </c>
      <c r="M40" s="1">
        <v>-461.82999999999993</v>
      </c>
    </row>
    <row r="41" spans="1:13">
      <c r="A41" s="5">
        <v>45565</v>
      </c>
      <c r="B41" s="1">
        <v>62.479999999999563</v>
      </c>
      <c r="C41" s="1">
        <v>-37.520000000000437</v>
      </c>
      <c r="D41" s="1">
        <v>-137.52000000000044</v>
      </c>
      <c r="E41" s="1">
        <v>-237.52000000000044</v>
      </c>
      <c r="F41" s="1">
        <v>-337.52000000000044</v>
      </c>
      <c r="G41" s="1">
        <v>-437.52000000000044</v>
      </c>
      <c r="H41" s="1">
        <v>62.479999999999563</v>
      </c>
      <c r="I41" s="1">
        <v>-37.520000000000437</v>
      </c>
      <c r="J41" s="1">
        <v>-137.52000000000044</v>
      </c>
      <c r="K41" s="1">
        <v>-237.52000000000044</v>
      </c>
      <c r="L41" s="1">
        <v>-337.52000000000044</v>
      </c>
      <c r="M41" s="1">
        <v>-437.52000000000044</v>
      </c>
    </row>
    <row r="42" spans="1:13">
      <c r="A42" s="5">
        <v>45566</v>
      </c>
      <c r="B42" s="1">
        <v>8.75</v>
      </c>
      <c r="C42" s="1">
        <v>-91.25</v>
      </c>
      <c r="D42" s="1">
        <v>-191.25</v>
      </c>
      <c r="E42" s="1">
        <v>-291.25</v>
      </c>
      <c r="F42" s="1">
        <v>-391.25</v>
      </c>
      <c r="G42" s="1">
        <v>-491.25</v>
      </c>
      <c r="H42" s="1">
        <v>8.75</v>
      </c>
      <c r="I42" s="1">
        <v>-91.25</v>
      </c>
      <c r="J42" s="1">
        <v>-191.25</v>
      </c>
      <c r="K42" s="1">
        <v>-291.25</v>
      </c>
      <c r="L42" s="1">
        <v>-391.25</v>
      </c>
      <c r="M42" s="1">
        <v>-491.25</v>
      </c>
    </row>
    <row r="43" spans="1:13">
      <c r="A43" s="5">
        <v>45567</v>
      </c>
      <c r="B43" s="1">
        <v>9.5399999999999636</v>
      </c>
      <c r="C43" s="1">
        <v>-90.460000000000036</v>
      </c>
      <c r="D43" s="1">
        <v>-190.46000000000004</v>
      </c>
      <c r="E43" s="1">
        <v>-290.46000000000004</v>
      </c>
      <c r="F43" s="1">
        <v>-390.46000000000004</v>
      </c>
      <c r="G43" s="1">
        <v>-490.46000000000004</v>
      </c>
      <c r="H43" s="1">
        <v>9.5399999999999636</v>
      </c>
      <c r="I43" s="1">
        <v>-90.460000000000036</v>
      </c>
      <c r="J43" s="1">
        <v>-190.46000000000004</v>
      </c>
      <c r="K43" s="1">
        <v>-290.46000000000004</v>
      </c>
      <c r="L43" s="1">
        <v>-390.46000000000004</v>
      </c>
      <c r="M43" s="1">
        <v>-490.46000000000004</v>
      </c>
    </row>
    <row r="44" spans="1:13">
      <c r="A44" s="5">
        <v>45568</v>
      </c>
      <c r="B44" s="1">
        <v>-6.0000000000400178E-2</v>
      </c>
      <c r="C44" s="1">
        <v>-100.0600000000004</v>
      </c>
      <c r="D44" s="1">
        <v>-200.0600000000004</v>
      </c>
      <c r="E44" s="1">
        <v>-300.0600000000004</v>
      </c>
      <c r="F44" s="1">
        <v>-400.0600000000004</v>
      </c>
      <c r="G44" s="1">
        <v>-500.0600000000004</v>
      </c>
      <c r="H44" s="1">
        <v>-6.0000000000400178E-2</v>
      </c>
      <c r="I44" s="1">
        <v>-100.0600000000004</v>
      </c>
      <c r="J44" s="1">
        <v>-200.0600000000004</v>
      </c>
      <c r="K44" s="1">
        <v>-300.0600000000004</v>
      </c>
      <c r="L44" s="1">
        <v>-400.0600000000004</v>
      </c>
      <c r="M44" s="1">
        <v>-500.0600000000004</v>
      </c>
    </row>
    <row r="45" spans="1:13">
      <c r="A45" s="5">
        <v>45569</v>
      </c>
      <c r="B45" s="1">
        <v>51.069999999999709</v>
      </c>
      <c r="C45" s="1">
        <v>-48.930000000000291</v>
      </c>
      <c r="D45" s="1">
        <v>-148.93000000000029</v>
      </c>
      <c r="E45" s="1">
        <v>-248.93000000000029</v>
      </c>
      <c r="F45" s="1">
        <v>-348.93000000000029</v>
      </c>
      <c r="G45" s="1">
        <v>-448.93000000000029</v>
      </c>
      <c r="H45" s="1">
        <v>51.069999999999709</v>
      </c>
      <c r="I45" s="1">
        <v>-48.930000000000291</v>
      </c>
      <c r="J45" s="1">
        <v>-148.93000000000029</v>
      </c>
      <c r="K45" s="1">
        <v>-248.93000000000029</v>
      </c>
      <c r="L45" s="1">
        <v>-348.93000000000029</v>
      </c>
      <c r="M45" s="1">
        <v>-448.93000000000029</v>
      </c>
    </row>
    <row r="46" spans="1:13">
      <c r="A46" s="5">
        <v>45572</v>
      </c>
      <c r="B46" s="1">
        <v>-4.0600000000004002</v>
      </c>
      <c r="C46" s="1">
        <v>-104.0600000000004</v>
      </c>
      <c r="D46" s="1">
        <v>-204.0600000000004</v>
      </c>
      <c r="E46" s="1">
        <v>-304.0600000000004</v>
      </c>
      <c r="F46" s="1">
        <v>-404.0600000000004</v>
      </c>
      <c r="G46" s="1">
        <v>-504.0600000000004</v>
      </c>
      <c r="H46" s="1">
        <v>-4.0600000000004002</v>
      </c>
      <c r="I46" s="1">
        <v>-104.0600000000004</v>
      </c>
      <c r="J46" s="1">
        <v>-204.0600000000004</v>
      </c>
      <c r="K46" s="1">
        <v>-304.0600000000004</v>
      </c>
      <c r="L46" s="1">
        <v>-404.0600000000004</v>
      </c>
      <c r="M46" s="1">
        <v>-504.0600000000004</v>
      </c>
    </row>
    <row r="47" spans="1:13">
      <c r="A47" s="5">
        <v>45573</v>
      </c>
      <c r="B47" s="1">
        <v>51.130000000000109</v>
      </c>
      <c r="C47" s="1">
        <v>-48.869999999999891</v>
      </c>
      <c r="D47" s="1">
        <v>-148.86999999999989</v>
      </c>
      <c r="E47" s="1">
        <v>-248.86999999999989</v>
      </c>
      <c r="F47" s="1">
        <v>-348.86999999999989</v>
      </c>
      <c r="G47" s="1">
        <v>-448.86999999999989</v>
      </c>
      <c r="H47" s="1">
        <v>51.130000000000109</v>
      </c>
      <c r="I47" s="1">
        <v>-48.869999999999891</v>
      </c>
      <c r="J47" s="1">
        <v>-148.86999999999989</v>
      </c>
      <c r="K47" s="1">
        <v>-248.86999999999989</v>
      </c>
      <c r="L47" s="1">
        <v>-348.86999999999989</v>
      </c>
      <c r="M47" s="1">
        <v>-448.86999999999989</v>
      </c>
    </row>
    <row r="48" spans="1:13">
      <c r="A48" s="5">
        <v>45574</v>
      </c>
      <c r="B48" s="1">
        <v>92.039999999999964</v>
      </c>
      <c r="C48" s="1">
        <v>-7.9600000000000364</v>
      </c>
      <c r="D48" s="1">
        <v>-107.96000000000004</v>
      </c>
      <c r="E48" s="1">
        <v>-207.96000000000004</v>
      </c>
      <c r="F48" s="1">
        <v>-307.96000000000004</v>
      </c>
      <c r="G48" s="1">
        <v>-407.96000000000004</v>
      </c>
      <c r="H48" s="1">
        <v>92.039999999999964</v>
      </c>
      <c r="I48" s="1">
        <v>-7.9600000000000364</v>
      </c>
      <c r="J48" s="1">
        <v>-107.96000000000004</v>
      </c>
      <c r="K48" s="1">
        <v>-207.96000000000004</v>
      </c>
      <c r="L48" s="1">
        <v>-307.96000000000004</v>
      </c>
      <c r="M48" s="1">
        <v>-407.96000000000004</v>
      </c>
    </row>
    <row r="49" spans="1:13">
      <c r="A49" s="5">
        <v>45575</v>
      </c>
      <c r="B49" s="1">
        <v>80.050000000000182</v>
      </c>
      <c r="C49" s="1">
        <v>-19.949999999999818</v>
      </c>
      <c r="D49" s="1">
        <v>-119.94999999999982</v>
      </c>
      <c r="E49" s="1">
        <v>-219.94999999999982</v>
      </c>
      <c r="F49" s="1">
        <v>-319.94999999999982</v>
      </c>
      <c r="G49" s="1">
        <v>-419.94999999999982</v>
      </c>
      <c r="H49" s="1">
        <v>80.050000000000182</v>
      </c>
      <c r="I49" s="1">
        <v>-19.949999999999818</v>
      </c>
      <c r="J49" s="1">
        <v>-119.94999999999982</v>
      </c>
      <c r="K49" s="1">
        <v>-219.94999999999982</v>
      </c>
      <c r="L49" s="1">
        <v>-319.94999999999982</v>
      </c>
      <c r="M49" s="1">
        <v>-419.94999999999982</v>
      </c>
    </row>
    <row r="50" spans="1:13">
      <c r="A50" s="5">
        <v>45576</v>
      </c>
      <c r="B50" s="1">
        <v>115.02999999999975</v>
      </c>
      <c r="C50" s="1">
        <v>15.029999999999745</v>
      </c>
      <c r="D50" s="1">
        <v>-84.970000000000255</v>
      </c>
      <c r="E50" s="1">
        <v>-184.97000000000025</v>
      </c>
      <c r="F50" s="1">
        <v>-284.97000000000025</v>
      </c>
      <c r="G50" s="1">
        <v>-384.97000000000025</v>
      </c>
      <c r="H50" s="1">
        <v>115.02999999999975</v>
      </c>
      <c r="I50" s="1">
        <v>15.029999999999745</v>
      </c>
      <c r="J50" s="1">
        <v>-84.970000000000255</v>
      </c>
      <c r="K50" s="1">
        <v>-184.97000000000025</v>
      </c>
      <c r="L50" s="1">
        <v>-284.97000000000025</v>
      </c>
      <c r="M50" s="1">
        <v>-384.97000000000025</v>
      </c>
    </row>
    <row r="51" spans="1:13">
      <c r="A51" s="5">
        <v>45579</v>
      </c>
      <c r="B51" s="1">
        <v>159.85000000000036</v>
      </c>
      <c r="C51" s="1">
        <v>59.850000000000364</v>
      </c>
      <c r="D51" s="1">
        <v>-40.149999999999636</v>
      </c>
      <c r="E51" s="1">
        <v>-140.14999999999964</v>
      </c>
      <c r="F51" s="1">
        <v>-240.14999999999964</v>
      </c>
      <c r="G51" s="1">
        <v>-340.14999999999964</v>
      </c>
      <c r="H51" s="1">
        <v>159.85000000000036</v>
      </c>
      <c r="I51" s="1">
        <v>59.850000000000364</v>
      </c>
      <c r="J51" s="1">
        <v>-40.149999999999636</v>
      </c>
      <c r="K51" s="1">
        <v>-140.14999999999964</v>
      </c>
      <c r="L51" s="1">
        <v>-240.14999999999964</v>
      </c>
      <c r="M51" s="1">
        <v>-340.14999999999964</v>
      </c>
    </row>
    <row r="52" spans="1:13">
      <c r="A52" s="5">
        <v>45580</v>
      </c>
      <c r="B52" s="1">
        <v>115.26000000000022</v>
      </c>
      <c r="C52" s="1">
        <v>15.260000000000218</v>
      </c>
      <c r="D52" s="1">
        <v>-84.739999999999782</v>
      </c>
      <c r="E52" s="1">
        <v>-184.73999999999978</v>
      </c>
      <c r="F52" s="1">
        <v>-284.73999999999978</v>
      </c>
      <c r="G52" s="1">
        <v>-384.73999999999978</v>
      </c>
      <c r="H52" s="1">
        <v>115.26000000000022</v>
      </c>
      <c r="I52" s="1">
        <v>15.260000000000218</v>
      </c>
      <c r="J52" s="1">
        <v>-84.739999999999782</v>
      </c>
      <c r="K52" s="1">
        <v>-184.73999999999978</v>
      </c>
      <c r="L52" s="1">
        <v>-284.73999999999978</v>
      </c>
      <c r="M52" s="1">
        <v>-384.73999999999978</v>
      </c>
    </row>
    <row r="53" spans="1:13">
      <c r="A53" s="5">
        <v>45581</v>
      </c>
      <c r="B53" s="1">
        <v>142.47000000000025</v>
      </c>
      <c r="C53" s="1">
        <v>42.470000000000255</v>
      </c>
      <c r="D53" s="1">
        <v>-57.529999999999745</v>
      </c>
      <c r="E53" s="1">
        <v>-157.52999999999975</v>
      </c>
      <c r="F53" s="1">
        <v>-257.52999999999975</v>
      </c>
      <c r="G53" s="1">
        <v>-357.52999999999975</v>
      </c>
      <c r="H53" s="1">
        <v>142.47000000000025</v>
      </c>
      <c r="I53" s="1">
        <v>42.470000000000255</v>
      </c>
      <c r="J53" s="1">
        <v>-57.529999999999745</v>
      </c>
      <c r="K53" s="1">
        <v>-157.52999999999975</v>
      </c>
      <c r="L53" s="1">
        <v>-257.52999999999975</v>
      </c>
      <c r="M53" s="1">
        <v>-357.52999999999975</v>
      </c>
    </row>
    <row r="54" spans="1:13">
      <c r="A54" s="5">
        <v>45582</v>
      </c>
      <c r="B54" s="1">
        <v>141.47000000000025</v>
      </c>
      <c r="C54" s="1">
        <v>41.470000000000255</v>
      </c>
      <c r="D54" s="1">
        <v>-58.529999999999745</v>
      </c>
      <c r="E54" s="1">
        <v>-158.52999999999975</v>
      </c>
      <c r="F54" s="1">
        <v>-258.52999999999975</v>
      </c>
      <c r="G54" s="1">
        <v>-358.52999999999975</v>
      </c>
      <c r="H54" s="1">
        <v>141.47000000000025</v>
      </c>
      <c r="I54" s="1">
        <v>41.470000000000255</v>
      </c>
      <c r="J54" s="1">
        <v>-58.529999999999745</v>
      </c>
      <c r="K54" s="1">
        <v>-158.52999999999975</v>
      </c>
      <c r="L54" s="1">
        <v>-258.52999999999975</v>
      </c>
      <c r="M54" s="1">
        <v>-358.52999999999975</v>
      </c>
    </row>
    <row r="55" spans="1:13">
      <c r="A55" s="5">
        <v>45583</v>
      </c>
      <c r="B55" s="1">
        <v>164.67000000000007</v>
      </c>
      <c r="C55" s="1">
        <v>64.670000000000073</v>
      </c>
      <c r="D55" s="1">
        <v>-35.329999999999927</v>
      </c>
      <c r="E55" s="1">
        <v>-135.32999999999993</v>
      </c>
      <c r="F55" s="1">
        <v>-235.32999999999993</v>
      </c>
      <c r="G55" s="1">
        <v>-335.32999999999993</v>
      </c>
      <c r="H55" s="1">
        <v>164.67000000000007</v>
      </c>
      <c r="I55" s="1">
        <v>64.670000000000073</v>
      </c>
      <c r="J55" s="1">
        <v>-35.329999999999927</v>
      </c>
      <c r="K55" s="1">
        <v>-135.32999999999993</v>
      </c>
      <c r="L55" s="1">
        <v>-235.32999999999993</v>
      </c>
      <c r="M55" s="1">
        <v>-335.32999999999993</v>
      </c>
    </row>
    <row r="56" spans="1:13">
      <c r="A56" s="5">
        <v>45586</v>
      </c>
      <c r="B56" s="1">
        <v>153.97999999999956</v>
      </c>
      <c r="C56" s="1">
        <v>53.979999999999563</v>
      </c>
      <c r="D56" s="1">
        <v>-46.020000000000437</v>
      </c>
      <c r="E56" s="1">
        <v>-146.02000000000044</v>
      </c>
      <c r="F56" s="1">
        <v>-246.02000000000044</v>
      </c>
      <c r="G56" s="1">
        <v>-346.02000000000044</v>
      </c>
      <c r="H56" s="1">
        <v>153.97999999999956</v>
      </c>
      <c r="I56" s="1">
        <v>53.979999999999563</v>
      </c>
      <c r="J56" s="1">
        <v>-46.020000000000437</v>
      </c>
      <c r="K56" s="1">
        <v>-146.02000000000044</v>
      </c>
      <c r="L56" s="1">
        <v>-246.02000000000044</v>
      </c>
      <c r="M56" s="1">
        <v>-346.02000000000044</v>
      </c>
    </row>
    <row r="57" spans="1:13">
      <c r="A57" s="5">
        <v>45587</v>
      </c>
      <c r="B57" s="1">
        <v>151.19999999999982</v>
      </c>
      <c r="C57" s="1">
        <v>51.199999999999818</v>
      </c>
      <c r="D57" s="1">
        <v>-48.800000000000182</v>
      </c>
      <c r="E57" s="1">
        <v>-148.80000000000018</v>
      </c>
      <c r="F57" s="1">
        <v>-248.80000000000018</v>
      </c>
      <c r="G57" s="1">
        <v>-348.80000000000018</v>
      </c>
      <c r="H57" s="1">
        <v>151.19999999999982</v>
      </c>
      <c r="I57" s="1">
        <v>51.199999999999818</v>
      </c>
      <c r="J57" s="1">
        <v>-48.800000000000182</v>
      </c>
      <c r="K57" s="1">
        <v>-148.80000000000018</v>
      </c>
      <c r="L57" s="1">
        <v>-248.80000000000018</v>
      </c>
      <c r="M57" s="1">
        <v>-348.80000000000018</v>
      </c>
    </row>
    <row r="58" spans="1:13">
      <c r="A58" s="5">
        <v>45588</v>
      </c>
      <c r="B58" s="1">
        <v>97.420000000000073</v>
      </c>
      <c r="C58" s="1">
        <v>-2.5799999999999272</v>
      </c>
      <c r="D58" s="1">
        <v>-102.57999999999993</v>
      </c>
      <c r="E58" s="1">
        <v>-202.57999999999993</v>
      </c>
      <c r="F58" s="1">
        <v>-302.57999999999993</v>
      </c>
      <c r="G58" s="1">
        <v>-402.57999999999993</v>
      </c>
      <c r="H58" s="1">
        <v>97.420000000000073</v>
      </c>
      <c r="I58" s="1">
        <v>-2.5799999999999272</v>
      </c>
      <c r="J58" s="1">
        <v>-102.57999999999993</v>
      </c>
      <c r="K58" s="1">
        <v>-202.57999999999993</v>
      </c>
      <c r="L58" s="1">
        <v>-302.57999999999993</v>
      </c>
      <c r="M58" s="1">
        <v>-402.57999999999993</v>
      </c>
    </row>
    <row r="59" spans="1:13">
      <c r="A59" s="5">
        <v>45589</v>
      </c>
      <c r="B59" s="1">
        <v>109.85999999999967</v>
      </c>
      <c r="C59" s="1">
        <v>9.8599999999996726</v>
      </c>
      <c r="D59" s="1">
        <v>-90.140000000000327</v>
      </c>
      <c r="E59" s="1">
        <v>-190.14000000000033</v>
      </c>
      <c r="F59" s="1">
        <v>-290.14000000000033</v>
      </c>
      <c r="G59" s="1">
        <v>-390.14000000000033</v>
      </c>
      <c r="H59" s="1">
        <v>109.85999999999967</v>
      </c>
      <c r="I59" s="1">
        <v>9.8599999999996726</v>
      </c>
      <c r="J59" s="1">
        <v>-90.140000000000327</v>
      </c>
      <c r="K59" s="1">
        <v>-190.14000000000033</v>
      </c>
      <c r="L59" s="1">
        <v>-290.14000000000033</v>
      </c>
      <c r="M59" s="1">
        <v>-390.14000000000033</v>
      </c>
    </row>
    <row r="60" spans="1:13">
      <c r="A60" s="5">
        <v>45590</v>
      </c>
      <c r="B60" s="1">
        <v>108.11999999999989</v>
      </c>
      <c r="C60" s="1">
        <v>8.1199999999998909</v>
      </c>
      <c r="D60" s="1">
        <v>-91.880000000000109</v>
      </c>
      <c r="E60" s="1">
        <v>-191.88000000000011</v>
      </c>
      <c r="F60" s="1">
        <v>-291.88000000000011</v>
      </c>
      <c r="G60" s="1">
        <v>-391.88000000000011</v>
      </c>
      <c r="H60" s="1">
        <v>108.11999999999989</v>
      </c>
      <c r="I60" s="1">
        <v>8.1199999999998909</v>
      </c>
      <c r="J60" s="1">
        <v>-91.880000000000109</v>
      </c>
      <c r="K60" s="1">
        <v>-191.88000000000011</v>
      </c>
      <c r="L60" s="1">
        <v>-291.88000000000011</v>
      </c>
      <c r="M60" s="1">
        <v>-391.88000000000011</v>
      </c>
    </row>
    <row r="61" spans="1:13">
      <c r="A61" s="5">
        <v>45593</v>
      </c>
      <c r="B61" s="1">
        <v>123.52000000000044</v>
      </c>
      <c r="C61" s="1">
        <v>23.520000000000437</v>
      </c>
      <c r="D61" s="1">
        <v>-76.479999999999563</v>
      </c>
      <c r="E61" s="1">
        <v>-176.47999999999956</v>
      </c>
      <c r="F61" s="1">
        <v>-276.47999999999956</v>
      </c>
      <c r="G61" s="1">
        <v>-376.47999999999956</v>
      </c>
      <c r="H61" s="1">
        <v>123.52000000000044</v>
      </c>
      <c r="I61" s="1">
        <v>23.520000000000437</v>
      </c>
      <c r="J61" s="1">
        <v>-76.479999999999563</v>
      </c>
      <c r="K61" s="1">
        <v>-176.47999999999956</v>
      </c>
      <c r="L61" s="1">
        <v>-276.47999999999956</v>
      </c>
      <c r="M61" s="1">
        <v>-376.47999999999956</v>
      </c>
    </row>
    <row r="62" spans="1:13">
      <c r="A62" s="5">
        <v>45594</v>
      </c>
      <c r="B62" s="1">
        <v>132.92000000000007</v>
      </c>
      <c r="C62" s="1">
        <v>32.920000000000073</v>
      </c>
      <c r="D62" s="1">
        <v>-67.079999999999927</v>
      </c>
      <c r="E62" s="1">
        <v>-167.07999999999993</v>
      </c>
      <c r="F62" s="1">
        <v>-267.07999999999993</v>
      </c>
      <c r="G62" s="1">
        <v>-367.07999999999993</v>
      </c>
      <c r="H62" s="1">
        <v>132.92000000000007</v>
      </c>
      <c r="I62" s="1">
        <v>32.920000000000073</v>
      </c>
      <c r="J62" s="1">
        <v>-67.079999999999927</v>
      </c>
      <c r="K62" s="1">
        <v>-167.07999999999993</v>
      </c>
      <c r="L62" s="1">
        <v>-267.07999999999993</v>
      </c>
      <c r="M62" s="1">
        <v>-367.07999999999993</v>
      </c>
    </row>
    <row r="63" spans="1:13">
      <c r="A63" s="5">
        <v>45595</v>
      </c>
      <c r="B63" s="1">
        <v>113.67000000000007</v>
      </c>
      <c r="C63" s="1">
        <v>13.670000000000073</v>
      </c>
      <c r="D63" s="1">
        <v>-86.329999999999927</v>
      </c>
      <c r="E63" s="1">
        <v>-186.32999999999993</v>
      </c>
      <c r="F63" s="1">
        <v>-286.32999999999993</v>
      </c>
      <c r="G63" s="1">
        <v>-386.32999999999993</v>
      </c>
      <c r="H63" s="1">
        <v>113.67000000000007</v>
      </c>
      <c r="I63" s="1">
        <v>13.670000000000073</v>
      </c>
      <c r="J63" s="1">
        <v>-86.329999999999927</v>
      </c>
      <c r="K63" s="1">
        <v>-186.32999999999993</v>
      </c>
      <c r="L63" s="1">
        <v>-286.32999999999993</v>
      </c>
      <c r="M63" s="1">
        <v>-386.32999999999993</v>
      </c>
    </row>
    <row r="64" spans="1:13">
      <c r="A64" s="5">
        <v>45596</v>
      </c>
      <c r="B64" s="1">
        <v>5.4499999999998181</v>
      </c>
      <c r="C64" s="1">
        <v>-94.550000000000182</v>
      </c>
      <c r="D64" s="1">
        <v>-194.55000000000018</v>
      </c>
      <c r="E64" s="1">
        <v>-294.55000000000018</v>
      </c>
      <c r="F64" s="1">
        <v>-394.55000000000018</v>
      </c>
      <c r="G64" s="1">
        <v>-494.55000000000018</v>
      </c>
      <c r="H64" s="1">
        <v>5.4499999999998181</v>
      </c>
      <c r="I64" s="1">
        <v>-94.550000000000182</v>
      </c>
      <c r="J64" s="1">
        <v>-194.55000000000018</v>
      </c>
      <c r="K64" s="1">
        <v>-294.55000000000018</v>
      </c>
      <c r="L64" s="1">
        <v>-394.55000000000018</v>
      </c>
      <c r="M64" s="1">
        <v>-494.55000000000018</v>
      </c>
    </row>
    <row r="65" spans="1:13">
      <c r="A65" s="5">
        <v>45597</v>
      </c>
      <c r="B65" s="1">
        <v>28.800000000000182</v>
      </c>
      <c r="C65" s="1">
        <v>-71.199999999999818</v>
      </c>
      <c r="D65" s="1">
        <v>-171.19999999999982</v>
      </c>
      <c r="E65" s="1">
        <v>-271.19999999999982</v>
      </c>
      <c r="F65" s="1">
        <v>-371.19999999999982</v>
      </c>
      <c r="G65" s="1">
        <v>-471.19999999999982</v>
      </c>
      <c r="H65" s="1">
        <v>28.800000000000182</v>
      </c>
      <c r="I65" s="1">
        <v>-71.199999999999818</v>
      </c>
      <c r="J65" s="1">
        <v>-171.19999999999982</v>
      </c>
      <c r="K65" s="1">
        <v>-271.19999999999982</v>
      </c>
      <c r="L65" s="1">
        <v>-371.19999999999982</v>
      </c>
      <c r="M65" s="1">
        <v>-471.19999999999982</v>
      </c>
    </row>
    <row r="66" spans="1:13">
      <c r="A66" s="5">
        <v>45600</v>
      </c>
      <c r="B66" s="1">
        <v>12.6899999999996</v>
      </c>
      <c r="C66" s="1">
        <v>-87.3100000000004</v>
      </c>
      <c r="D66" s="1">
        <v>-187.3100000000004</v>
      </c>
      <c r="E66" s="1">
        <v>-287.3100000000004</v>
      </c>
      <c r="F66" s="1">
        <v>-387.3100000000004</v>
      </c>
      <c r="G66" s="1">
        <v>-487.3100000000004</v>
      </c>
      <c r="H66" s="1">
        <v>12.6899999999996</v>
      </c>
      <c r="I66" s="1">
        <v>-87.3100000000004</v>
      </c>
      <c r="J66" s="1">
        <v>-187.3100000000004</v>
      </c>
      <c r="K66" s="1">
        <v>-287.3100000000004</v>
      </c>
      <c r="L66" s="1">
        <v>-387.3100000000004</v>
      </c>
      <c r="M66" s="1">
        <v>-487.3100000000004</v>
      </c>
    </row>
    <row r="67" spans="1:13">
      <c r="A67" s="5">
        <v>45601</v>
      </c>
      <c r="B67" s="1">
        <v>82.760000000000218</v>
      </c>
      <c r="C67" s="1">
        <v>-17.239999999999782</v>
      </c>
      <c r="D67" s="1">
        <v>-117.23999999999978</v>
      </c>
      <c r="E67" s="1">
        <v>-217.23999999999978</v>
      </c>
      <c r="F67" s="1">
        <v>-317.23999999999978</v>
      </c>
      <c r="G67" s="1">
        <v>-417.23999999999978</v>
      </c>
      <c r="H67" s="1">
        <v>82.760000000000218</v>
      </c>
      <c r="I67" s="1">
        <v>-17.239999999999782</v>
      </c>
      <c r="J67" s="1">
        <v>-117.23999999999978</v>
      </c>
      <c r="K67" s="1">
        <v>-217.23999999999978</v>
      </c>
      <c r="L67" s="1">
        <v>-317.23999999999978</v>
      </c>
      <c r="M67" s="1">
        <v>-417.23999999999978</v>
      </c>
    </row>
    <row r="68" spans="1:13">
      <c r="A68" s="5">
        <v>45602</v>
      </c>
      <c r="B68" s="1">
        <v>229.03999999999996</v>
      </c>
      <c r="C68" s="1">
        <v>129.03999999999996</v>
      </c>
      <c r="D68" s="1">
        <v>29.039999999999964</v>
      </c>
      <c r="E68" s="1">
        <v>-70.960000000000036</v>
      </c>
      <c r="F68" s="1">
        <v>-170.96000000000004</v>
      </c>
      <c r="G68" s="1">
        <v>-270.96000000000004</v>
      </c>
      <c r="H68" s="1">
        <v>229.03999999999996</v>
      </c>
      <c r="I68" s="1">
        <v>129.03999999999996</v>
      </c>
      <c r="J68" s="1">
        <v>29.039999999999964</v>
      </c>
      <c r="K68" s="1">
        <v>-70.960000000000036</v>
      </c>
      <c r="L68" s="1">
        <v>-170.96000000000004</v>
      </c>
      <c r="M68" s="1">
        <v>-270.96000000000004</v>
      </c>
    </row>
    <row r="69" spans="1:13">
      <c r="A69" s="5">
        <v>45603</v>
      </c>
      <c r="B69" s="1">
        <v>273.10000000000036</v>
      </c>
      <c r="C69" s="1">
        <v>173.10000000000036</v>
      </c>
      <c r="D69" s="1">
        <v>73.100000000000364</v>
      </c>
      <c r="E69" s="1">
        <v>-26.899999999999636</v>
      </c>
      <c r="F69" s="1">
        <v>-126.89999999999964</v>
      </c>
      <c r="G69" s="1">
        <v>-226.89999999999964</v>
      </c>
      <c r="H69" s="1">
        <v>273.10000000000036</v>
      </c>
      <c r="I69" s="1">
        <v>173.10000000000036</v>
      </c>
      <c r="J69" s="1">
        <v>73.100000000000364</v>
      </c>
      <c r="K69" s="1">
        <v>-26.899999999999636</v>
      </c>
      <c r="L69" s="1">
        <v>-126.89999999999964</v>
      </c>
      <c r="M69" s="1">
        <v>-226.89999999999964</v>
      </c>
    </row>
    <row r="70" spans="1:13">
      <c r="A70" s="5">
        <v>45604</v>
      </c>
      <c r="B70" s="1">
        <v>295.53999999999996</v>
      </c>
      <c r="C70" s="1">
        <v>195.53999999999996</v>
      </c>
      <c r="D70" s="1">
        <v>95.539999999999964</v>
      </c>
      <c r="E70" s="1">
        <v>-4.4600000000000364</v>
      </c>
      <c r="F70" s="1">
        <v>-104.46000000000004</v>
      </c>
      <c r="G70" s="1">
        <v>-204.46000000000004</v>
      </c>
      <c r="H70" s="1">
        <v>295.53999999999996</v>
      </c>
      <c r="I70" s="1">
        <v>195.53999999999996</v>
      </c>
      <c r="J70" s="1">
        <v>95.539999999999964</v>
      </c>
      <c r="K70" s="1">
        <v>-4.4600000000000364</v>
      </c>
      <c r="L70" s="1">
        <v>-104.46000000000004</v>
      </c>
      <c r="M70" s="1">
        <v>-204.46000000000004</v>
      </c>
    </row>
    <row r="71" spans="1:13">
      <c r="A71" s="5">
        <v>45607</v>
      </c>
      <c r="B71" s="1">
        <v>301.35000000000036</v>
      </c>
      <c r="C71" s="1">
        <v>201.35000000000036</v>
      </c>
      <c r="D71" s="1">
        <v>101.35000000000036</v>
      </c>
      <c r="E71" s="1">
        <v>1.3500000000003638</v>
      </c>
      <c r="F71" s="1">
        <v>-98.649999999999636</v>
      </c>
      <c r="G71" s="1">
        <v>-198.64999999999964</v>
      </c>
      <c r="H71" s="1">
        <v>301.35000000000036</v>
      </c>
      <c r="I71" s="1">
        <v>201.35000000000036</v>
      </c>
      <c r="J71" s="1">
        <v>101.35000000000036</v>
      </c>
      <c r="K71" s="1">
        <v>1.3500000000003638</v>
      </c>
      <c r="L71" s="1">
        <v>-98.649999999999636</v>
      </c>
      <c r="M71" s="1">
        <v>-198.64999999999964</v>
      </c>
    </row>
    <row r="72" spans="1:13">
      <c r="A72" s="5">
        <v>45608</v>
      </c>
      <c r="B72" s="1">
        <v>283.98999999999978</v>
      </c>
      <c r="C72" s="1">
        <v>183.98999999999978</v>
      </c>
      <c r="D72" s="1">
        <v>83.989999999999782</v>
      </c>
      <c r="E72" s="1">
        <v>-16.010000000000218</v>
      </c>
      <c r="F72" s="1">
        <v>-116.01000000000022</v>
      </c>
      <c r="G72" s="1">
        <v>-216.01000000000022</v>
      </c>
      <c r="H72" s="1">
        <v>283.98999999999978</v>
      </c>
      <c r="I72" s="1">
        <v>183.98999999999978</v>
      </c>
      <c r="J72" s="1">
        <v>83.989999999999782</v>
      </c>
      <c r="K72" s="1">
        <v>-16.010000000000218</v>
      </c>
      <c r="L72" s="1">
        <v>-116.01000000000022</v>
      </c>
      <c r="M72" s="1">
        <v>-216.01000000000022</v>
      </c>
    </row>
    <row r="73" spans="1:13">
      <c r="A73" s="5">
        <v>45609</v>
      </c>
      <c r="B73" s="1">
        <v>285.38000000000011</v>
      </c>
      <c r="C73" s="1">
        <v>185.38000000000011</v>
      </c>
      <c r="D73" s="1">
        <v>85.380000000000109</v>
      </c>
      <c r="E73" s="1">
        <v>-14.619999999999891</v>
      </c>
      <c r="F73" s="1">
        <v>-114.61999999999989</v>
      </c>
      <c r="G73" s="1">
        <v>-214.61999999999989</v>
      </c>
      <c r="H73" s="1">
        <v>285.38000000000011</v>
      </c>
      <c r="I73" s="1">
        <v>185.38000000000011</v>
      </c>
      <c r="J73" s="1">
        <v>85.380000000000109</v>
      </c>
      <c r="K73" s="1">
        <v>-14.619999999999891</v>
      </c>
      <c r="L73" s="1">
        <v>-114.61999999999989</v>
      </c>
      <c r="M73" s="1">
        <v>-214.61999999999989</v>
      </c>
    </row>
    <row r="74" spans="1:13">
      <c r="A74" s="5">
        <v>45610</v>
      </c>
      <c r="B74" s="1">
        <v>249.17000000000007</v>
      </c>
      <c r="C74" s="1">
        <v>149.17000000000007</v>
      </c>
      <c r="D74" s="1">
        <v>49.170000000000073</v>
      </c>
      <c r="E74" s="1">
        <v>-50.829999999999927</v>
      </c>
      <c r="F74" s="1">
        <v>-150.82999999999993</v>
      </c>
      <c r="G74" s="1">
        <v>-250.82999999999993</v>
      </c>
      <c r="H74" s="1">
        <v>249.17000000000007</v>
      </c>
      <c r="I74" s="1">
        <v>149.17000000000007</v>
      </c>
      <c r="J74" s="1">
        <v>49.170000000000073</v>
      </c>
      <c r="K74" s="1">
        <v>-50.829999999999927</v>
      </c>
      <c r="L74" s="1">
        <v>-150.82999999999993</v>
      </c>
      <c r="M74" s="1">
        <v>-250.82999999999993</v>
      </c>
    </row>
    <row r="75" spans="1:13">
      <c r="A75" s="5">
        <v>45611</v>
      </c>
      <c r="B75" s="1">
        <v>170.61999999999989</v>
      </c>
      <c r="C75" s="1">
        <v>70.619999999999891</v>
      </c>
      <c r="D75" s="1">
        <v>-29.380000000000109</v>
      </c>
      <c r="E75" s="1">
        <v>-129.38000000000011</v>
      </c>
      <c r="F75" s="1">
        <v>-229.38000000000011</v>
      </c>
      <c r="G75" s="1">
        <v>-329.38000000000011</v>
      </c>
      <c r="H75" s="1">
        <v>170.61999999999989</v>
      </c>
      <c r="I75" s="1">
        <v>70.619999999999891</v>
      </c>
      <c r="J75" s="1">
        <v>-29.380000000000109</v>
      </c>
      <c r="K75" s="1">
        <v>-129.38000000000011</v>
      </c>
      <c r="L75" s="1">
        <v>-229.38000000000011</v>
      </c>
      <c r="M75" s="1">
        <v>-329.38000000000011</v>
      </c>
    </row>
    <row r="76" spans="1:13">
      <c r="A76" s="5">
        <v>45614</v>
      </c>
      <c r="B76" s="1">
        <v>193.61999999999989</v>
      </c>
      <c r="C76" s="1">
        <v>93.619999999999891</v>
      </c>
      <c r="D76" s="1">
        <v>-6.3800000000001091</v>
      </c>
      <c r="E76" s="1">
        <v>-106.38000000000011</v>
      </c>
      <c r="F76" s="1">
        <v>-206.38000000000011</v>
      </c>
      <c r="G76" s="1">
        <v>-306.38000000000011</v>
      </c>
      <c r="H76" s="1">
        <v>193.61999999999989</v>
      </c>
      <c r="I76" s="1">
        <v>93.619999999999891</v>
      </c>
      <c r="J76" s="1">
        <v>-6.3800000000001091</v>
      </c>
      <c r="K76" s="1">
        <v>-106.38000000000011</v>
      </c>
      <c r="L76" s="1">
        <v>-206.38000000000011</v>
      </c>
      <c r="M76" s="1">
        <v>-306.38000000000011</v>
      </c>
    </row>
    <row r="77" spans="1:13">
      <c r="A77" s="5">
        <v>45615</v>
      </c>
      <c r="B77" s="1">
        <v>216.97999999999956</v>
      </c>
      <c r="C77" s="1">
        <v>116.97999999999956</v>
      </c>
      <c r="D77" s="1">
        <v>16.979999999999563</v>
      </c>
      <c r="E77" s="1">
        <v>-83.020000000000437</v>
      </c>
      <c r="F77" s="1">
        <v>-183.02000000000044</v>
      </c>
      <c r="G77" s="1">
        <v>-283.02000000000044</v>
      </c>
      <c r="H77" s="1">
        <v>216.97999999999956</v>
      </c>
      <c r="I77" s="1">
        <v>116.97999999999956</v>
      </c>
      <c r="J77" s="1">
        <v>16.979999999999563</v>
      </c>
      <c r="K77" s="1">
        <v>-83.020000000000437</v>
      </c>
      <c r="L77" s="1">
        <v>-183.02000000000044</v>
      </c>
      <c r="M77" s="1">
        <v>-283.02000000000044</v>
      </c>
    </row>
    <row r="78" spans="1:13">
      <c r="A78" s="5">
        <v>45616</v>
      </c>
      <c r="B78" s="1">
        <v>217.10999999999967</v>
      </c>
      <c r="C78" s="1">
        <v>117.10999999999967</v>
      </c>
      <c r="D78" s="1">
        <v>17.109999999999673</v>
      </c>
      <c r="E78" s="1">
        <v>-82.890000000000327</v>
      </c>
      <c r="F78" s="1">
        <v>-182.89000000000033</v>
      </c>
      <c r="G78" s="1">
        <v>-282.89000000000033</v>
      </c>
      <c r="H78" s="1">
        <v>217.10999999999967</v>
      </c>
      <c r="I78" s="1">
        <v>117.10999999999967</v>
      </c>
      <c r="J78" s="1">
        <v>17.109999999999673</v>
      </c>
      <c r="K78" s="1">
        <v>-82.890000000000327</v>
      </c>
      <c r="L78" s="1">
        <v>-182.89000000000033</v>
      </c>
      <c r="M78" s="1">
        <v>-282.89000000000033</v>
      </c>
    </row>
    <row r="79" spans="1:13">
      <c r="A79" s="5">
        <v>45617</v>
      </c>
      <c r="B79" s="1">
        <v>248.71000000000004</v>
      </c>
      <c r="C79" s="1">
        <v>148.71000000000004</v>
      </c>
      <c r="D79" s="1">
        <v>48.710000000000036</v>
      </c>
      <c r="E79" s="1">
        <v>-51.289999999999964</v>
      </c>
      <c r="F79" s="1">
        <v>-151.28999999999996</v>
      </c>
      <c r="G79" s="1">
        <v>-251.28999999999996</v>
      </c>
      <c r="H79" s="1">
        <v>248.71000000000004</v>
      </c>
      <c r="I79" s="1">
        <v>148.71000000000004</v>
      </c>
      <c r="J79" s="1">
        <v>48.710000000000036</v>
      </c>
      <c r="K79" s="1">
        <v>-51.289999999999964</v>
      </c>
      <c r="L79" s="1">
        <v>-151.28999999999996</v>
      </c>
      <c r="M79" s="1">
        <v>-251.28999999999996</v>
      </c>
    </row>
    <row r="80" spans="1:13">
      <c r="A80" s="5">
        <v>45618</v>
      </c>
      <c r="B80" s="1">
        <v>269.34000000000015</v>
      </c>
      <c r="C80" s="1">
        <v>169.34000000000015</v>
      </c>
      <c r="D80" s="1">
        <v>69.340000000000146</v>
      </c>
      <c r="E80" s="1">
        <v>-30.659999999999854</v>
      </c>
      <c r="F80" s="1">
        <v>-130.65999999999985</v>
      </c>
      <c r="G80" s="1">
        <v>-230.65999999999985</v>
      </c>
      <c r="H80" s="1">
        <v>269.34000000000015</v>
      </c>
      <c r="I80" s="1">
        <v>169.34000000000015</v>
      </c>
      <c r="J80" s="1">
        <v>69.340000000000146</v>
      </c>
      <c r="K80" s="1">
        <v>-30.659999999999854</v>
      </c>
      <c r="L80" s="1">
        <v>-130.65999999999985</v>
      </c>
      <c r="M80" s="1">
        <v>-230.65999999999985</v>
      </c>
    </row>
    <row r="81" spans="1:13">
      <c r="A81" s="5">
        <v>45621</v>
      </c>
      <c r="B81" s="1">
        <v>287.36999999999989</v>
      </c>
      <c r="C81" s="1">
        <v>187.36999999999989</v>
      </c>
      <c r="D81" s="1">
        <v>87.369999999999891</v>
      </c>
      <c r="E81" s="1">
        <v>-12.630000000000109</v>
      </c>
      <c r="F81" s="1">
        <v>-112.63000000000011</v>
      </c>
      <c r="G81" s="1">
        <v>-212.63000000000011</v>
      </c>
      <c r="H81" s="1">
        <v>287.36999999999989</v>
      </c>
      <c r="I81" s="1">
        <v>187.36999999999989</v>
      </c>
      <c r="J81" s="1">
        <v>87.369999999999891</v>
      </c>
      <c r="K81" s="1">
        <v>-12.630000000000109</v>
      </c>
      <c r="L81" s="1">
        <v>-112.63000000000011</v>
      </c>
      <c r="M81" s="1">
        <v>-212.63000000000011</v>
      </c>
    </row>
    <row r="82" spans="1:13">
      <c r="A82" s="5">
        <v>45622</v>
      </c>
      <c r="B82" s="1">
        <v>321.63000000000011</v>
      </c>
      <c r="C82" s="1">
        <v>221.63000000000011</v>
      </c>
      <c r="D82" s="1">
        <v>121.63000000000011</v>
      </c>
      <c r="E82" s="1">
        <v>21.630000000000109</v>
      </c>
      <c r="F82" s="1">
        <v>-78.369999999999891</v>
      </c>
      <c r="G82" s="1">
        <v>-178.36999999999989</v>
      </c>
      <c r="H82" s="1">
        <v>321.63000000000011</v>
      </c>
      <c r="I82" s="1">
        <v>221.63000000000011</v>
      </c>
      <c r="J82" s="1">
        <v>121.63000000000011</v>
      </c>
      <c r="K82" s="1">
        <v>21.630000000000109</v>
      </c>
      <c r="L82" s="1">
        <v>-78.369999999999891</v>
      </c>
      <c r="M82" s="1">
        <v>-178.36999999999989</v>
      </c>
    </row>
    <row r="83" spans="1:13">
      <c r="A83" s="5">
        <v>45623</v>
      </c>
      <c r="B83" s="1">
        <v>298.73999999999978</v>
      </c>
      <c r="C83" s="1">
        <v>198.73999999999978</v>
      </c>
      <c r="D83" s="1">
        <v>98.739999999999782</v>
      </c>
      <c r="E83" s="1">
        <v>-1.2600000000002183</v>
      </c>
      <c r="F83" s="1">
        <v>-101.26000000000022</v>
      </c>
      <c r="G83" s="1">
        <v>-201.26000000000022</v>
      </c>
      <c r="H83" s="1">
        <v>298.73999999999978</v>
      </c>
      <c r="I83" s="1">
        <v>198.73999999999978</v>
      </c>
      <c r="J83" s="1">
        <v>98.739999999999782</v>
      </c>
      <c r="K83" s="1">
        <v>-1.2600000000002183</v>
      </c>
      <c r="L83" s="1">
        <v>-101.26000000000022</v>
      </c>
      <c r="M83" s="1">
        <v>-201.26000000000022</v>
      </c>
    </row>
    <row r="84" spans="1:13">
      <c r="A84" s="5">
        <v>45625</v>
      </c>
      <c r="B84" s="1">
        <v>332.38000000000011</v>
      </c>
      <c r="C84" s="1">
        <v>232.38000000000011</v>
      </c>
      <c r="D84" s="1">
        <v>132.38000000000011</v>
      </c>
      <c r="E84" s="1">
        <v>32.380000000000109</v>
      </c>
      <c r="F84" s="1">
        <v>-67.619999999999891</v>
      </c>
      <c r="G84" s="1">
        <v>-167.61999999999989</v>
      </c>
      <c r="H84" s="1">
        <v>332.38000000000011</v>
      </c>
      <c r="I84" s="1">
        <v>232.38000000000011</v>
      </c>
      <c r="J84" s="1">
        <v>132.38000000000011</v>
      </c>
      <c r="K84" s="1">
        <v>32.380000000000109</v>
      </c>
      <c r="L84" s="1">
        <v>-67.619999999999891</v>
      </c>
      <c r="M84" s="1">
        <v>-167.61999999999989</v>
      </c>
    </row>
    <row r="85" spans="1:13">
      <c r="A85" s="5">
        <v>45628</v>
      </c>
      <c r="B85" s="1">
        <v>347.14999999999964</v>
      </c>
      <c r="C85" s="1">
        <v>247.14999999999964</v>
      </c>
      <c r="D85" s="1">
        <v>147.14999999999964</v>
      </c>
      <c r="E85" s="1">
        <v>47.149999999999636</v>
      </c>
      <c r="F85" s="1">
        <v>-52.850000000000364</v>
      </c>
      <c r="G85" s="1">
        <v>-152.85000000000036</v>
      </c>
      <c r="H85" s="1">
        <v>347.14999999999964</v>
      </c>
      <c r="I85" s="1">
        <v>247.14999999999964</v>
      </c>
      <c r="J85" s="1">
        <v>147.14999999999964</v>
      </c>
      <c r="K85" s="1">
        <v>47.149999999999636</v>
      </c>
      <c r="L85" s="1">
        <v>-52.850000000000364</v>
      </c>
      <c r="M85" s="1">
        <v>-152.85000000000036</v>
      </c>
    </row>
    <row r="86" spans="1:13">
      <c r="A86" s="5">
        <v>45629</v>
      </c>
      <c r="B86" s="1">
        <v>349.88000000000011</v>
      </c>
      <c r="C86" s="1">
        <v>249.88000000000011</v>
      </c>
      <c r="D86" s="1">
        <v>149.88000000000011</v>
      </c>
      <c r="E86" s="1">
        <v>49.880000000000109</v>
      </c>
      <c r="F86" s="1">
        <v>-50.119999999999891</v>
      </c>
      <c r="G86" s="1">
        <v>-150.11999999999989</v>
      </c>
      <c r="H86" s="1">
        <v>349.88000000000011</v>
      </c>
      <c r="I86" s="1">
        <v>249.88000000000011</v>
      </c>
      <c r="J86" s="1">
        <v>149.88000000000011</v>
      </c>
      <c r="K86" s="1">
        <v>49.880000000000109</v>
      </c>
      <c r="L86" s="1">
        <v>-50.119999999999891</v>
      </c>
      <c r="M86" s="1">
        <v>-150.11999999999989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lzweig</dc:creator>
  <cp:keywords/>
  <dc:description/>
  <cp:lastModifiedBy/>
  <cp:revision/>
  <dcterms:created xsi:type="dcterms:W3CDTF">2013-04-03T15:49:21Z</dcterms:created>
  <dcterms:modified xsi:type="dcterms:W3CDTF">2024-12-11T02:56:13Z</dcterms:modified>
  <cp:category/>
  <cp:contentStatus/>
</cp:coreProperties>
</file>