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vandendorpe/Dropbox/Thesis/Code/AIP5_gitkraken_S2b/Case 1/"/>
    </mc:Choice>
  </mc:AlternateContent>
  <xr:revisionPtr revIDLastSave="0" documentId="13_ncr:1_{53CB447A-B3BD-1B48-A41D-0554753E62FA}" xr6:coauthVersionLast="47" xr6:coauthVersionMax="47" xr10:uidLastSave="{00000000-0000-0000-0000-000000000000}"/>
  <bookViews>
    <workbookView xWindow="-38400" yWindow="-5600" windowWidth="38400" windowHeight="21600" xr2:uid="{32951398-0539-0244-959B-ECA05D0504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0" i="1" l="1"/>
  <c r="AE39" i="1"/>
  <c r="AE38" i="1"/>
  <c r="AD32" i="1" l="1"/>
  <c r="AD33" i="1"/>
  <c r="AD34" i="1"/>
  <c r="AD31" i="1"/>
  <c r="N45" i="1"/>
  <c r="AA32" i="1" l="1"/>
  <c r="AA31" i="1"/>
  <c r="AA38" i="1"/>
  <c r="AC54" i="1"/>
  <c r="AC55" i="1"/>
  <c r="AC56" i="1"/>
  <c r="AC57" i="1"/>
  <c r="AC58" i="1"/>
  <c r="AC59" i="1"/>
  <c r="AB54" i="1"/>
  <c r="AB55" i="1"/>
  <c r="AB56" i="1"/>
  <c r="AB57" i="1"/>
  <c r="AB58" i="1"/>
  <c r="AB59" i="1"/>
  <c r="AB60" i="1"/>
  <c r="AC60" i="1" s="1"/>
  <c r="Z59" i="1"/>
  <c r="Z60" i="1"/>
  <c r="Z58" i="1"/>
  <c r="Z57" i="1"/>
  <c r="AA58" i="1" s="1"/>
  <c r="AA47" i="1"/>
  <c r="AA48" i="1"/>
  <c r="AA49" i="1"/>
  <c r="AA50" i="1"/>
  <c r="AA51" i="1"/>
  <c r="AA52" i="1"/>
  <c r="AA53" i="1"/>
  <c r="AA46" i="1"/>
  <c r="Z53" i="1"/>
  <c r="AC53" i="1"/>
  <c r="AB53" i="1"/>
  <c r="AB50" i="1"/>
  <c r="AC50" i="1" s="1"/>
  <c r="AB51" i="1"/>
  <c r="AC51" i="1" s="1"/>
  <c r="AB52" i="1"/>
  <c r="AC52" i="1" s="1"/>
  <c r="Z50" i="1"/>
  <c r="Z51" i="1"/>
  <c r="Z52" i="1"/>
  <c r="Z47" i="1"/>
  <c r="Z48" i="1"/>
  <c r="Z49" i="1"/>
  <c r="AB49" i="1"/>
  <c r="AC49" i="1" s="1"/>
  <c r="AB28" i="1"/>
  <c r="AC28" i="1" s="1"/>
  <c r="AB31" i="1"/>
  <c r="AC31" i="1" s="1"/>
  <c r="AB32" i="1"/>
  <c r="AC32" i="1" s="1"/>
  <c r="AB33" i="1"/>
  <c r="AC33" i="1" s="1"/>
  <c r="AB34" i="1"/>
  <c r="AC34" i="1" s="1"/>
  <c r="AB38" i="1"/>
  <c r="AC38" i="1" s="1"/>
  <c r="AB39" i="1"/>
  <c r="AC39" i="1" s="1"/>
  <c r="AB40" i="1"/>
  <c r="AC40" i="1" s="1"/>
  <c r="AB46" i="1"/>
  <c r="AC46" i="1" s="1"/>
  <c r="AB47" i="1"/>
  <c r="AC47" i="1" s="1"/>
  <c r="AB48" i="1"/>
  <c r="AC48" i="1" s="1"/>
  <c r="AB25" i="1"/>
  <c r="AC25" i="1" s="1"/>
  <c r="AB26" i="1"/>
  <c r="AC26" i="1" s="1"/>
  <c r="AB27" i="1"/>
  <c r="AC27" i="1" s="1"/>
  <c r="AB24" i="1"/>
  <c r="AC24" i="1" s="1"/>
  <c r="Z46" i="1"/>
  <c r="Z38" i="1"/>
  <c r="Z39" i="1"/>
  <c r="Z40" i="1"/>
  <c r="Z34" i="1"/>
  <c r="AA34" i="1" s="1"/>
  <c r="Z33" i="1"/>
  <c r="AA33" i="1" s="1"/>
  <c r="Z32" i="1"/>
  <c r="Z31" i="1"/>
  <c r="AA40" i="1" l="1"/>
  <c r="AA39" i="1"/>
  <c r="AA60" i="1"/>
  <c r="AA59" i="1"/>
  <c r="AA57" i="1"/>
  <c r="Z27" i="1"/>
  <c r="Z26" i="1"/>
  <c r="Z25" i="1"/>
  <c r="AA27" i="1" l="1"/>
  <c r="AA25" i="1"/>
  <c r="AA28" i="1"/>
  <c r="AA26" i="1"/>
  <c r="Z24" i="1" l="1"/>
  <c r="AA24" i="1" s="1"/>
  <c r="AC11" i="1" l="1"/>
  <c r="AC12" i="1"/>
  <c r="AC13" i="1"/>
  <c r="AC14" i="1"/>
  <c r="AD14" i="1" s="1"/>
  <c r="AE14" i="1" s="1"/>
  <c r="AC15" i="1"/>
  <c r="AC16" i="1"/>
  <c r="AC17" i="1"/>
  <c r="AC18" i="1"/>
  <c r="AC19" i="1"/>
  <c r="AC20" i="1"/>
  <c r="AD20" i="1" s="1"/>
  <c r="AE20" i="1" s="1"/>
  <c r="AD17" i="1" l="1"/>
  <c r="AE17" i="1" s="1"/>
  <c r="AD13" i="1"/>
  <c r="AE13" i="1" s="1"/>
  <c r="AD16" i="1"/>
  <c r="AE16" i="1" s="1"/>
  <c r="AD15" i="1"/>
  <c r="AE15" i="1" s="1"/>
  <c r="AD19" i="1"/>
  <c r="AE19" i="1" s="1"/>
  <c r="AD18" i="1"/>
  <c r="AE18" i="1" s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<sst xmlns="http://schemas.openxmlformats.org/spreadsheetml/2006/main" count="846" uniqueCount="394">
  <si>
    <t>case</t>
  </si>
  <si>
    <t>max. delay (s)</t>
  </si>
  <si>
    <t>mD - HHMMSS</t>
  </si>
  <si>
    <t>mD - dir 02</t>
  </si>
  <si>
    <t>mD - dir 03</t>
  </si>
  <si>
    <t>mD - dir 12</t>
  </si>
  <si>
    <t>mD - dir 13</t>
  </si>
  <si>
    <t>total delay (s)</t>
  </si>
  <si>
    <t>tD - HHMMSS</t>
  </si>
  <si>
    <t>tD - dir 02</t>
  </si>
  <si>
    <t>tD - dir 03</t>
  </si>
  <si>
    <t>tD - dir 12</t>
  </si>
  <si>
    <t>tD - dir 13</t>
  </si>
  <si>
    <t>average delay (s)</t>
  </si>
  <si>
    <t>aD - HHMMSS</t>
  </si>
  <si>
    <t>aD - dir 02</t>
  </si>
  <si>
    <t>aD - dir 03</t>
  </si>
  <si>
    <t>aD - dir 12</t>
  </si>
  <si>
    <t>aD - dir 13</t>
  </si>
  <si>
    <t># cancelled</t>
  </si>
  <si>
    <t># cancelled - dir 02</t>
  </si>
  <si>
    <t># cancelled - dir 03</t>
  </si>
  <si>
    <t># cancelled - dir 12</t>
  </si>
  <si>
    <t># cancelled - dir 13</t>
  </si>
  <si>
    <t># deviated</t>
  </si>
  <si>
    <t># deviated - dir 0</t>
  </si>
  <si>
    <t># deviated - dir 1</t>
  </si>
  <si>
    <t>CPU time (s)</t>
  </si>
  <si>
    <t>v2</t>
  </si>
  <si>
    <t>2295</t>
  </si>
  <si>
    <t>0:38:15</t>
  </si>
  <si>
    <t>0:23:14</t>
  </si>
  <si>
    <t>0:16:10</t>
  </si>
  <si>
    <t>0:15:48</t>
  </si>
  <si>
    <t>0:25:21</t>
  </si>
  <si>
    <t>1:3:04</t>
  </si>
  <si>
    <t>1204</t>
  </si>
  <si>
    <t>0:20:04</t>
  </si>
  <si>
    <t>0:12:41</t>
  </si>
  <si>
    <t>0:31:32</t>
  </si>
  <si>
    <t>0</t>
  </si>
  <si>
    <t>6219</t>
  </si>
  <si>
    <t>1:43:39</t>
  </si>
  <si>
    <t>1:31:11</t>
  </si>
  <si>
    <t>1:42:40</t>
  </si>
  <si>
    <t>1:34:08</t>
  </si>
  <si>
    <t>42:6:44</t>
  </si>
  <si>
    <t>10:32:39</t>
  </si>
  <si>
    <t>9:54:38</t>
  </si>
  <si>
    <t>10:59:32</t>
  </si>
  <si>
    <t>10:39:55</t>
  </si>
  <si>
    <t>3790</t>
  </si>
  <si>
    <t>1:3:10</t>
  </si>
  <si>
    <t>1:3:16</t>
  </si>
  <si>
    <t>0:59:28</t>
  </si>
  <si>
    <t>1:5:57</t>
  </si>
  <si>
    <t>1:3:60</t>
  </si>
  <si>
    <t>FIFO all together (no cancel)</t>
  </si>
  <si>
    <t>3554</t>
  </si>
  <si>
    <t>0:59:14</t>
  </si>
  <si>
    <t>0:56:18</t>
  </si>
  <si>
    <t>0:56:58</t>
  </si>
  <si>
    <t>0:55:48</t>
  </si>
  <si>
    <t>21:12:27</t>
  </si>
  <si>
    <t>4:35:37</t>
  </si>
  <si>
    <t>5:51:22</t>
  </si>
  <si>
    <t>4:46:21</t>
  </si>
  <si>
    <t>5:59:07</t>
  </si>
  <si>
    <t>2121</t>
  </si>
  <si>
    <t>0:35:21</t>
  </si>
  <si>
    <t>0:34:27</t>
  </si>
  <si>
    <t>0:35:08</t>
  </si>
  <si>
    <t>0:35:48</t>
  </si>
  <si>
    <t>0:35:55</t>
  </si>
  <si>
    <t>2</t>
  </si>
  <si>
    <t>FIFO all together cancel allowed</t>
  </si>
  <si>
    <t>3</t>
  </si>
  <si>
    <t>Machine no cancellation</t>
  </si>
  <si>
    <t>Machien cancelling allowed</t>
  </si>
  <si>
    <t>7672</t>
  </si>
  <si>
    <t>2:7:52</t>
  </si>
  <si>
    <t>2:4:22</t>
  </si>
  <si>
    <t>1:55:24</t>
  </si>
  <si>
    <t>2:6:53</t>
  </si>
  <si>
    <t>53:59:27</t>
  </si>
  <si>
    <t>20:4:10</t>
  </si>
  <si>
    <t>6:0:34</t>
  </si>
  <si>
    <t>20:58:16</t>
  </si>
  <si>
    <t>6:56:27</t>
  </si>
  <si>
    <t>4859</t>
  </si>
  <si>
    <t>1:20:59</t>
  </si>
  <si>
    <t>1:20:17</t>
  </si>
  <si>
    <t>1:12:07</t>
  </si>
  <si>
    <t>1:23:53</t>
  </si>
  <si>
    <t>1:23:17</t>
  </si>
  <si>
    <t>FIFO unbalanced no cancel</t>
  </si>
  <si>
    <t>3515</t>
  </si>
  <si>
    <t>0:58:35</t>
  </si>
  <si>
    <t>0:52:32</t>
  </si>
  <si>
    <t>0:54:49</t>
  </si>
  <si>
    <t>0:52:13</t>
  </si>
  <si>
    <t>20:3:29</t>
  </si>
  <si>
    <t>7:32:44</t>
  </si>
  <si>
    <t>2:44:09</t>
  </si>
  <si>
    <t>8:10:42</t>
  </si>
  <si>
    <t>1:35:54</t>
  </si>
  <si>
    <t>2188</t>
  </si>
  <si>
    <t>0:36:28</t>
  </si>
  <si>
    <t>0:37:44</t>
  </si>
  <si>
    <t>0:32:50</t>
  </si>
  <si>
    <t>0:37:45</t>
  </si>
  <si>
    <t>0:31:58</t>
  </si>
  <si>
    <t>FIFO unbalanced cancel</t>
  </si>
  <si>
    <t>2057</t>
  </si>
  <si>
    <t>0:34:17</t>
  </si>
  <si>
    <t>0:19:11</t>
  </si>
  <si>
    <t>0:26:14</t>
  </si>
  <si>
    <t>0:12:06</t>
  </si>
  <si>
    <t>5:9:00</t>
  </si>
  <si>
    <t>1:51:45</t>
  </si>
  <si>
    <t>0:56:31</t>
  </si>
  <si>
    <t>2:4:16</t>
  </si>
  <si>
    <t>0:16:28</t>
  </si>
  <si>
    <t>545</t>
  </si>
  <si>
    <t>0:09:05</t>
  </si>
  <si>
    <t>0:07:27</t>
  </si>
  <si>
    <t>0:11:18</t>
  </si>
  <si>
    <t>0:12:26</t>
  </si>
  <si>
    <t>0:04:07</t>
  </si>
  <si>
    <t>Machine unbalanced no cancel</t>
  </si>
  <si>
    <t>Machine unbalanced cancel 3600</t>
  </si>
  <si>
    <t>Objective function</t>
  </si>
  <si>
    <t>With periodic timetable</t>
  </si>
  <si>
    <t>FIFO with cancel</t>
  </si>
  <si>
    <t>3476</t>
  </si>
  <si>
    <t>0:57:56</t>
  </si>
  <si>
    <t>0:57:17</t>
  </si>
  <si>
    <t>0:54:52</t>
  </si>
  <si>
    <t>0:56:46</t>
  </si>
  <si>
    <t>80594</t>
  </si>
  <si>
    <t>22:23:14</t>
  </si>
  <si>
    <t>4:55:01</t>
  </si>
  <si>
    <t>5:40:50</t>
  </si>
  <si>
    <t>6:32:14</t>
  </si>
  <si>
    <t>5:15:09</t>
  </si>
  <si>
    <t>2442</t>
  </si>
  <si>
    <t>0:40:42</t>
  </si>
  <si>
    <t>0:36:53</t>
  </si>
  <si>
    <t>0:37:52</t>
  </si>
  <si>
    <t>0:43:35</t>
  </si>
  <si>
    <t>0:45:01</t>
  </si>
  <si>
    <t>6</t>
  </si>
  <si>
    <t>1</t>
  </si>
  <si>
    <t>10665</t>
  </si>
  <si>
    <t>2:57:45</t>
  </si>
  <si>
    <t>2:51:17</t>
  </si>
  <si>
    <t>2:57:14</t>
  </si>
  <si>
    <t>2:46:48</t>
  </si>
  <si>
    <t>218419</t>
  </si>
  <si>
    <t>60:40:19</t>
  </si>
  <si>
    <t>14:19:43</t>
  </si>
  <si>
    <t>14:32:44</t>
  </si>
  <si>
    <t>15:45:08</t>
  </si>
  <si>
    <t>16:2:44</t>
  </si>
  <si>
    <t>5600</t>
  </si>
  <si>
    <t>1:33:20</t>
  </si>
  <si>
    <t>1:25:58</t>
  </si>
  <si>
    <t>1:27:16</t>
  </si>
  <si>
    <t>1:34:31</t>
  </si>
  <si>
    <t>1:46:58</t>
  </si>
  <si>
    <t>FFO without cancel</t>
  </si>
  <si>
    <t>1606</t>
  </si>
  <si>
    <t>0:26:46</t>
  </si>
  <si>
    <t>0:15:17</t>
  </si>
  <si>
    <t>0:17:11</t>
  </si>
  <si>
    <t>16994</t>
  </si>
  <si>
    <t>4:43:14</t>
  </si>
  <si>
    <t>1:20:28</t>
  </si>
  <si>
    <t>1:36:36</t>
  </si>
  <si>
    <t>0:54:39</t>
  </si>
  <si>
    <t>0:51:31</t>
  </si>
  <si>
    <t>548</t>
  </si>
  <si>
    <t>0:09:08</t>
  </si>
  <si>
    <t>0:08:03</t>
  </si>
  <si>
    <t>0:09:40</t>
  </si>
  <si>
    <t>0:10:56</t>
  </si>
  <si>
    <t>0:08:35</t>
  </si>
  <si>
    <t>Machine without cancel</t>
  </si>
  <si>
    <t>Machine with cancel</t>
  </si>
  <si>
    <t>3595</t>
  </si>
  <si>
    <t>0:59:55</t>
  </si>
  <si>
    <t>0:52:10</t>
  </si>
  <si>
    <t>0:45:08</t>
  </si>
  <si>
    <t>79568</t>
  </si>
  <si>
    <t>22:6:08</t>
  </si>
  <si>
    <t>7:41:22</t>
  </si>
  <si>
    <t>2:7:28</t>
  </si>
  <si>
    <t>9:49:55</t>
  </si>
  <si>
    <t>2:27:23</t>
  </si>
  <si>
    <t>2273</t>
  </si>
  <si>
    <t>0:37:53</t>
  </si>
  <si>
    <t>0:38:27</t>
  </si>
  <si>
    <t>0:31:52</t>
  </si>
  <si>
    <t>0:39:20</t>
  </si>
  <si>
    <t>0:36:51</t>
  </si>
  <si>
    <t>4</t>
  </si>
  <si>
    <t>FIFO unbalanced with cancel</t>
  </si>
  <si>
    <t>7265</t>
  </si>
  <si>
    <t>2:1:05</t>
  </si>
  <si>
    <t>1:47:26</t>
  </si>
  <si>
    <t>2:0:34</t>
  </si>
  <si>
    <t>1:40:24</t>
  </si>
  <si>
    <t>157435</t>
  </si>
  <si>
    <t>43:43:55</t>
  </si>
  <si>
    <t>16:42:10</t>
  </si>
  <si>
    <t>4:48:42</t>
  </si>
  <si>
    <t>18:17:37</t>
  </si>
  <si>
    <t>3:55:26</t>
  </si>
  <si>
    <t>4037</t>
  </si>
  <si>
    <t>1:7:17</t>
  </si>
  <si>
    <t>1:6:49</t>
  </si>
  <si>
    <t>0:57:44</t>
  </si>
  <si>
    <t>1:13:10</t>
  </si>
  <si>
    <t>0:58:52</t>
  </si>
  <si>
    <t>1366</t>
  </si>
  <si>
    <t>0:22:46</t>
  </si>
  <si>
    <t>0:20:36</t>
  </si>
  <si>
    <t>0:09:25</t>
  </si>
  <si>
    <t>0:16:46</t>
  </si>
  <si>
    <t>16625</t>
  </si>
  <si>
    <t>4:37:05</t>
  </si>
  <si>
    <t>1:44:11</t>
  </si>
  <si>
    <t>0:28:38</t>
  </si>
  <si>
    <t>1:52:14</t>
  </si>
  <si>
    <t>0:32:02</t>
  </si>
  <si>
    <t>489</t>
  </si>
  <si>
    <t>0:08:09</t>
  </si>
  <si>
    <t>0:06:57</t>
  </si>
  <si>
    <t>0:05:44</t>
  </si>
  <si>
    <t>0:10:12</t>
  </si>
  <si>
    <t>0:10:41</t>
  </si>
  <si>
    <t>Machine unbalanced cancel</t>
  </si>
  <si>
    <t>Basecase</t>
  </si>
  <si>
    <t>FIFO basic</t>
  </si>
  <si>
    <t>3445</t>
  </si>
  <si>
    <t>0:57:25</t>
  </si>
  <si>
    <t>0:50:37</t>
  </si>
  <si>
    <t>0:53:20</t>
  </si>
  <si>
    <t>0:57:18</t>
  </si>
  <si>
    <t>57309</t>
  </si>
  <si>
    <t>15:55:09</t>
  </si>
  <si>
    <t>3:32:21</t>
  </si>
  <si>
    <t>4:21:22</t>
  </si>
  <si>
    <t>4:15:20</t>
  </si>
  <si>
    <t>3:46:06</t>
  </si>
  <si>
    <t>2204</t>
  </si>
  <si>
    <t>0:36:44</t>
  </si>
  <si>
    <t>0:35:24</t>
  </si>
  <si>
    <t>0:37:20</t>
  </si>
  <si>
    <t>0:36:29</t>
  </si>
  <si>
    <t>0:37:41</t>
  </si>
  <si>
    <t>Machine S2</t>
  </si>
  <si>
    <t>0:20:05</t>
  </si>
  <si>
    <t>1341</t>
  </si>
  <si>
    <t>0:22:21</t>
  </si>
  <si>
    <t>0:00:00</t>
  </si>
  <si>
    <t>2075</t>
  </si>
  <si>
    <t>0:34:35</t>
  </si>
  <si>
    <t>0:24:04</t>
  </si>
  <si>
    <t>0:07:54</t>
  </si>
  <si>
    <t>10430</t>
  </si>
  <si>
    <t>2:53:50</t>
  </si>
  <si>
    <t>0:59:11</t>
  </si>
  <si>
    <t>549</t>
  </si>
  <si>
    <t>0:09:09</t>
  </si>
  <si>
    <t>0:09:52</t>
  </si>
  <si>
    <t>0:03:21</t>
  </si>
  <si>
    <t>8 minuten verschoven</t>
  </si>
  <si>
    <t>1515</t>
  </si>
  <si>
    <t>0:25:15</t>
  </si>
  <si>
    <t>0:24:56</t>
  </si>
  <si>
    <t>0:12:56</t>
  </si>
  <si>
    <t>0:09:19</t>
  </si>
  <si>
    <t>11601</t>
  </si>
  <si>
    <t>3:13:21</t>
  </si>
  <si>
    <t>1:25:21</t>
  </si>
  <si>
    <t>0:13:48</t>
  </si>
  <si>
    <t>1:4:47</t>
  </si>
  <si>
    <t>0:29:25</t>
  </si>
  <si>
    <t>527</t>
  </si>
  <si>
    <t>0:08:47</t>
  </si>
  <si>
    <t>0:14:14</t>
  </si>
  <si>
    <t>0:06:54</t>
  </si>
  <si>
    <t>0:09:15</t>
  </si>
  <si>
    <t>0:04:12</t>
  </si>
  <si>
    <t>Machine S2 met kleine aanpassing, conclusie: veranderen voorlopig niks aan S2 en bekijken alle S3 verbeteringen tov oude S2</t>
  </si>
  <si>
    <t>Varying cancel penalty</t>
  </si>
  <si>
    <t>Priority</t>
  </si>
  <si>
    <t>None</t>
  </si>
  <si>
    <t>Re-routing penalty</t>
  </si>
  <si>
    <t>Varying time limit</t>
  </si>
  <si>
    <t>1502</t>
  </si>
  <si>
    <t>0:25:02</t>
  </si>
  <si>
    <t>0:10:27</t>
  </si>
  <si>
    <t>12973</t>
  </si>
  <si>
    <t>3:36:13</t>
  </si>
  <si>
    <t>1:47:11</t>
  </si>
  <si>
    <t>0:25:45</t>
  </si>
  <si>
    <t>618</t>
  </si>
  <si>
    <t>0:10:18</t>
  </si>
  <si>
    <t>0:17:52</t>
  </si>
  <si>
    <t>0:05:09</t>
  </si>
  <si>
    <t>30 seconds</t>
  </si>
  <si>
    <t>660 seconds</t>
  </si>
  <si>
    <t>600 seconds</t>
  </si>
  <si>
    <t>actual average delay</t>
  </si>
  <si>
    <t>10468</t>
  </si>
  <si>
    <t>2:54:28</t>
  </si>
  <si>
    <t>523</t>
  </si>
  <si>
    <t>0:08:43</t>
  </si>
  <si>
    <t>480 seconds</t>
  </si>
  <si>
    <t>360 seconds</t>
  </si>
  <si>
    <t>180 seconds</t>
  </si>
  <si>
    <t>120 seconds</t>
  </si>
  <si>
    <t>1454</t>
  </si>
  <si>
    <t>0:24:14</t>
  </si>
  <si>
    <t>0:13:44</t>
  </si>
  <si>
    <t>12438</t>
  </si>
  <si>
    <t>3:27:18</t>
  </si>
  <si>
    <t>0:53:23</t>
  </si>
  <si>
    <t>0:32:52</t>
  </si>
  <si>
    <t>655</t>
  </si>
  <si>
    <t>0:10:55</t>
  </si>
  <si>
    <t>0:06:34</t>
  </si>
  <si>
    <t>60 seconds</t>
  </si>
  <si>
    <t>1630</t>
  </si>
  <si>
    <t>0:27:10</t>
  </si>
  <si>
    <t>0:25:49</t>
  </si>
  <si>
    <t>10718</t>
  </si>
  <si>
    <t>2:58:38</t>
  </si>
  <si>
    <t>0:50:22</t>
  </si>
  <si>
    <t>0:18:17</t>
  </si>
  <si>
    <t>536</t>
  </si>
  <si>
    <t>0:08:56</t>
  </si>
  <si>
    <t>0:08:24</t>
  </si>
  <si>
    <t>0:03:03</t>
  </si>
  <si>
    <t>13 trains -100</t>
  </si>
  <si>
    <t>1259</t>
  </si>
  <si>
    <t>0:20:59</t>
  </si>
  <si>
    <t>0:07:14</t>
  </si>
  <si>
    <t>12204</t>
  </si>
  <si>
    <t>3:23:24</t>
  </si>
  <si>
    <t>0:50:15</t>
  </si>
  <si>
    <t>0:12:18</t>
  </si>
  <si>
    <t>581</t>
  </si>
  <si>
    <t>0:09:41</t>
  </si>
  <si>
    <t>0:10:03</t>
  </si>
  <si>
    <t>0:03:05</t>
  </si>
  <si>
    <t>13 trains -400</t>
  </si>
  <si>
    <t>9268</t>
  </si>
  <si>
    <t>2:34:28</t>
  </si>
  <si>
    <t>1:18:32</t>
  </si>
  <si>
    <t>843</t>
  </si>
  <si>
    <t>0:14:03</t>
  </si>
  <si>
    <t>0:13:05</t>
  </si>
  <si>
    <t>Direction 13</t>
  </si>
  <si>
    <t>8231</t>
  </si>
  <si>
    <t>2:17:11</t>
  </si>
  <si>
    <t>1:7:11</t>
  </si>
  <si>
    <t>915</t>
  </si>
  <si>
    <t>0:15:15</t>
  </si>
  <si>
    <t>0:13:26</t>
  </si>
  <si>
    <t>Direction 03 and 13</t>
  </si>
  <si>
    <t>1155</t>
  </si>
  <si>
    <t>0:19:15</t>
  </si>
  <si>
    <t>7436</t>
  </si>
  <si>
    <t>2:3:56</t>
  </si>
  <si>
    <t>0:52:27</t>
  </si>
  <si>
    <t>0:11:14</t>
  </si>
  <si>
    <t>496</t>
  </si>
  <si>
    <t>0:08:16</t>
  </si>
  <si>
    <t>0:10:29</t>
  </si>
  <si>
    <t>0:02:49</t>
  </si>
  <si>
    <t>780</t>
  </si>
  <si>
    <t>0:11:21</t>
  </si>
  <si>
    <t>0:01:28</t>
  </si>
  <si>
    <t>1845</t>
  </si>
  <si>
    <t>0:30:45</t>
  </si>
  <si>
    <t>0:14:56</t>
  </si>
  <si>
    <t>264</t>
  </si>
  <si>
    <t>0:04:24</t>
  </si>
  <si>
    <t>0:03:44</t>
  </si>
  <si>
    <t>0:01:25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</si>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</sst>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21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F75F-7D81-4848-9659-BC1F1C4596D7}">
  <dimension ref="A1:AK60"/>
  <sheetViews>
    <sheetView tabSelected="1" topLeftCell="I1" workbookViewId="0">
      <pane ySplit="1" topLeftCell="A15" activePane="bottomLeft" state="frozen"/>
      <selection pane="bottomLeft" activeCell="AG42" sqref="AG42"/>
    </sheetView>
  </sheetViews>
  <sheetFormatPr baseColWidth="10" defaultRowHeight="16" x14ac:dyDescent="0.2"/>
  <cols>
    <col min="1" max="1" width="44.83203125" customWidth="1"/>
    <col min="21" max="21" width="19.83203125" customWidth="1"/>
    <col min="23" max="23" width="17.5" customWidth="1"/>
    <col min="24" max="24" width="17.33203125" customWidth="1"/>
    <col min="27" max="27" width="16" bestFit="1" customWidth="1"/>
  </cols>
  <sheetData>
    <row r="1" spans="1:31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t="s">
        <v>23</v>
      </c>
      <c r="Y1" s="1" t="s">
        <v>24</v>
      </c>
      <c r="Z1" t="s">
        <v>25</v>
      </c>
      <c r="AA1" t="s">
        <v>26</v>
      </c>
      <c r="AB1" s="1" t="s">
        <v>27</v>
      </c>
      <c r="AC1" t="s">
        <v>131</v>
      </c>
    </row>
    <row r="2" spans="1:31" x14ac:dyDescent="0.2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30</v>
      </c>
      <c r="H2">
        <v>7223</v>
      </c>
      <c r="I2" t="s">
        <v>34</v>
      </c>
      <c r="J2" t="s">
        <v>32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32</v>
      </c>
      <c r="Q2" t="s">
        <v>33</v>
      </c>
      <c r="R2" t="s">
        <v>39</v>
      </c>
      <c r="S2" t="s">
        <v>40</v>
      </c>
      <c r="T2">
        <v>0</v>
      </c>
      <c r="U2" t="s">
        <v>40</v>
      </c>
      <c r="V2" t="s">
        <v>40</v>
      </c>
      <c r="W2" t="s">
        <v>40</v>
      </c>
      <c r="AC2">
        <f>H2+T2*3600</f>
        <v>7223</v>
      </c>
    </row>
    <row r="3" spans="1:31" x14ac:dyDescent="0.2">
      <c r="A3" t="s">
        <v>57</v>
      </c>
      <c r="B3" t="s">
        <v>41</v>
      </c>
      <c r="C3" t="s">
        <v>42</v>
      </c>
      <c r="D3" t="s">
        <v>42</v>
      </c>
      <c r="E3" t="s">
        <v>43</v>
      </c>
      <c r="F3" t="s">
        <v>44</v>
      </c>
      <c r="G3" t="s">
        <v>45</v>
      </c>
      <c r="H3">
        <v>151604</v>
      </c>
      <c r="I3" t="s">
        <v>46</v>
      </c>
      <c r="J3" t="s">
        <v>47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P3" t="s">
        <v>53</v>
      </c>
      <c r="Q3" t="s">
        <v>54</v>
      </c>
      <c r="R3" t="s">
        <v>55</v>
      </c>
      <c r="S3" t="s">
        <v>56</v>
      </c>
      <c r="T3">
        <v>0</v>
      </c>
      <c r="U3" t="s">
        <v>40</v>
      </c>
      <c r="V3" t="s">
        <v>40</v>
      </c>
      <c r="W3" t="s">
        <v>40</v>
      </c>
      <c r="X3" t="s">
        <v>40</v>
      </c>
      <c r="AC3">
        <f t="shared" ref="AC3:AC20" si="0">H3+T3*3600</f>
        <v>151604</v>
      </c>
    </row>
    <row r="4" spans="1:31" x14ac:dyDescent="0.2">
      <c r="A4" t="s">
        <v>75</v>
      </c>
      <c r="B4" t="s">
        <v>58</v>
      </c>
      <c r="C4" t="s">
        <v>59</v>
      </c>
      <c r="D4" t="s">
        <v>59</v>
      </c>
      <c r="E4" t="s">
        <v>60</v>
      </c>
      <c r="F4" t="s">
        <v>61</v>
      </c>
      <c r="G4" t="s">
        <v>62</v>
      </c>
      <c r="H4">
        <v>76347</v>
      </c>
      <c r="I4" t="s">
        <v>63</v>
      </c>
      <c r="J4" t="s">
        <v>64</v>
      </c>
      <c r="K4" t="s">
        <v>65</v>
      </c>
      <c r="L4" t="s">
        <v>66</v>
      </c>
      <c r="M4" t="s">
        <v>67</v>
      </c>
      <c r="N4" t="s">
        <v>68</v>
      </c>
      <c r="O4" t="s">
        <v>69</v>
      </c>
      <c r="P4" t="s">
        <v>70</v>
      </c>
      <c r="Q4" t="s">
        <v>71</v>
      </c>
      <c r="R4" t="s">
        <v>72</v>
      </c>
      <c r="S4" t="s">
        <v>73</v>
      </c>
      <c r="T4">
        <v>4</v>
      </c>
      <c r="U4" t="s">
        <v>74</v>
      </c>
      <c r="V4" t="s">
        <v>40</v>
      </c>
      <c r="W4" t="s">
        <v>74</v>
      </c>
      <c r="X4" t="s">
        <v>40</v>
      </c>
      <c r="AC4">
        <f t="shared" si="0"/>
        <v>90747</v>
      </c>
    </row>
    <row r="5" spans="1:31" x14ac:dyDescent="0.2">
      <c r="A5" t="s">
        <v>77</v>
      </c>
      <c r="B5">
        <v>1777</v>
      </c>
      <c r="C5" s="4">
        <v>2.056712962962963E-2</v>
      </c>
      <c r="D5" s="4">
        <v>2.056712962962963E-2</v>
      </c>
      <c r="E5" s="4">
        <v>1.4097222222222221E-2</v>
      </c>
      <c r="F5" s="4">
        <v>1.3402777777777777E-2</v>
      </c>
      <c r="G5" s="4">
        <v>1.2418981481481482E-2</v>
      </c>
      <c r="H5">
        <v>15985</v>
      </c>
      <c r="I5" s="4">
        <v>0.18501157407407409</v>
      </c>
      <c r="J5" s="4">
        <v>4.9155092592592597E-2</v>
      </c>
      <c r="K5" s="4">
        <v>4.6770833333333338E-2</v>
      </c>
      <c r="L5" s="4">
        <v>4.3321759259259261E-2</v>
      </c>
      <c r="M5" s="4">
        <v>4.5763888888888889E-2</v>
      </c>
      <c r="N5">
        <v>484</v>
      </c>
      <c r="O5" s="4">
        <v>5.6018518518518518E-3</v>
      </c>
      <c r="P5" s="4">
        <v>4.9189814814814816E-3</v>
      </c>
      <c r="Q5" s="4">
        <v>4.6759259259259263E-3</v>
      </c>
      <c r="R5" s="4">
        <v>6.1921296296296299E-3</v>
      </c>
      <c r="S5" s="4">
        <v>7.6273148148148151E-3</v>
      </c>
      <c r="T5">
        <v>0</v>
      </c>
      <c r="U5">
        <v>0</v>
      </c>
      <c r="V5">
        <v>0</v>
      </c>
      <c r="W5">
        <v>0</v>
      </c>
      <c r="X5">
        <v>0</v>
      </c>
      <c r="AC5">
        <f t="shared" si="0"/>
        <v>15985</v>
      </c>
    </row>
    <row r="6" spans="1:31" x14ac:dyDescent="0.2">
      <c r="A6" t="s">
        <v>78</v>
      </c>
      <c r="B6">
        <v>1777</v>
      </c>
      <c r="C6" s="4">
        <v>2.056712962962963E-2</v>
      </c>
      <c r="D6" s="4">
        <v>2.056712962962963E-2</v>
      </c>
      <c r="E6" s="4">
        <v>1.4097222222222221E-2</v>
      </c>
      <c r="F6" s="4">
        <v>1.3402777777777777E-2</v>
      </c>
      <c r="G6" s="4">
        <v>1.2418981481481482E-2</v>
      </c>
      <c r="H6">
        <v>15985</v>
      </c>
      <c r="I6" s="4">
        <v>0.18501157407407409</v>
      </c>
      <c r="J6" s="4">
        <v>4.9155092592592597E-2</v>
      </c>
      <c r="K6" s="4">
        <v>4.6770833333333338E-2</v>
      </c>
      <c r="L6" s="4">
        <v>4.3321759259259261E-2</v>
      </c>
      <c r="M6" s="4">
        <v>4.5763888888888889E-2</v>
      </c>
      <c r="N6">
        <v>484</v>
      </c>
      <c r="O6" s="4">
        <v>5.6018518518518518E-3</v>
      </c>
      <c r="P6" s="4">
        <v>4.9189814814814816E-3</v>
      </c>
      <c r="Q6" s="4">
        <v>4.6759259259259263E-3</v>
      </c>
      <c r="R6" s="4">
        <v>6.1921296296296299E-3</v>
      </c>
      <c r="S6" s="4">
        <v>7.6273148148148151E-3</v>
      </c>
      <c r="T6">
        <v>0</v>
      </c>
      <c r="U6">
        <v>0</v>
      </c>
      <c r="V6">
        <v>0</v>
      </c>
      <c r="W6">
        <v>0</v>
      </c>
      <c r="X6">
        <v>0</v>
      </c>
      <c r="AC6">
        <f t="shared" si="0"/>
        <v>15985</v>
      </c>
    </row>
    <row r="7" spans="1:31" x14ac:dyDescent="0.2">
      <c r="A7" t="s">
        <v>95</v>
      </c>
      <c r="B7" t="s">
        <v>79</v>
      </c>
      <c r="C7" t="s">
        <v>80</v>
      </c>
      <c r="D7" t="s">
        <v>81</v>
      </c>
      <c r="E7" t="s">
        <v>82</v>
      </c>
      <c r="F7" t="s">
        <v>80</v>
      </c>
      <c r="G7" t="s">
        <v>83</v>
      </c>
      <c r="H7">
        <v>194367</v>
      </c>
      <c r="I7" t="s">
        <v>84</v>
      </c>
      <c r="J7" t="s">
        <v>85</v>
      </c>
      <c r="K7" t="s">
        <v>86</v>
      </c>
      <c r="L7" t="s">
        <v>87</v>
      </c>
      <c r="M7" t="s">
        <v>88</v>
      </c>
      <c r="N7" t="s">
        <v>89</v>
      </c>
      <c r="O7" t="s">
        <v>90</v>
      </c>
      <c r="P7" t="s">
        <v>91</v>
      </c>
      <c r="Q7" t="s">
        <v>92</v>
      </c>
      <c r="R7" t="s">
        <v>93</v>
      </c>
      <c r="S7" t="s">
        <v>94</v>
      </c>
      <c r="T7">
        <v>0</v>
      </c>
      <c r="U7" t="s">
        <v>40</v>
      </c>
      <c r="V7" t="s">
        <v>40</v>
      </c>
      <c r="W7" t="s">
        <v>40</v>
      </c>
      <c r="X7" t="s">
        <v>40</v>
      </c>
      <c r="AC7">
        <f t="shared" si="0"/>
        <v>194367</v>
      </c>
    </row>
    <row r="8" spans="1:31" x14ac:dyDescent="0.2">
      <c r="A8" t="s">
        <v>112</v>
      </c>
      <c r="B8" t="s">
        <v>96</v>
      </c>
      <c r="C8" t="s">
        <v>97</v>
      </c>
      <c r="D8" t="s">
        <v>97</v>
      </c>
      <c r="E8" t="s">
        <v>98</v>
      </c>
      <c r="F8" t="s">
        <v>99</v>
      </c>
      <c r="G8" t="s">
        <v>100</v>
      </c>
      <c r="H8">
        <v>72209</v>
      </c>
      <c r="I8" t="s">
        <v>101</v>
      </c>
      <c r="J8" t="s">
        <v>102</v>
      </c>
      <c r="K8" t="s">
        <v>103</v>
      </c>
      <c r="L8" t="s">
        <v>104</v>
      </c>
      <c r="M8" t="s">
        <v>105</v>
      </c>
      <c r="N8" t="s">
        <v>106</v>
      </c>
      <c r="O8" t="s">
        <v>107</v>
      </c>
      <c r="P8" t="s">
        <v>108</v>
      </c>
      <c r="Q8" t="s">
        <v>109</v>
      </c>
      <c r="R8" t="s">
        <v>110</v>
      </c>
      <c r="S8" t="s">
        <v>111</v>
      </c>
      <c r="T8">
        <v>7</v>
      </c>
      <c r="U8" t="s">
        <v>76</v>
      </c>
      <c r="V8" t="s">
        <v>40</v>
      </c>
      <c r="W8" t="s">
        <v>74</v>
      </c>
      <c r="X8" t="s">
        <v>74</v>
      </c>
      <c r="AC8">
        <f t="shared" si="0"/>
        <v>97409</v>
      </c>
    </row>
    <row r="9" spans="1:31" x14ac:dyDescent="0.2">
      <c r="A9" t="s">
        <v>130</v>
      </c>
      <c r="B9" t="s">
        <v>113</v>
      </c>
      <c r="C9" t="s">
        <v>114</v>
      </c>
      <c r="D9" t="s">
        <v>114</v>
      </c>
      <c r="E9" t="s">
        <v>115</v>
      </c>
      <c r="F9" t="s">
        <v>116</v>
      </c>
      <c r="G9" t="s">
        <v>117</v>
      </c>
      <c r="H9">
        <v>18540</v>
      </c>
      <c r="I9" t="s">
        <v>118</v>
      </c>
      <c r="J9" t="s">
        <v>119</v>
      </c>
      <c r="K9" t="s">
        <v>120</v>
      </c>
      <c r="L9" t="s">
        <v>121</v>
      </c>
      <c r="M9" t="s">
        <v>122</v>
      </c>
      <c r="N9" t="s">
        <v>123</v>
      </c>
      <c r="O9" t="s">
        <v>124</v>
      </c>
      <c r="P9" t="s">
        <v>125</v>
      </c>
      <c r="Q9" t="s">
        <v>126</v>
      </c>
      <c r="R9" t="s">
        <v>127</v>
      </c>
      <c r="S9" t="s">
        <v>128</v>
      </c>
      <c r="T9">
        <v>0</v>
      </c>
      <c r="U9" t="s">
        <v>40</v>
      </c>
      <c r="V9" t="s">
        <v>40</v>
      </c>
      <c r="W9" t="s">
        <v>40</v>
      </c>
      <c r="X9" t="s">
        <v>40</v>
      </c>
      <c r="AC9">
        <f t="shared" si="0"/>
        <v>18540</v>
      </c>
    </row>
    <row r="10" spans="1:31" x14ac:dyDescent="0.2">
      <c r="A10" t="s">
        <v>129</v>
      </c>
      <c r="B10" t="s">
        <v>113</v>
      </c>
      <c r="C10" t="s">
        <v>114</v>
      </c>
      <c r="D10" t="s">
        <v>114</v>
      </c>
      <c r="E10" t="s">
        <v>115</v>
      </c>
      <c r="F10" t="s">
        <v>116</v>
      </c>
      <c r="G10" t="s">
        <v>117</v>
      </c>
      <c r="H10">
        <v>18540</v>
      </c>
      <c r="I10" t="s">
        <v>118</v>
      </c>
      <c r="J10" t="s">
        <v>119</v>
      </c>
      <c r="K10" t="s">
        <v>120</v>
      </c>
      <c r="L10" t="s">
        <v>121</v>
      </c>
      <c r="M10" t="s">
        <v>122</v>
      </c>
      <c r="N10" t="s">
        <v>123</v>
      </c>
      <c r="O10" t="s">
        <v>124</v>
      </c>
      <c r="P10" t="s">
        <v>125</v>
      </c>
      <c r="Q10" t="s">
        <v>126</v>
      </c>
      <c r="R10" t="s">
        <v>127</v>
      </c>
      <c r="S10" t="s">
        <v>128</v>
      </c>
      <c r="T10">
        <v>0</v>
      </c>
      <c r="U10" t="s">
        <v>40</v>
      </c>
      <c r="V10" t="s">
        <v>40</v>
      </c>
      <c r="W10" t="s">
        <v>40</v>
      </c>
      <c r="X10" t="s">
        <v>40</v>
      </c>
      <c r="AC10">
        <f t="shared" si="0"/>
        <v>18540</v>
      </c>
    </row>
    <row r="11" spans="1:31" x14ac:dyDescent="0.2">
      <c r="AC11">
        <f t="shared" si="0"/>
        <v>0</v>
      </c>
    </row>
    <row r="12" spans="1:31" x14ac:dyDescent="0.2">
      <c r="A12" s="5" t="s">
        <v>132</v>
      </c>
      <c r="AC12">
        <f t="shared" si="0"/>
        <v>0</v>
      </c>
    </row>
    <row r="13" spans="1:31" x14ac:dyDescent="0.2">
      <c r="A13" t="s">
        <v>133</v>
      </c>
      <c r="B13" t="s">
        <v>134</v>
      </c>
      <c r="C13" t="s">
        <v>135</v>
      </c>
      <c r="D13" t="s">
        <v>136</v>
      </c>
      <c r="E13" t="s">
        <v>137</v>
      </c>
      <c r="F13" t="s">
        <v>138</v>
      </c>
      <c r="G13" t="s">
        <v>135</v>
      </c>
      <c r="H13" t="s">
        <v>139</v>
      </c>
      <c r="I13" t="s">
        <v>140</v>
      </c>
      <c r="J13" t="s">
        <v>141</v>
      </c>
      <c r="K13" t="s">
        <v>142</v>
      </c>
      <c r="L13" t="s">
        <v>143</v>
      </c>
      <c r="M13" t="s">
        <v>144</v>
      </c>
      <c r="N13" t="s">
        <v>145</v>
      </c>
      <c r="O13" t="s">
        <v>146</v>
      </c>
      <c r="P13" t="s">
        <v>147</v>
      </c>
      <c r="Q13" t="s">
        <v>148</v>
      </c>
      <c r="R13" t="s">
        <v>149</v>
      </c>
      <c r="S13" t="s">
        <v>150</v>
      </c>
      <c r="T13" t="s">
        <v>151</v>
      </c>
      <c r="U13" t="s">
        <v>74</v>
      </c>
      <c r="V13" t="s">
        <v>152</v>
      </c>
      <c r="W13" t="s">
        <v>152</v>
      </c>
      <c r="X13" t="s">
        <v>74</v>
      </c>
      <c r="AC13">
        <f t="shared" si="0"/>
        <v>102194</v>
      </c>
      <c r="AD13" s="6">
        <f>AC13/MIN(AC$13:AC$16)</f>
        <v>6.0135341885371307</v>
      </c>
      <c r="AE13" s="7">
        <f>AD13-100%</f>
        <v>5.0135341885371307</v>
      </c>
    </row>
    <row r="14" spans="1:31" x14ac:dyDescent="0.2">
      <c r="A14" t="s">
        <v>170</v>
      </c>
      <c r="B14" t="s">
        <v>153</v>
      </c>
      <c r="C14" t="s">
        <v>154</v>
      </c>
      <c r="D14" t="s">
        <v>154</v>
      </c>
      <c r="E14" t="s">
        <v>155</v>
      </c>
      <c r="F14" t="s">
        <v>156</v>
      </c>
      <c r="G14" t="s">
        <v>157</v>
      </c>
      <c r="H14" t="s">
        <v>158</v>
      </c>
      <c r="I14" t="s">
        <v>159</v>
      </c>
      <c r="J14" t="s">
        <v>160</v>
      </c>
      <c r="K14" t="s">
        <v>161</v>
      </c>
      <c r="L14" t="s">
        <v>162</v>
      </c>
      <c r="M14" t="s">
        <v>163</v>
      </c>
      <c r="N14" t="s">
        <v>164</v>
      </c>
      <c r="O14" t="s">
        <v>165</v>
      </c>
      <c r="P14" t="s">
        <v>166</v>
      </c>
      <c r="Q14" t="s">
        <v>167</v>
      </c>
      <c r="R14" t="s">
        <v>168</v>
      </c>
      <c r="S14" t="s">
        <v>169</v>
      </c>
      <c r="T14" t="s">
        <v>40</v>
      </c>
      <c r="U14" t="s">
        <v>40</v>
      </c>
      <c r="V14" t="s">
        <v>40</v>
      </c>
      <c r="W14" t="s">
        <v>40</v>
      </c>
      <c r="X14" t="s">
        <v>40</v>
      </c>
      <c r="AC14">
        <f t="shared" si="0"/>
        <v>218419</v>
      </c>
      <c r="AD14" s="6">
        <f t="shared" ref="AD14:AD16" si="1">AC14/MIN(AC$13:AC$16)</f>
        <v>12.852712722137225</v>
      </c>
      <c r="AE14" s="7">
        <f t="shared" ref="AE14:AE20" si="2">AD14-100%</f>
        <v>11.852712722137225</v>
      </c>
    </row>
    <row r="15" spans="1:31" x14ac:dyDescent="0.2">
      <c r="A15" t="s">
        <v>187</v>
      </c>
      <c r="B15" t="s">
        <v>171</v>
      </c>
      <c r="C15" t="s">
        <v>172</v>
      </c>
      <c r="D15" t="s">
        <v>173</v>
      </c>
      <c r="E15" t="s">
        <v>174</v>
      </c>
      <c r="F15" t="s">
        <v>31</v>
      </c>
      <c r="G15" t="s">
        <v>172</v>
      </c>
      <c r="H15" t="s">
        <v>175</v>
      </c>
      <c r="I15" t="s">
        <v>176</v>
      </c>
      <c r="J15" t="s">
        <v>177</v>
      </c>
      <c r="K15" t="s">
        <v>178</v>
      </c>
      <c r="L15" t="s">
        <v>179</v>
      </c>
      <c r="M15" t="s">
        <v>180</v>
      </c>
      <c r="N15" t="s">
        <v>181</v>
      </c>
      <c r="O15" t="s">
        <v>182</v>
      </c>
      <c r="P15" t="s">
        <v>183</v>
      </c>
      <c r="Q15" t="s">
        <v>184</v>
      </c>
      <c r="R15" t="s">
        <v>185</v>
      </c>
      <c r="S15" t="s">
        <v>186</v>
      </c>
      <c r="T15" t="s">
        <v>40</v>
      </c>
      <c r="U15" t="s">
        <v>40</v>
      </c>
      <c r="V15" t="s">
        <v>40</v>
      </c>
      <c r="W15" t="s">
        <v>40</v>
      </c>
      <c r="X15" t="s">
        <v>40</v>
      </c>
      <c r="AC15">
        <f t="shared" si="0"/>
        <v>16994</v>
      </c>
      <c r="AD15" s="6">
        <f t="shared" si="1"/>
        <v>1</v>
      </c>
      <c r="AE15" s="7">
        <f t="shared" si="2"/>
        <v>0</v>
      </c>
    </row>
    <row r="16" spans="1:31" x14ac:dyDescent="0.2">
      <c r="A16" t="s">
        <v>188</v>
      </c>
      <c r="B16" t="s">
        <v>171</v>
      </c>
      <c r="C16" t="s">
        <v>172</v>
      </c>
      <c r="D16" t="s">
        <v>173</v>
      </c>
      <c r="E16" t="s">
        <v>174</v>
      </c>
      <c r="F16" t="s">
        <v>31</v>
      </c>
      <c r="G16" t="s">
        <v>172</v>
      </c>
      <c r="H16" t="s">
        <v>175</v>
      </c>
      <c r="I16" t="s">
        <v>176</v>
      </c>
      <c r="J16" t="s">
        <v>177</v>
      </c>
      <c r="K16" t="s">
        <v>178</v>
      </c>
      <c r="L16" t="s">
        <v>179</v>
      </c>
      <c r="M16" t="s">
        <v>180</v>
      </c>
      <c r="N16" t="s">
        <v>181</v>
      </c>
      <c r="O16" t="s">
        <v>182</v>
      </c>
      <c r="P16" t="s">
        <v>183</v>
      </c>
      <c r="Q16" t="s">
        <v>184</v>
      </c>
      <c r="R16" t="s">
        <v>185</v>
      </c>
      <c r="S16" t="s">
        <v>186</v>
      </c>
      <c r="T16" t="s">
        <v>40</v>
      </c>
      <c r="U16" t="s">
        <v>40</v>
      </c>
      <c r="V16" t="s">
        <v>40</v>
      </c>
      <c r="W16" t="s">
        <v>40</v>
      </c>
      <c r="X16" t="s">
        <v>40</v>
      </c>
      <c r="AC16">
        <f t="shared" si="0"/>
        <v>16994</v>
      </c>
      <c r="AD16" s="6">
        <f t="shared" si="1"/>
        <v>1</v>
      </c>
      <c r="AE16" s="7">
        <f t="shared" si="2"/>
        <v>0</v>
      </c>
    </row>
    <row r="17" spans="1:36" x14ac:dyDescent="0.2">
      <c r="A17" t="s">
        <v>206</v>
      </c>
      <c r="B17" t="s">
        <v>189</v>
      </c>
      <c r="C17" t="s">
        <v>190</v>
      </c>
      <c r="D17" t="s">
        <v>190</v>
      </c>
      <c r="E17" t="s">
        <v>191</v>
      </c>
      <c r="F17" t="s">
        <v>137</v>
      </c>
      <c r="G17" t="s">
        <v>192</v>
      </c>
      <c r="H17" t="s">
        <v>193</v>
      </c>
      <c r="I17" t="s">
        <v>194</v>
      </c>
      <c r="J17" t="s">
        <v>195</v>
      </c>
      <c r="K17" t="s">
        <v>196</v>
      </c>
      <c r="L17" t="s">
        <v>197</v>
      </c>
      <c r="M17" t="s">
        <v>198</v>
      </c>
      <c r="N17" t="s">
        <v>199</v>
      </c>
      <c r="O17" t="s">
        <v>200</v>
      </c>
      <c r="P17" t="s">
        <v>201</v>
      </c>
      <c r="Q17" t="s">
        <v>202</v>
      </c>
      <c r="R17" t="s">
        <v>203</v>
      </c>
      <c r="S17" t="s">
        <v>204</v>
      </c>
      <c r="T17" t="s">
        <v>205</v>
      </c>
      <c r="U17" t="s">
        <v>76</v>
      </c>
      <c r="V17" t="s">
        <v>152</v>
      </c>
      <c r="W17" t="s">
        <v>40</v>
      </c>
      <c r="X17" t="s">
        <v>40</v>
      </c>
      <c r="AC17">
        <f t="shared" si="0"/>
        <v>93968</v>
      </c>
      <c r="AD17" s="6">
        <f t="shared" ref="AD17:AD18" si="3">AC17/MIN(AC17:AC24)</f>
        <v>3825028.3620373765</v>
      </c>
      <c r="AE17" s="7">
        <f t="shared" si="2"/>
        <v>3825027.3620373765</v>
      </c>
    </row>
    <row r="18" spans="1:36" x14ac:dyDescent="0.2">
      <c r="A18" t="s">
        <v>95</v>
      </c>
      <c r="B18" t="s">
        <v>207</v>
      </c>
      <c r="C18" t="s">
        <v>208</v>
      </c>
      <c r="D18" t="s">
        <v>208</v>
      </c>
      <c r="E18" t="s">
        <v>209</v>
      </c>
      <c r="F18" t="s">
        <v>210</v>
      </c>
      <c r="G18" t="s">
        <v>211</v>
      </c>
      <c r="H18" t="s">
        <v>212</v>
      </c>
      <c r="I18" t="s">
        <v>213</v>
      </c>
      <c r="J18" t="s">
        <v>214</v>
      </c>
      <c r="K18" t="s">
        <v>215</v>
      </c>
      <c r="L18" t="s">
        <v>216</v>
      </c>
      <c r="M18" t="s">
        <v>217</v>
      </c>
      <c r="N18" t="s">
        <v>218</v>
      </c>
      <c r="O18" t="s">
        <v>219</v>
      </c>
      <c r="P18" t="s">
        <v>220</v>
      </c>
      <c r="Q18" t="s">
        <v>221</v>
      </c>
      <c r="R18" t="s">
        <v>222</v>
      </c>
      <c r="S18" t="s">
        <v>223</v>
      </c>
      <c r="T18" t="s">
        <v>40</v>
      </c>
      <c r="U18" t="s">
        <v>40</v>
      </c>
      <c r="V18" t="s">
        <v>40</v>
      </c>
      <c r="W18" t="s">
        <v>40</v>
      </c>
      <c r="X18" t="s">
        <v>40</v>
      </c>
      <c r="AC18">
        <f t="shared" si="0"/>
        <v>157435</v>
      </c>
      <c r="AD18" s="6">
        <f t="shared" si="3"/>
        <v>31526094.859697044</v>
      </c>
      <c r="AE18" s="7">
        <f t="shared" si="2"/>
        <v>31526093.859697044</v>
      </c>
    </row>
    <row r="19" spans="1:36" x14ac:dyDescent="0.2">
      <c r="A19" t="s">
        <v>129</v>
      </c>
      <c r="B19" t="s">
        <v>224</v>
      </c>
      <c r="C19" t="s">
        <v>225</v>
      </c>
      <c r="D19" t="s">
        <v>226</v>
      </c>
      <c r="E19" t="s">
        <v>227</v>
      </c>
      <c r="F19" t="s">
        <v>225</v>
      </c>
      <c r="G19" t="s">
        <v>228</v>
      </c>
      <c r="H19" t="s">
        <v>229</v>
      </c>
      <c r="I19" t="s">
        <v>230</v>
      </c>
      <c r="J19" t="s">
        <v>231</v>
      </c>
      <c r="K19" t="s">
        <v>232</v>
      </c>
      <c r="L19" t="s">
        <v>233</v>
      </c>
      <c r="M19" t="s">
        <v>234</v>
      </c>
      <c r="N19" t="s">
        <v>235</v>
      </c>
      <c r="O19" t="s">
        <v>236</v>
      </c>
      <c r="P19" t="s">
        <v>237</v>
      </c>
      <c r="Q19" t="s">
        <v>238</v>
      </c>
      <c r="R19" t="s">
        <v>239</v>
      </c>
      <c r="S19" t="s">
        <v>240</v>
      </c>
      <c r="T19" t="s">
        <v>40</v>
      </c>
      <c r="U19" t="s">
        <v>40</v>
      </c>
      <c r="V19" t="s">
        <v>40</v>
      </c>
      <c r="W19" t="s">
        <v>40</v>
      </c>
      <c r="X19" t="s">
        <v>40</v>
      </c>
      <c r="AC19">
        <f t="shared" si="0"/>
        <v>16625</v>
      </c>
      <c r="AD19" s="6">
        <f>AC19/MIN(AC19:AC25)</f>
        <v>3329128.3834119691</v>
      </c>
      <c r="AE19" s="7">
        <f t="shared" si="2"/>
        <v>3329127.3834119691</v>
      </c>
    </row>
    <row r="20" spans="1:36" x14ac:dyDescent="0.2">
      <c r="A20" t="s">
        <v>241</v>
      </c>
      <c r="B20" t="s">
        <v>224</v>
      </c>
      <c r="C20" t="s">
        <v>225</v>
      </c>
      <c r="D20" t="s">
        <v>226</v>
      </c>
      <c r="E20" t="s">
        <v>227</v>
      </c>
      <c r="F20" t="s">
        <v>225</v>
      </c>
      <c r="G20" t="s">
        <v>228</v>
      </c>
      <c r="H20" t="s">
        <v>229</v>
      </c>
      <c r="I20" t="s">
        <v>230</v>
      </c>
      <c r="J20" t="s">
        <v>231</v>
      </c>
      <c r="K20" t="s">
        <v>232</v>
      </c>
      <c r="L20" t="s">
        <v>233</v>
      </c>
      <c r="M20" t="s">
        <v>234</v>
      </c>
      <c r="N20" t="s">
        <v>235</v>
      </c>
      <c r="O20" t="s">
        <v>236</v>
      </c>
      <c r="P20" t="s">
        <v>237</v>
      </c>
      <c r="Q20" t="s">
        <v>238</v>
      </c>
      <c r="R20" t="s">
        <v>239</v>
      </c>
      <c r="S20" t="s">
        <v>240</v>
      </c>
      <c r="T20" t="s">
        <v>40</v>
      </c>
      <c r="U20" t="s">
        <v>40</v>
      </c>
      <c r="V20" t="s">
        <v>40</v>
      </c>
      <c r="W20" t="s">
        <v>40</v>
      </c>
      <c r="X20" t="s">
        <v>40</v>
      </c>
      <c r="AC20">
        <f t="shared" si="0"/>
        <v>16625</v>
      </c>
      <c r="AD20" s="6">
        <f>AC20/MIN(AC20:AC25)</f>
        <v>3329128.3834119691</v>
      </c>
      <c r="AE20" s="7">
        <f t="shared" si="2"/>
        <v>3329127.3834119691</v>
      </c>
    </row>
    <row r="23" spans="1:36" x14ac:dyDescent="0.2">
      <c r="A23" s="5" t="s">
        <v>242</v>
      </c>
      <c r="AB23" t="s">
        <v>315</v>
      </c>
    </row>
    <row r="24" spans="1:36" x14ac:dyDescent="0.2">
      <c r="A24" t="s">
        <v>243</v>
      </c>
      <c r="B24" t="s">
        <v>244</v>
      </c>
      <c r="C24" t="s">
        <v>245</v>
      </c>
      <c r="D24" t="s">
        <v>246</v>
      </c>
      <c r="E24" t="s">
        <v>247</v>
      </c>
      <c r="F24" t="s">
        <v>248</v>
      </c>
      <c r="G24" t="s">
        <v>245</v>
      </c>
      <c r="H24" t="s">
        <v>249</v>
      </c>
      <c r="I24" t="s">
        <v>250</v>
      </c>
      <c r="J24" t="s">
        <v>251</v>
      </c>
      <c r="K24" t="s">
        <v>252</v>
      </c>
      <c r="L24" t="s">
        <v>253</v>
      </c>
      <c r="M24" t="s">
        <v>254</v>
      </c>
      <c r="N24" t="s">
        <v>255</v>
      </c>
      <c r="O24" t="s">
        <v>256</v>
      </c>
      <c r="P24" t="s">
        <v>257</v>
      </c>
      <c r="Q24" t="s">
        <v>258</v>
      </c>
      <c r="R24" t="s">
        <v>259</v>
      </c>
      <c r="S24" t="s">
        <v>260</v>
      </c>
      <c r="T24" t="s">
        <v>152</v>
      </c>
      <c r="U24" t="s">
        <v>40</v>
      </c>
      <c r="V24" t="s">
        <v>40</v>
      </c>
      <c r="W24" t="s">
        <v>40</v>
      </c>
      <c r="X24" t="s">
        <v>152</v>
      </c>
      <c r="Y24">
        <v>3600</v>
      </c>
      <c r="Z24">
        <f>Y24*T24+H24</f>
        <v>60909</v>
      </c>
      <c r="AA24" s="6">
        <f>Z24/Z$25-1</f>
        <v>4.0417184007946361</v>
      </c>
      <c r="AB24">
        <f>H24/(28-T24)</f>
        <v>2122.5555555555557</v>
      </c>
      <c r="AC24" s="8">
        <f>AB24/86400</f>
        <v>2.4566615226337449E-2</v>
      </c>
    </row>
    <row r="25" spans="1:36" x14ac:dyDescent="0.2">
      <c r="A25" t="s">
        <v>261</v>
      </c>
      <c r="B25">
        <v>1515</v>
      </c>
      <c r="C25" s="4">
        <v>1.7534722222222222E-2</v>
      </c>
      <c r="D25" s="4">
        <v>1.5555555555555553E-2</v>
      </c>
      <c r="E25" s="4">
        <v>8.9814814814814809E-3</v>
      </c>
      <c r="F25" s="4">
        <v>1.7534722222222222E-2</v>
      </c>
      <c r="G25" s="4">
        <v>1.0868055555555556E-2</v>
      </c>
      <c r="H25">
        <v>12081</v>
      </c>
      <c r="I25" s="4">
        <v>0.1398263888888889</v>
      </c>
      <c r="J25" s="4">
        <v>5.9270833333333335E-2</v>
      </c>
      <c r="K25" s="4">
        <v>9.5833333333333343E-3</v>
      </c>
      <c r="L25" s="4">
        <v>4.4988425925925925E-2</v>
      </c>
      <c r="M25" s="4">
        <v>2.5983796296296297E-2</v>
      </c>
      <c r="N25">
        <v>549</v>
      </c>
      <c r="O25" s="4">
        <v>6.3541666666666668E-3</v>
      </c>
      <c r="P25" s="4">
        <v>9.8842592592592576E-3</v>
      </c>
      <c r="Q25" s="4">
        <v>4.7916666666666672E-3</v>
      </c>
      <c r="R25" s="4">
        <v>6.4236111111111117E-3</v>
      </c>
      <c r="S25" s="4">
        <v>3.7152777777777774E-3</v>
      </c>
      <c r="T25">
        <v>0</v>
      </c>
      <c r="U25">
        <v>0</v>
      </c>
      <c r="V25">
        <v>0</v>
      </c>
      <c r="W25">
        <v>0</v>
      </c>
      <c r="X25">
        <v>0</v>
      </c>
      <c r="Y25">
        <v>3600</v>
      </c>
      <c r="Z25">
        <f>Y25*T25+H25</f>
        <v>12081</v>
      </c>
      <c r="AA25" s="6">
        <f t="shared" ref="AA25:AA28" si="4">Z25/Z$25-1</f>
        <v>0</v>
      </c>
      <c r="AB25">
        <f t="shared" ref="AB25:AB60" si="5">H25/(28-T25)</f>
        <v>431.46428571428572</v>
      </c>
      <c r="AC25" s="8">
        <f t="shared" ref="AC25:AC60" si="6">AB25/86400</f>
        <v>4.9937996031746033E-3</v>
      </c>
    </row>
    <row r="26" spans="1:36" x14ac:dyDescent="0.2">
      <c r="A26" t="s">
        <v>277</v>
      </c>
      <c r="B26" t="s">
        <v>263</v>
      </c>
      <c r="C26" t="s">
        <v>264</v>
      </c>
      <c r="D26">
        <v>0</v>
      </c>
      <c r="E26">
        <v>0</v>
      </c>
      <c r="F26" t="s">
        <v>264</v>
      </c>
      <c r="G26" t="s">
        <v>269</v>
      </c>
      <c r="H26" t="s">
        <v>270</v>
      </c>
      <c r="I26" t="s">
        <v>271</v>
      </c>
      <c r="J26" t="s">
        <v>272</v>
      </c>
      <c r="K26" t="s">
        <v>228</v>
      </c>
      <c r="L26" t="s">
        <v>272</v>
      </c>
      <c r="M26" t="s">
        <v>228</v>
      </c>
      <c r="N26" t="s">
        <v>273</v>
      </c>
      <c r="O26" t="s">
        <v>274</v>
      </c>
      <c r="P26" t="s">
        <v>275</v>
      </c>
      <c r="Q26" t="s">
        <v>276</v>
      </c>
      <c r="R26" t="s">
        <v>275</v>
      </c>
      <c r="S26" t="s">
        <v>276</v>
      </c>
      <c r="T26" t="s">
        <v>40</v>
      </c>
      <c r="U26" t="s">
        <v>40</v>
      </c>
      <c r="V26" t="s">
        <v>40</v>
      </c>
      <c r="W26" t="s">
        <v>40</v>
      </c>
      <c r="X26" t="s">
        <v>40</v>
      </c>
      <c r="Y26">
        <v>3600</v>
      </c>
      <c r="Z26">
        <f>Y26*T26+H26</f>
        <v>10430</v>
      </c>
      <c r="AA26" s="6">
        <f t="shared" si="4"/>
        <v>-0.13666087244433411</v>
      </c>
      <c r="AB26">
        <f t="shared" si="5"/>
        <v>372.5</v>
      </c>
      <c r="AC26" s="8">
        <f t="shared" si="6"/>
        <v>4.3113425925925923E-3</v>
      </c>
    </row>
    <row r="27" spans="1:36" x14ac:dyDescent="0.2">
      <c r="A27" t="s">
        <v>295</v>
      </c>
      <c r="B27" t="s">
        <v>278</v>
      </c>
      <c r="C27" t="s">
        <v>279</v>
      </c>
      <c r="D27" t="s">
        <v>280</v>
      </c>
      <c r="E27" t="s">
        <v>281</v>
      </c>
      <c r="F27" t="s">
        <v>279</v>
      </c>
      <c r="G27" t="s">
        <v>282</v>
      </c>
      <c r="H27" t="s">
        <v>283</v>
      </c>
      <c r="I27" t="s">
        <v>284</v>
      </c>
      <c r="J27" t="s">
        <v>285</v>
      </c>
      <c r="K27" t="s">
        <v>286</v>
      </c>
      <c r="L27" t="s">
        <v>287</v>
      </c>
      <c r="M27" t="s">
        <v>288</v>
      </c>
      <c r="N27" t="s">
        <v>289</v>
      </c>
      <c r="O27" t="s">
        <v>290</v>
      </c>
      <c r="P27" t="s">
        <v>291</v>
      </c>
      <c r="Q27" t="s">
        <v>292</v>
      </c>
      <c r="R27" t="s">
        <v>293</v>
      </c>
      <c r="S27" t="s">
        <v>294</v>
      </c>
      <c r="T27" t="s">
        <v>40</v>
      </c>
      <c r="U27" t="s">
        <v>40</v>
      </c>
      <c r="V27" t="s">
        <v>40</v>
      </c>
      <c r="W27" t="s">
        <v>40</v>
      </c>
      <c r="X27" t="s">
        <v>40</v>
      </c>
      <c r="Y27">
        <v>3600</v>
      </c>
      <c r="Z27">
        <f>Y27*T27+H27</f>
        <v>11601</v>
      </c>
      <c r="AA27" s="6">
        <f t="shared" si="4"/>
        <v>-3.9731810280605906E-2</v>
      </c>
      <c r="AB27">
        <f t="shared" si="5"/>
        <v>414.32142857142856</v>
      </c>
      <c r="AC27" s="8">
        <f t="shared" si="6"/>
        <v>4.7953869047619047E-3</v>
      </c>
    </row>
    <row r="28" spans="1:36" x14ac:dyDescent="0.2">
      <c r="C28" s="4"/>
      <c r="D28" s="4"/>
      <c r="E28" s="4"/>
      <c r="F28" s="4"/>
      <c r="G28" s="4"/>
      <c r="I28" s="4"/>
      <c r="J28" s="4"/>
      <c r="K28" s="4"/>
      <c r="L28" s="4"/>
      <c r="M28" s="4"/>
      <c r="O28" s="4"/>
      <c r="P28" s="4"/>
      <c r="Q28" s="4"/>
      <c r="R28" s="4"/>
      <c r="S28" s="4"/>
      <c r="AA28" s="6">
        <f t="shared" si="4"/>
        <v>-1</v>
      </c>
      <c r="AB28">
        <f t="shared" si="5"/>
        <v>0</v>
      </c>
      <c r="AC28" s="8">
        <f t="shared" si="6"/>
        <v>0</v>
      </c>
    </row>
    <row r="29" spans="1:36" x14ac:dyDescent="0.2">
      <c r="AA29" s="6"/>
      <c r="AC29" s="8"/>
    </row>
    <row r="30" spans="1:36" x14ac:dyDescent="0.2">
      <c r="A30" s="5" t="s">
        <v>296</v>
      </c>
      <c r="AA30" s="6"/>
      <c r="AC30" s="8"/>
    </row>
    <row r="31" spans="1:36" x14ac:dyDescent="0.2">
      <c r="A31">
        <v>3600</v>
      </c>
      <c r="B31" t="s">
        <v>263</v>
      </c>
      <c r="C31" t="s">
        <v>264</v>
      </c>
      <c r="D31">
        <v>0</v>
      </c>
      <c r="E31">
        <v>0</v>
      </c>
      <c r="F31" t="s">
        <v>264</v>
      </c>
      <c r="G31" t="s">
        <v>269</v>
      </c>
      <c r="H31" t="s">
        <v>270</v>
      </c>
      <c r="I31" t="s">
        <v>271</v>
      </c>
      <c r="J31" t="s">
        <v>272</v>
      </c>
      <c r="K31" t="s">
        <v>228</v>
      </c>
      <c r="L31" t="s">
        <v>272</v>
      </c>
      <c r="M31" t="s">
        <v>228</v>
      </c>
      <c r="N31" t="s">
        <v>273</v>
      </c>
      <c r="O31" t="s">
        <v>274</v>
      </c>
      <c r="P31" t="s">
        <v>275</v>
      </c>
      <c r="Q31" t="s">
        <v>276</v>
      </c>
      <c r="R31" t="s">
        <v>275</v>
      </c>
      <c r="S31" t="s">
        <v>276</v>
      </c>
      <c r="T31" t="s">
        <v>40</v>
      </c>
      <c r="U31" t="s">
        <v>40</v>
      </c>
      <c r="V31" t="s">
        <v>40</v>
      </c>
      <c r="W31" t="s">
        <v>40</v>
      </c>
      <c r="X31" t="s">
        <v>40</v>
      </c>
      <c r="Y31">
        <v>3600</v>
      </c>
      <c r="Z31">
        <f t="shared" ref="Z31:Z40" si="7">Y31*T31+H31</f>
        <v>10430</v>
      </c>
      <c r="AA31" s="6">
        <f>Z31/Z$31-1</f>
        <v>0</v>
      </c>
      <c r="AB31">
        <f t="shared" si="5"/>
        <v>372.5</v>
      </c>
      <c r="AC31" s="8">
        <f t="shared" si="6"/>
        <v>4.3113425925925923E-3</v>
      </c>
      <c r="AD31" s="10">
        <f>AC31*24*60*60</f>
        <v>372.5</v>
      </c>
      <c r="AF31">
        <v>3600</v>
      </c>
      <c r="AG31" t="s">
        <v>264</v>
      </c>
      <c r="AH31" s="8">
        <v>4.3113425925925923E-3</v>
      </c>
      <c r="AI31" t="s">
        <v>40</v>
      </c>
      <c r="AJ31" s="6">
        <v>0</v>
      </c>
    </row>
    <row r="32" spans="1:36" x14ac:dyDescent="0.2">
      <c r="A32">
        <v>2700</v>
      </c>
      <c r="B32">
        <v>1155</v>
      </c>
      <c r="C32" s="4">
        <v>1.3368055555555557E-2</v>
      </c>
      <c r="D32">
        <v>0</v>
      </c>
      <c r="E32">
        <v>0</v>
      </c>
      <c r="F32" s="4">
        <v>1.3368055555555557E-2</v>
      </c>
      <c r="G32" s="4">
        <v>5.4861111111111117E-3</v>
      </c>
      <c r="H32">
        <v>7436</v>
      </c>
      <c r="I32" s="4">
        <v>8.6064814814814816E-2</v>
      </c>
      <c r="J32" s="4">
        <v>3.6423611111111115E-2</v>
      </c>
      <c r="K32" s="4">
        <v>7.8009259259259256E-3</v>
      </c>
      <c r="L32" s="4">
        <v>3.6423611111111115E-2</v>
      </c>
      <c r="M32" s="4">
        <v>7.8009259259259256E-3</v>
      </c>
      <c r="N32">
        <v>496</v>
      </c>
      <c r="O32" s="4">
        <v>5.7407407407407416E-3</v>
      </c>
      <c r="P32" s="4">
        <v>7.2800925925925915E-3</v>
      </c>
      <c r="Q32" s="4">
        <v>1.9560185185185184E-3</v>
      </c>
      <c r="R32" s="4">
        <v>7.2800925925925915E-3</v>
      </c>
      <c r="S32" s="4">
        <v>1.9560185185185184E-3</v>
      </c>
      <c r="T32">
        <v>1</v>
      </c>
      <c r="U32">
        <v>1</v>
      </c>
      <c r="V32">
        <v>0</v>
      </c>
      <c r="W32">
        <v>0</v>
      </c>
      <c r="X32">
        <v>0</v>
      </c>
      <c r="Y32">
        <v>2700</v>
      </c>
      <c r="Z32">
        <f t="shared" si="7"/>
        <v>10136</v>
      </c>
      <c r="AA32" s="6">
        <f t="shared" ref="AA32:AA34" si="8">Z32/Z$31-1</f>
        <v>-2.8187919463087296E-2</v>
      </c>
      <c r="AB32">
        <f t="shared" si="5"/>
        <v>275.40740740740739</v>
      </c>
      <c r="AC32" s="8">
        <f t="shared" si="6"/>
        <v>3.18758573388203E-3</v>
      </c>
      <c r="AD32" s="10">
        <f t="shared" ref="AD32:AD34" si="9">AC32*24*60*60</f>
        <v>275.40740740740739</v>
      </c>
      <c r="AF32">
        <v>2700</v>
      </c>
      <c r="AG32" s="4">
        <v>1.3368055555555557E-2</v>
      </c>
      <c r="AH32" s="8">
        <v>3.18758573388203E-3</v>
      </c>
      <c r="AI32">
        <v>1</v>
      </c>
      <c r="AJ32" s="6">
        <v>-2.8187919463087296E-2</v>
      </c>
    </row>
    <row r="33" spans="1:37" x14ac:dyDescent="0.2">
      <c r="A33">
        <v>1800</v>
      </c>
      <c r="B33" t="s">
        <v>373</v>
      </c>
      <c r="C33" t="s">
        <v>374</v>
      </c>
      <c r="D33">
        <v>0</v>
      </c>
      <c r="E33">
        <v>0</v>
      </c>
      <c r="F33" t="s">
        <v>374</v>
      </c>
      <c r="G33" t="s">
        <v>269</v>
      </c>
      <c r="H33" t="s">
        <v>375</v>
      </c>
      <c r="I33" t="s">
        <v>376</v>
      </c>
      <c r="J33" t="s">
        <v>377</v>
      </c>
      <c r="K33" t="s">
        <v>378</v>
      </c>
      <c r="L33" t="s">
        <v>377</v>
      </c>
      <c r="M33" t="s">
        <v>378</v>
      </c>
      <c r="N33" t="s">
        <v>379</v>
      </c>
      <c r="O33" t="s">
        <v>380</v>
      </c>
      <c r="P33" t="s">
        <v>381</v>
      </c>
      <c r="Q33" t="s">
        <v>382</v>
      </c>
      <c r="R33" t="s">
        <v>381</v>
      </c>
      <c r="S33" t="s">
        <v>382</v>
      </c>
      <c r="T33" t="s">
        <v>152</v>
      </c>
      <c r="U33" t="s">
        <v>152</v>
      </c>
      <c r="V33" t="s">
        <v>40</v>
      </c>
      <c r="W33" t="s">
        <v>40</v>
      </c>
      <c r="X33" t="s">
        <v>40</v>
      </c>
      <c r="Y33">
        <v>1800</v>
      </c>
      <c r="Z33">
        <f t="shared" si="7"/>
        <v>9236</v>
      </c>
      <c r="AA33" s="6">
        <f t="shared" si="8"/>
        <v>-0.11447746883988497</v>
      </c>
      <c r="AB33">
        <f t="shared" si="5"/>
        <v>275.40740740740739</v>
      </c>
      <c r="AC33" s="8">
        <f t="shared" si="6"/>
        <v>3.18758573388203E-3</v>
      </c>
      <c r="AD33" s="10">
        <f t="shared" si="9"/>
        <v>275.40740740740739</v>
      </c>
      <c r="AF33">
        <v>1800</v>
      </c>
      <c r="AG33" t="s">
        <v>374</v>
      </c>
      <c r="AH33" s="8">
        <v>3.18758573388203E-3</v>
      </c>
      <c r="AI33" t="s">
        <v>152</v>
      </c>
      <c r="AJ33" s="6">
        <v>-0.11447746883988497</v>
      </c>
    </row>
    <row r="34" spans="1:37" x14ac:dyDescent="0.2">
      <c r="A34">
        <v>900</v>
      </c>
      <c r="B34" t="s">
        <v>383</v>
      </c>
      <c r="C34" s="4">
        <v>9.0277777777777787E-3</v>
      </c>
      <c r="D34">
        <v>0</v>
      </c>
      <c r="E34">
        <v>0</v>
      </c>
      <c r="F34" t="s">
        <v>384</v>
      </c>
      <c r="G34" t="s">
        <v>385</v>
      </c>
      <c r="H34" t="s">
        <v>386</v>
      </c>
      <c r="I34" t="s">
        <v>387</v>
      </c>
      <c r="J34" t="s">
        <v>388</v>
      </c>
      <c r="K34" t="s">
        <v>382</v>
      </c>
      <c r="L34" t="s">
        <v>388</v>
      </c>
      <c r="M34" t="s">
        <v>382</v>
      </c>
      <c r="N34" t="s">
        <v>389</v>
      </c>
      <c r="O34" t="s">
        <v>390</v>
      </c>
      <c r="P34" t="s">
        <v>391</v>
      </c>
      <c r="Q34" t="s">
        <v>392</v>
      </c>
      <c r="R34" t="s">
        <v>391</v>
      </c>
      <c r="S34" t="s">
        <v>392</v>
      </c>
      <c r="T34" t="s">
        <v>393</v>
      </c>
      <c r="U34" t="s">
        <v>76</v>
      </c>
      <c r="V34" t="s">
        <v>40</v>
      </c>
      <c r="W34" t="s">
        <v>74</v>
      </c>
      <c r="X34" t="s">
        <v>40</v>
      </c>
      <c r="Y34">
        <v>900</v>
      </c>
      <c r="Z34">
        <f t="shared" si="7"/>
        <v>6345</v>
      </c>
      <c r="AA34" s="6">
        <f t="shared" si="8"/>
        <v>-0.39165867689357625</v>
      </c>
      <c r="AB34">
        <f t="shared" si="5"/>
        <v>80.217391304347828</v>
      </c>
      <c r="AC34" s="8">
        <f t="shared" si="6"/>
        <v>9.2844202898550727E-4</v>
      </c>
      <c r="AD34" s="10">
        <f t="shared" si="9"/>
        <v>80.217391304347828</v>
      </c>
      <c r="AF34">
        <v>900</v>
      </c>
      <c r="AG34" s="4">
        <v>9.0277777777777787E-3</v>
      </c>
      <c r="AH34" s="8">
        <v>9.2844202898550727E-4</v>
      </c>
      <c r="AI34" t="s">
        <v>393</v>
      </c>
      <c r="AJ34" s="6">
        <v>-0.39165867689357625</v>
      </c>
    </row>
    <row r="35" spans="1:37" x14ac:dyDescent="0.2">
      <c r="AA35" s="6"/>
      <c r="AC35" s="8"/>
    </row>
    <row r="36" spans="1:37" x14ac:dyDescent="0.2">
      <c r="AA36" s="6"/>
      <c r="AC36" s="8"/>
    </row>
    <row r="37" spans="1:37" x14ac:dyDescent="0.2">
      <c r="A37" s="5" t="s">
        <v>297</v>
      </c>
      <c r="AA37" s="6"/>
      <c r="AC37" s="8"/>
    </row>
    <row r="38" spans="1:37" x14ac:dyDescent="0.2">
      <c r="A38" t="s">
        <v>298</v>
      </c>
      <c r="B38" t="s">
        <v>263</v>
      </c>
      <c r="C38" t="s">
        <v>264</v>
      </c>
      <c r="D38">
        <v>0</v>
      </c>
      <c r="E38">
        <v>0</v>
      </c>
      <c r="F38" t="s">
        <v>264</v>
      </c>
      <c r="G38" t="s">
        <v>269</v>
      </c>
      <c r="H38" t="s">
        <v>270</v>
      </c>
      <c r="I38" t="s">
        <v>271</v>
      </c>
      <c r="J38" t="s">
        <v>272</v>
      </c>
      <c r="K38" t="s">
        <v>228</v>
      </c>
      <c r="L38" t="s">
        <v>272</v>
      </c>
      <c r="M38" t="s">
        <v>228</v>
      </c>
      <c r="N38" t="s">
        <v>273</v>
      </c>
      <c r="O38" t="s">
        <v>274</v>
      </c>
      <c r="P38" t="s">
        <v>275</v>
      </c>
      <c r="Q38" t="s">
        <v>276</v>
      </c>
      <c r="R38" t="s">
        <v>275</v>
      </c>
      <c r="S38" t="s">
        <v>276</v>
      </c>
      <c r="T38" t="s">
        <v>40</v>
      </c>
      <c r="U38" t="s">
        <v>40</v>
      </c>
      <c r="V38" t="s">
        <v>40</v>
      </c>
      <c r="W38" t="s">
        <v>40</v>
      </c>
      <c r="X38" t="s">
        <v>40</v>
      </c>
      <c r="Y38">
        <v>3600</v>
      </c>
      <c r="Z38">
        <f t="shared" si="7"/>
        <v>10430</v>
      </c>
      <c r="AA38" s="6">
        <f>Z38/Z$38-1</f>
        <v>0</v>
      </c>
      <c r="AB38">
        <f t="shared" si="5"/>
        <v>372.5</v>
      </c>
      <c r="AC38" s="8">
        <f t="shared" si="6"/>
        <v>4.3113425925925923E-3</v>
      </c>
      <c r="AD38">
        <v>12081</v>
      </c>
      <c r="AE38" s="6">
        <f>AD38/Z38</f>
        <v>1.1582933844678811</v>
      </c>
    </row>
    <row r="39" spans="1:37" x14ac:dyDescent="0.2">
      <c r="A39" t="s">
        <v>365</v>
      </c>
      <c r="B39" t="s">
        <v>266</v>
      </c>
      <c r="C39" t="s">
        <v>267</v>
      </c>
      <c r="D39">
        <v>0</v>
      </c>
      <c r="E39" t="s">
        <v>265</v>
      </c>
      <c r="F39" t="s">
        <v>268</v>
      </c>
      <c r="G39" t="s">
        <v>265</v>
      </c>
      <c r="H39" t="s">
        <v>359</v>
      </c>
      <c r="I39" t="s">
        <v>360</v>
      </c>
      <c r="J39" t="s">
        <v>361</v>
      </c>
      <c r="K39" t="s">
        <v>265</v>
      </c>
      <c r="L39" t="s">
        <v>361</v>
      </c>
      <c r="M39" t="s">
        <v>265</v>
      </c>
      <c r="N39" t="s">
        <v>362</v>
      </c>
      <c r="O39" t="s">
        <v>363</v>
      </c>
      <c r="P39" t="s">
        <v>364</v>
      </c>
      <c r="R39" t="s">
        <v>364</v>
      </c>
      <c r="T39" t="s">
        <v>152</v>
      </c>
      <c r="U39" t="s">
        <v>152</v>
      </c>
      <c r="V39" t="s">
        <v>40</v>
      </c>
      <c r="W39" t="s">
        <v>40</v>
      </c>
      <c r="X39" t="s">
        <v>40</v>
      </c>
      <c r="Y39">
        <v>3600</v>
      </c>
      <c r="Z39">
        <f t="shared" si="7"/>
        <v>12868</v>
      </c>
      <c r="AA39" s="6">
        <f t="shared" ref="AA39:AA40" si="10">Z39/Z$38-1</f>
        <v>0.23374880153403654</v>
      </c>
      <c r="AB39">
        <f t="shared" si="5"/>
        <v>343.25925925925924</v>
      </c>
      <c r="AC39" s="8">
        <f t="shared" si="6"/>
        <v>3.9729080932784638E-3</v>
      </c>
      <c r="AD39">
        <v>17587</v>
      </c>
      <c r="AE39" s="6">
        <f>AD39/Z39</f>
        <v>1.3667236555797326</v>
      </c>
    </row>
    <row r="40" spans="1:37" x14ac:dyDescent="0.2">
      <c r="A40" t="s">
        <v>372</v>
      </c>
      <c r="B40" t="s">
        <v>266</v>
      </c>
      <c r="C40" t="s">
        <v>267</v>
      </c>
      <c r="D40">
        <v>0</v>
      </c>
      <c r="E40" t="s">
        <v>265</v>
      </c>
      <c r="F40" t="s">
        <v>268</v>
      </c>
      <c r="G40" t="s">
        <v>265</v>
      </c>
      <c r="H40" t="s">
        <v>366</v>
      </c>
      <c r="I40" t="s">
        <v>367</v>
      </c>
      <c r="J40" t="s">
        <v>368</v>
      </c>
      <c r="K40" t="s">
        <v>265</v>
      </c>
      <c r="L40" t="s">
        <v>368</v>
      </c>
      <c r="M40" t="s">
        <v>265</v>
      </c>
      <c r="N40" t="s">
        <v>369</v>
      </c>
      <c r="O40" t="s">
        <v>370</v>
      </c>
      <c r="P40" t="s">
        <v>371</v>
      </c>
      <c r="R40" t="s">
        <v>371</v>
      </c>
      <c r="T40" t="s">
        <v>74</v>
      </c>
      <c r="U40" t="s">
        <v>152</v>
      </c>
      <c r="V40" t="s">
        <v>40</v>
      </c>
      <c r="W40" t="s">
        <v>152</v>
      </c>
      <c r="X40" t="s">
        <v>40</v>
      </c>
      <c r="Y40">
        <v>3600</v>
      </c>
      <c r="Z40">
        <f t="shared" si="7"/>
        <v>15431</v>
      </c>
      <c r="AA40" s="6">
        <f t="shared" si="10"/>
        <v>0.47948226270373917</v>
      </c>
      <c r="AB40">
        <f t="shared" si="5"/>
        <v>316.57692307692309</v>
      </c>
      <c r="AC40" s="8">
        <f t="shared" si="6"/>
        <v>3.6640847578347582E-3</v>
      </c>
      <c r="AD40">
        <v>26015</v>
      </c>
      <c r="AE40" s="6">
        <f>AD40/Z40</f>
        <v>1.6858920355129285</v>
      </c>
    </row>
    <row r="41" spans="1:37" x14ac:dyDescent="0.2">
      <c r="AA41" s="6"/>
      <c r="AC41" s="8"/>
    </row>
    <row r="42" spans="1:37" x14ac:dyDescent="0.2">
      <c r="A42" s="5" t="s">
        <v>299</v>
      </c>
      <c r="AA42" s="6"/>
      <c r="AC42" s="8"/>
    </row>
    <row r="43" spans="1:37" x14ac:dyDescent="0.2">
      <c r="A43" t="s">
        <v>298</v>
      </c>
      <c r="AC43" s="8"/>
    </row>
    <row r="44" spans="1:37" x14ac:dyDescent="0.2">
      <c r="AC44" s="8"/>
    </row>
    <row r="45" spans="1:37" x14ac:dyDescent="0.2">
      <c r="A45" s="5" t="s">
        <v>300</v>
      </c>
      <c r="N45">
        <f>H46/N46</f>
        <v>18.998178506375229</v>
      </c>
      <c r="AC45" s="8"/>
    </row>
    <row r="46" spans="1:37" x14ac:dyDescent="0.2">
      <c r="A46" t="s">
        <v>313</v>
      </c>
      <c r="B46" t="s">
        <v>263</v>
      </c>
      <c r="C46" t="s">
        <v>264</v>
      </c>
      <c r="D46">
        <v>0</v>
      </c>
      <c r="E46">
        <v>0</v>
      </c>
      <c r="F46" t="s">
        <v>264</v>
      </c>
      <c r="G46" t="s">
        <v>269</v>
      </c>
      <c r="H46" t="s">
        <v>270</v>
      </c>
      <c r="I46" t="s">
        <v>271</v>
      </c>
      <c r="J46" t="s">
        <v>272</v>
      </c>
      <c r="K46" t="s">
        <v>228</v>
      </c>
      <c r="L46" t="s">
        <v>272</v>
      </c>
      <c r="M46" t="s">
        <v>228</v>
      </c>
      <c r="N46" t="s">
        <v>273</v>
      </c>
      <c r="O46" t="s">
        <v>274</v>
      </c>
      <c r="P46" t="s">
        <v>275</v>
      </c>
      <c r="Q46" t="s">
        <v>276</v>
      </c>
      <c r="R46" t="s">
        <v>275</v>
      </c>
      <c r="S46" t="s">
        <v>276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>
        <v>3600</v>
      </c>
      <c r="Z46">
        <f>Y46*T46+H46</f>
        <v>10430</v>
      </c>
      <c r="AA46" s="9">
        <f>Z46/Z$46-1</f>
        <v>0</v>
      </c>
      <c r="AB46">
        <f t="shared" si="5"/>
        <v>372.5</v>
      </c>
      <c r="AC46" s="8">
        <f t="shared" si="6"/>
        <v>4.3113425925925923E-3</v>
      </c>
      <c r="AG46">
        <v>660</v>
      </c>
      <c r="AH46" t="s">
        <v>264</v>
      </c>
      <c r="AI46" s="8">
        <v>4.3113425925925923E-3</v>
      </c>
      <c r="AJ46" t="s">
        <v>40</v>
      </c>
      <c r="AK46" s="9">
        <v>0</v>
      </c>
    </row>
    <row r="47" spans="1:37" x14ac:dyDescent="0.2">
      <c r="A47" t="s">
        <v>314</v>
      </c>
      <c r="B47" t="s">
        <v>263</v>
      </c>
      <c r="C47" t="s">
        <v>264</v>
      </c>
      <c r="D47">
        <v>0</v>
      </c>
      <c r="E47">
        <v>0</v>
      </c>
      <c r="F47" t="s">
        <v>264</v>
      </c>
      <c r="G47" t="s">
        <v>269</v>
      </c>
      <c r="H47" t="s">
        <v>270</v>
      </c>
      <c r="I47" t="s">
        <v>271</v>
      </c>
      <c r="J47" t="s">
        <v>272</v>
      </c>
      <c r="K47" t="s">
        <v>228</v>
      </c>
      <c r="L47" t="s">
        <v>272</v>
      </c>
      <c r="M47" t="s">
        <v>228</v>
      </c>
      <c r="N47" t="s">
        <v>273</v>
      </c>
      <c r="O47" t="s">
        <v>274</v>
      </c>
      <c r="P47" t="s">
        <v>275</v>
      </c>
      <c r="Q47" t="s">
        <v>276</v>
      </c>
      <c r="R47" t="s">
        <v>275</v>
      </c>
      <c r="S47" t="s">
        <v>276</v>
      </c>
      <c r="T47" t="s">
        <v>40</v>
      </c>
      <c r="U47" t="s">
        <v>40</v>
      </c>
      <c r="V47" t="s">
        <v>40</v>
      </c>
      <c r="W47" t="s">
        <v>40</v>
      </c>
      <c r="X47" t="s">
        <v>40</v>
      </c>
      <c r="Y47">
        <v>3600</v>
      </c>
      <c r="Z47">
        <f t="shared" ref="Z47:Z53" si="11">Y47*T47+H47</f>
        <v>10430</v>
      </c>
      <c r="AA47" s="9">
        <f t="shared" ref="AA47:AA53" si="12">Z47/Z$46-1</f>
        <v>0</v>
      </c>
      <c r="AB47">
        <f t="shared" si="5"/>
        <v>372.5</v>
      </c>
      <c r="AC47" s="8">
        <f t="shared" si="6"/>
        <v>4.3113425925925923E-3</v>
      </c>
      <c r="AG47">
        <v>600</v>
      </c>
      <c r="AH47" t="s">
        <v>264</v>
      </c>
      <c r="AI47" s="8">
        <v>4.3113425925925923E-3</v>
      </c>
      <c r="AJ47" t="s">
        <v>40</v>
      </c>
      <c r="AK47" s="9">
        <v>0</v>
      </c>
    </row>
    <row r="48" spans="1:37" x14ac:dyDescent="0.2">
      <c r="A48" t="s">
        <v>320</v>
      </c>
      <c r="B48" t="s">
        <v>263</v>
      </c>
      <c r="C48" t="s">
        <v>264</v>
      </c>
      <c r="D48">
        <v>0</v>
      </c>
      <c r="E48">
        <v>0</v>
      </c>
      <c r="F48" t="s">
        <v>264</v>
      </c>
      <c r="G48" t="s">
        <v>269</v>
      </c>
      <c r="H48" t="s">
        <v>316</v>
      </c>
      <c r="I48" t="s">
        <v>317</v>
      </c>
      <c r="J48" t="s">
        <v>272</v>
      </c>
      <c r="K48" t="s">
        <v>228</v>
      </c>
      <c r="L48" t="s">
        <v>272</v>
      </c>
      <c r="M48" t="s">
        <v>228</v>
      </c>
      <c r="N48" t="s">
        <v>318</v>
      </c>
      <c r="O48" t="s">
        <v>319</v>
      </c>
      <c r="P48" t="s">
        <v>275</v>
      </c>
      <c r="Q48" t="s">
        <v>276</v>
      </c>
      <c r="R48" t="s">
        <v>275</v>
      </c>
      <c r="S48" t="s">
        <v>276</v>
      </c>
      <c r="T48" t="s">
        <v>40</v>
      </c>
      <c r="U48" t="s">
        <v>40</v>
      </c>
      <c r="V48" t="s">
        <v>40</v>
      </c>
      <c r="W48" t="s">
        <v>40</v>
      </c>
      <c r="X48" t="s">
        <v>40</v>
      </c>
      <c r="Y48">
        <v>3600</v>
      </c>
      <c r="Z48">
        <f t="shared" si="11"/>
        <v>10468</v>
      </c>
      <c r="AA48" s="9">
        <f t="shared" si="12"/>
        <v>3.6433365292425357E-3</v>
      </c>
      <c r="AB48">
        <f t="shared" si="5"/>
        <v>373.85714285714283</v>
      </c>
      <c r="AC48" s="8">
        <f t="shared" si="6"/>
        <v>4.3270502645502643E-3</v>
      </c>
      <c r="AG48">
        <v>480</v>
      </c>
      <c r="AH48" t="s">
        <v>264</v>
      </c>
      <c r="AI48" s="8">
        <v>4.3270502645502643E-3</v>
      </c>
      <c r="AJ48" t="s">
        <v>40</v>
      </c>
      <c r="AK48" s="9">
        <v>3.6433365292425357E-3</v>
      </c>
    </row>
    <row r="49" spans="1:37" x14ac:dyDescent="0.2">
      <c r="A49" t="s">
        <v>321</v>
      </c>
      <c r="B49" t="s">
        <v>263</v>
      </c>
      <c r="C49" t="s">
        <v>264</v>
      </c>
      <c r="D49">
        <v>0</v>
      </c>
      <c r="E49">
        <v>0</v>
      </c>
      <c r="F49" t="s">
        <v>264</v>
      </c>
      <c r="G49" t="s">
        <v>269</v>
      </c>
      <c r="H49" t="s">
        <v>316</v>
      </c>
      <c r="I49" t="s">
        <v>317</v>
      </c>
      <c r="J49" t="s">
        <v>272</v>
      </c>
      <c r="K49" t="s">
        <v>228</v>
      </c>
      <c r="L49" t="s">
        <v>272</v>
      </c>
      <c r="M49" t="s">
        <v>228</v>
      </c>
      <c r="N49" t="s">
        <v>318</v>
      </c>
      <c r="O49" t="s">
        <v>319</v>
      </c>
      <c r="P49" t="s">
        <v>275</v>
      </c>
      <c r="Q49" t="s">
        <v>276</v>
      </c>
      <c r="R49" t="s">
        <v>275</v>
      </c>
      <c r="S49" t="s">
        <v>276</v>
      </c>
      <c r="T49" t="s">
        <v>40</v>
      </c>
      <c r="U49" t="s">
        <v>40</v>
      </c>
      <c r="V49" t="s">
        <v>40</v>
      </c>
      <c r="W49" t="s">
        <v>40</v>
      </c>
      <c r="X49" t="s">
        <v>40</v>
      </c>
      <c r="Y49">
        <v>3600</v>
      </c>
      <c r="Z49">
        <f t="shared" si="11"/>
        <v>10468</v>
      </c>
      <c r="AA49" s="9">
        <f t="shared" si="12"/>
        <v>3.6433365292425357E-3</v>
      </c>
      <c r="AB49">
        <f t="shared" si="5"/>
        <v>373.85714285714283</v>
      </c>
      <c r="AC49" s="8">
        <f t="shared" si="6"/>
        <v>4.3270502645502643E-3</v>
      </c>
      <c r="AG49">
        <v>360</v>
      </c>
      <c r="AH49" t="s">
        <v>264</v>
      </c>
      <c r="AI49" s="8">
        <v>4.3270502645502643E-3</v>
      </c>
      <c r="AJ49" t="s">
        <v>40</v>
      </c>
      <c r="AK49" s="9">
        <v>3.6433365292425357E-3</v>
      </c>
    </row>
    <row r="50" spans="1:37" x14ac:dyDescent="0.2">
      <c r="A50" t="s">
        <v>322</v>
      </c>
      <c r="B50" t="s">
        <v>263</v>
      </c>
      <c r="C50" t="s">
        <v>264</v>
      </c>
      <c r="D50">
        <v>0</v>
      </c>
      <c r="E50">
        <v>0</v>
      </c>
      <c r="F50" t="s">
        <v>264</v>
      </c>
      <c r="G50" t="s">
        <v>269</v>
      </c>
      <c r="H50" t="s">
        <v>316</v>
      </c>
      <c r="I50" t="s">
        <v>317</v>
      </c>
      <c r="J50" t="s">
        <v>272</v>
      </c>
      <c r="K50" t="s">
        <v>228</v>
      </c>
      <c r="L50" t="s">
        <v>272</v>
      </c>
      <c r="M50" t="s">
        <v>228</v>
      </c>
      <c r="N50" t="s">
        <v>318</v>
      </c>
      <c r="O50" t="s">
        <v>319</v>
      </c>
      <c r="P50" t="s">
        <v>275</v>
      </c>
      <c r="Q50" t="s">
        <v>276</v>
      </c>
      <c r="R50" t="s">
        <v>275</v>
      </c>
      <c r="S50" t="s">
        <v>276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>
        <v>3600</v>
      </c>
      <c r="Z50">
        <f t="shared" si="11"/>
        <v>10468</v>
      </c>
      <c r="AA50" s="9">
        <f t="shared" si="12"/>
        <v>3.6433365292425357E-3</v>
      </c>
      <c r="AB50">
        <f t="shared" si="5"/>
        <v>373.85714285714283</v>
      </c>
      <c r="AC50" s="8">
        <f t="shared" si="6"/>
        <v>4.3270502645502643E-3</v>
      </c>
      <c r="AG50">
        <v>180</v>
      </c>
      <c r="AH50" t="s">
        <v>264</v>
      </c>
      <c r="AI50" s="8">
        <v>4.3270502645502643E-3</v>
      </c>
      <c r="AJ50" t="s">
        <v>40</v>
      </c>
      <c r="AK50" s="9">
        <v>3.6433365292425357E-3</v>
      </c>
    </row>
    <row r="51" spans="1:37" x14ac:dyDescent="0.2">
      <c r="A51" t="s">
        <v>323</v>
      </c>
      <c r="B51" t="s">
        <v>263</v>
      </c>
      <c r="C51" t="s">
        <v>264</v>
      </c>
      <c r="D51">
        <v>0</v>
      </c>
      <c r="E51">
        <v>0</v>
      </c>
      <c r="F51" t="s">
        <v>264</v>
      </c>
      <c r="G51" t="s">
        <v>269</v>
      </c>
      <c r="H51" t="s">
        <v>316</v>
      </c>
      <c r="I51" t="s">
        <v>317</v>
      </c>
      <c r="J51" t="s">
        <v>272</v>
      </c>
      <c r="K51" t="s">
        <v>228</v>
      </c>
      <c r="L51" t="s">
        <v>272</v>
      </c>
      <c r="M51" t="s">
        <v>228</v>
      </c>
      <c r="N51" t="s">
        <v>318</v>
      </c>
      <c r="O51" t="s">
        <v>319</v>
      </c>
      <c r="P51" t="s">
        <v>275</v>
      </c>
      <c r="Q51" t="s">
        <v>276</v>
      </c>
      <c r="R51" t="s">
        <v>275</v>
      </c>
      <c r="S51" t="s">
        <v>276</v>
      </c>
      <c r="T51" t="s">
        <v>40</v>
      </c>
      <c r="U51" t="s">
        <v>40</v>
      </c>
      <c r="V51" t="s">
        <v>40</v>
      </c>
      <c r="W51" t="s">
        <v>40</v>
      </c>
      <c r="X51" t="s">
        <v>40</v>
      </c>
      <c r="Y51">
        <v>3600</v>
      </c>
      <c r="Z51">
        <f t="shared" si="11"/>
        <v>10468</v>
      </c>
      <c r="AA51" s="9">
        <f t="shared" si="12"/>
        <v>3.6433365292425357E-3</v>
      </c>
      <c r="AB51">
        <f t="shared" si="5"/>
        <v>373.85714285714283</v>
      </c>
      <c r="AC51" s="8">
        <f t="shared" si="6"/>
        <v>4.3270502645502643E-3</v>
      </c>
      <c r="AG51">
        <v>120</v>
      </c>
      <c r="AH51" t="s">
        <v>264</v>
      </c>
      <c r="AI51" s="8">
        <v>4.3270502645502643E-3</v>
      </c>
      <c r="AJ51" t="s">
        <v>40</v>
      </c>
      <c r="AK51" s="9">
        <v>3.6433365292425357E-3</v>
      </c>
    </row>
    <row r="52" spans="1:37" x14ac:dyDescent="0.2">
      <c r="A52" t="s">
        <v>334</v>
      </c>
      <c r="B52" t="s">
        <v>324</v>
      </c>
      <c r="C52" t="s">
        <v>325</v>
      </c>
      <c r="D52">
        <v>0</v>
      </c>
      <c r="E52">
        <v>0</v>
      </c>
      <c r="F52" t="s">
        <v>262</v>
      </c>
      <c r="G52" t="s">
        <v>326</v>
      </c>
      <c r="H52" t="s">
        <v>327</v>
      </c>
      <c r="I52" t="s">
        <v>328</v>
      </c>
      <c r="J52" t="s">
        <v>329</v>
      </c>
      <c r="K52" t="s">
        <v>330</v>
      </c>
      <c r="L52" t="s">
        <v>329</v>
      </c>
      <c r="M52" t="s">
        <v>330</v>
      </c>
      <c r="N52" t="s">
        <v>331</v>
      </c>
      <c r="O52" t="s">
        <v>332</v>
      </c>
      <c r="P52" t="s">
        <v>240</v>
      </c>
      <c r="Q52" t="s">
        <v>333</v>
      </c>
      <c r="R52" t="s">
        <v>240</v>
      </c>
      <c r="S52" t="s">
        <v>333</v>
      </c>
      <c r="T52" t="s">
        <v>40</v>
      </c>
      <c r="U52" t="s">
        <v>40</v>
      </c>
      <c r="V52" t="s">
        <v>40</v>
      </c>
      <c r="W52" t="s">
        <v>40</v>
      </c>
      <c r="X52" t="s">
        <v>40</v>
      </c>
      <c r="Y52">
        <v>3600</v>
      </c>
      <c r="Z52">
        <f t="shared" si="11"/>
        <v>12438</v>
      </c>
      <c r="AA52" s="9">
        <f t="shared" si="12"/>
        <v>0.19252157238734413</v>
      </c>
      <c r="AB52">
        <f t="shared" si="5"/>
        <v>444.21428571428572</v>
      </c>
      <c r="AC52" s="8">
        <f t="shared" si="6"/>
        <v>5.1413690476190474E-3</v>
      </c>
      <c r="AG52">
        <v>60</v>
      </c>
      <c r="AH52" t="s">
        <v>325</v>
      </c>
      <c r="AI52" s="8">
        <v>5.1413690476190474E-3</v>
      </c>
      <c r="AJ52" t="s">
        <v>40</v>
      </c>
      <c r="AK52" s="9">
        <v>0.19252157238734413</v>
      </c>
    </row>
    <row r="53" spans="1:37" x14ac:dyDescent="0.2">
      <c r="A53" t="s">
        <v>312</v>
      </c>
      <c r="B53" t="s">
        <v>301</v>
      </c>
      <c r="C53" t="s">
        <v>302</v>
      </c>
      <c r="D53">
        <v>0</v>
      </c>
      <c r="E53">
        <v>0</v>
      </c>
      <c r="F53" t="s">
        <v>302</v>
      </c>
      <c r="G53" t="s">
        <v>303</v>
      </c>
      <c r="H53" t="s">
        <v>304</v>
      </c>
      <c r="I53" t="s">
        <v>305</v>
      </c>
      <c r="J53" t="s">
        <v>306</v>
      </c>
      <c r="K53" t="s">
        <v>307</v>
      </c>
      <c r="L53" t="s">
        <v>306</v>
      </c>
      <c r="M53" t="s">
        <v>307</v>
      </c>
      <c r="N53" t="s">
        <v>308</v>
      </c>
      <c r="O53" t="s">
        <v>309</v>
      </c>
      <c r="P53" t="s">
        <v>310</v>
      </c>
      <c r="Q53" t="s">
        <v>311</v>
      </c>
      <c r="R53" t="s">
        <v>310</v>
      </c>
      <c r="S53" t="s">
        <v>311</v>
      </c>
      <c r="T53" t="s">
        <v>40</v>
      </c>
      <c r="U53" t="s">
        <v>40</v>
      </c>
      <c r="V53" t="s">
        <v>40</v>
      </c>
      <c r="W53" t="s">
        <v>40</v>
      </c>
      <c r="X53" t="s">
        <v>40</v>
      </c>
      <c r="Y53">
        <v>3600</v>
      </c>
      <c r="Z53">
        <f t="shared" si="11"/>
        <v>12973</v>
      </c>
      <c r="AA53" s="9">
        <f t="shared" si="12"/>
        <v>0.2438159156279962</v>
      </c>
      <c r="AB53">
        <f t="shared" si="5"/>
        <v>463.32142857142856</v>
      </c>
      <c r="AC53" s="8">
        <f t="shared" si="6"/>
        <v>5.362516534391534E-3</v>
      </c>
      <c r="AG53">
        <v>30</v>
      </c>
      <c r="AH53" t="s">
        <v>302</v>
      </c>
      <c r="AI53" s="8">
        <v>5.362516534391534E-3</v>
      </c>
      <c r="AJ53" t="s">
        <v>40</v>
      </c>
      <c r="AK53" s="9">
        <v>0.2438159156279962</v>
      </c>
    </row>
    <row r="54" spans="1:37" x14ac:dyDescent="0.2">
      <c r="AA54" s="6"/>
      <c r="AB54">
        <f t="shared" si="5"/>
        <v>0</v>
      </c>
      <c r="AC54" s="8">
        <f t="shared" si="6"/>
        <v>0</v>
      </c>
    </row>
    <row r="55" spans="1:37" x14ac:dyDescent="0.2">
      <c r="AB55">
        <f t="shared" si="5"/>
        <v>0</v>
      </c>
      <c r="AC55" s="8">
        <f t="shared" si="6"/>
        <v>0</v>
      </c>
    </row>
    <row r="56" spans="1:37" x14ac:dyDescent="0.2">
      <c r="A56" s="5" t="s">
        <v>299</v>
      </c>
      <c r="AB56">
        <f t="shared" si="5"/>
        <v>0</v>
      </c>
      <c r="AC56" s="8">
        <f t="shared" si="6"/>
        <v>0</v>
      </c>
    </row>
    <row r="57" spans="1:37" x14ac:dyDescent="0.2">
      <c r="A57" t="s">
        <v>313</v>
      </c>
      <c r="B57" t="s">
        <v>263</v>
      </c>
      <c r="C57" t="s">
        <v>264</v>
      </c>
      <c r="D57">
        <v>0</v>
      </c>
      <c r="E57">
        <v>0</v>
      </c>
      <c r="F57" t="s">
        <v>264</v>
      </c>
      <c r="G57" t="s">
        <v>269</v>
      </c>
      <c r="H57" t="s">
        <v>270</v>
      </c>
      <c r="I57" t="s">
        <v>271</v>
      </c>
      <c r="J57" t="s">
        <v>272</v>
      </c>
      <c r="K57" t="s">
        <v>228</v>
      </c>
      <c r="L57" t="s">
        <v>272</v>
      </c>
      <c r="M57" t="s">
        <v>228</v>
      </c>
      <c r="N57" t="s">
        <v>273</v>
      </c>
      <c r="O57" t="s">
        <v>274</v>
      </c>
      <c r="P57" t="s">
        <v>275</v>
      </c>
      <c r="Q57" t="s">
        <v>276</v>
      </c>
      <c r="R57" t="s">
        <v>275</v>
      </c>
      <c r="S57" t="s">
        <v>276</v>
      </c>
      <c r="T57" t="s">
        <v>40</v>
      </c>
      <c r="U57" t="s">
        <v>40</v>
      </c>
      <c r="V57" t="s">
        <v>40</v>
      </c>
      <c r="W57" t="s">
        <v>40</v>
      </c>
      <c r="X57" t="s">
        <v>40</v>
      </c>
      <c r="Y57">
        <v>3600</v>
      </c>
      <c r="Z57">
        <f>Y57*T57+H57</f>
        <v>10430</v>
      </c>
      <c r="AA57" s="9">
        <f>Z57/Z$57-1</f>
        <v>0</v>
      </c>
      <c r="AB57">
        <f t="shared" si="5"/>
        <v>372.5</v>
      </c>
      <c r="AC57" s="8">
        <f t="shared" si="6"/>
        <v>4.3113425925925923E-3</v>
      </c>
    </row>
    <row r="58" spans="1:37" x14ac:dyDescent="0.2">
      <c r="A58" t="s">
        <v>261</v>
      </c>
      <c r="B58">
        <v>1515</v>
      </c>
      <c r="C58" s="4">
        <v>1.7534722222222222E-2</v>
      </c>
      <c r="D58" s="4">
        <v>1.5555555555555553E-2</v>
      </c>
      <c r="E58" s="4">
        <v>8.9814814814814809E-3</v>
      </c>
      <c r="F58" s="4">
        <v>1.7534722222222222E-2</v>
      </c>
      <c r="G58" s="4">
        <v>1.0868055555555556E-2</v>
      </c>
      <c r="H58">
        <v>12081</v>
      </c>
      <c r="I58" s="4">
        <v>0.1398263888888889</v>
      </c>
      <c r="J58" s="4">
        <v>5.9270833333333335E-2</v>
      </c>
      <c r="K58" s="4">
        <v>9.5833333333333343E-3</v>
      </c>
      <c r="L58" s="4">
        <v>4.4988425925925925E-2</v>
      </c>
      <c r="M58" s="4">
        <v>2.5983796296296297E-2</v>
      </c>
      <c r="N58">
        <v>549</v>
      </c>
      <c r="O58" s="4">
        <v>6.3541666666666668E-3</v>
      </c>
      <c r="P58" s="4">
        <v>9.8842592592592576E-3</v>
      </c>
      <c r="Q58" s="4">
        <v>4.7916666666666672E-3</v>
      </c>
      <c r="R58" s="4">
        <v>6.4236111111111117E-3</v>
      </c>
      <c r="S58" s="4">
        <v>3.7152777777777774E-3</v>
      </c>
      <c r="T58">
        <v>0</v>
      </c>
      <c r="U58">
        <v>0</v>
      </c>
      <c r="V58">
        <v>0</v>
      </c>
      <c r="W58">
        <v>0</v>
      </c>
      <c r="X58">
        <v>0</v>
      </c>
      <c r="Y58">
        <v>3600</v>
      </c>
      <c r="Z58">
        <f>Y58*T58+H58</f>
        <v>12081</v>
      </c>
      <c r="AA58" s="9">
        <f t="shared" ref="AA58:AA60" si="13">Z58/Z$57-1</f>
        <v>0.1582933844678811</v>
      </c>
      <c r="AB58">
        <f t="shared" si="5"/>
        <v>431.46428571428572</v>
      </c>
      <c r="AC58" s="8">
        <f t="shared" si="6"/>
        <v>4.9937996031746033E-3</v>
      </c>
    </row>
    <row r="59" spans="1:37" x14ac:dyDescent="0.2">
      <c r="A59" t="s">
        <v>346</v>
      </c>
      <c r="B59" t="s">
        <v>335</v>
      </c>
      <c r="C59" t="s">
        <v>336</v>
      </c>
      <c r="D59">
        <v>0</v>
      </c>
      <c r="E59">
        <v>0</v>
      </c>
      <c r="F59" t="s">
        <v>337</v>
      </c>
      <c r="G59" t="s">
        <v>269</v>
      </c>
      <c r="H59" t="s">
        <v>338</v>
      </c>
      <c r="I59" t="s">
        <v>339</v>
      </c>
      <c r="J59" t="s">
        <v>340</v>
      </c>
      <c r="K59" t="s">
        <v>341</v>
      </c>
      <c r="L59" t="s">
        <v>340</v>
      </c>
      <c r="M59" t="s">
        <v>341</v>
      </c>
      <c r="N59" t="s">
        <v>342</v>
      </c>
      <c r="O59" t="s">
        <v>343</v>
      </c>
      <c r="P59" t="s">
        <v>344</v>
      </c>
      <c r="Q59" t="s">
        <v>345</v>
      </c>
      <c r="R59" t="s">
        <v>344</v>
      </c>
      <c r="S59" t="s">
        <v>345</v>
      </c>
      <c r="T59" t="s">
        <v>40</v>
      </c>
      <c r="U59" t="s">
        <v>40</v>
      </c>
      <c r="V59" t="s">
        <v>40</v>
      </c>
      <c r="W59" t="s">
        <v>40</v>
      </c>
      <c r="X59" t="s">
        <v>40</v>
      </c>
      <c r="Y59">
        <v>3600</v>
      </c>
      <c r="Z59">
        <f t="shared" ref="Z59:Z60" si="14">Y59*T59+H59</f>
        <v>10718</v>
      </c>
      <c r="AA59" s="9">
        <f t="shared" si="13"/>
        <v>2.761265580057537E-2</v>
      </c>
      <c r="AB59">
        <f t="shared" si="5"/>
        <v>382.78571428571428</v>
      </c>
      <c r="AC59" s="8">
        <f t="shared" si="6"/>
        <v>4.4303902116402116E-3</v>
      </c>
    </row>
    <row r="60" spans="1:37" x14ac:dyDescent="0.2">
      <c r="A60" t="s">
        <v>358</v>
      </c>
      <c r="B60" t="s">
        <v>347</v>
      </c>
      <c r="C60" t="s">
        <v>348</v>
      </c>
      <c r="D60">
        <v>0</v>
      </c>
      <c r="E60">
        <v>0</v>
      </c>
      <c r="F60" t="s">
        <v>348</v>
      </c>
      <c r="G60" t="s">
        <v>349</v>
      </c>
      <c r="H60" t="s">
        <v>350</v>
      </c>
      <c r="I60" t="s">
        <v>351</v>
      </c>
      <c r="J60" t="s">
        <v>352</v>
      </c>
      <c r="K60" t="s">
        <v>353</v>
      </c>
      <c r="L60" t="s">
        <v>352</v>
      </c>
      <c r="M60" t="s">
        <v>353</v>
      </c>
      <c r="N60" t="s">
        <v>354</v>
      </c>
      <c r="O60" t="s">
        <v>355</v>
      </c>
      <c r="P60" t="s">
        <v>356</v>
      </c>
      <c r="Q60" t="s">
        <v>357</v>
      </c>
      <c r="R60" t="s">
        <v>356</v>
      </c>
      <c r="S60" t="s">
        <v>357</v>
      </c>
      <c r="T60" t="s">
        <v>40</v>
      </c>
      <c r="U60" t="s">
        <v>40</v>
      </c>
      <c r="V60" t="s">
        <v>40</v>
      </c>
      <c r="W60" t="s">
        <v>40</v>
      </c>
      <c r="X60" t="s">
        <v>40</v>
      </c>
      <c r="Y60">
        <v>3600</v>
      </c>
      <c r="Z60">
        <f t="shared" si="14"/>
        <v>12204</v>
      </c>
      <c r="AA60" s="9">
        <f t="shared" si="13"/>
        <v>0.17008628954937688</v>
      </c>
      <c r="AB60">
        <f t="shared" si="5"/>
        <v>435.85714285714283</v>
      </c>
      <c r="AC60" s="8">
        <f t="shared" si="6"/>
        <v>5.0446428571428569E-3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Vandendorpe Thomas</dc:creator>
  <cp:lastModifiedBy>Vandendorpe Thomas</cp:lastModifiedBy>
  <dcterms:created xsi:type="dcterms:W3CDTF">2023-04-12T15:40:12Z</dcterms:created>
  <dcterms:modified xsi:type="dcterms:W3CDTF">2023-06-01T13:28:20Z</dcterms:modified>
</cp:coreProperties>
</file>