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vandendorpe/Dropbox/Thesis/Code/AIP5_gitkraken_S1_public/Case 1/"/>
    </mc:Choice>
  </mc:AlternateContent>
  <xr:revisionPtr revIDLastSave="0" documentId="13_ncr:1_{1E484B5D-979B-1849-99E6-B0165459092D}" xr6:coauthVersionLast="47" xr6:coauthVersionMax="47" xr10:uidLastSave="{00000000-0000-0000-0000-000000000000}"/>
  <bookViews>
    <workbookView xWindow="-38400" yWindow="-5600" windowWidth="38400" windowHeight="21600" activeTab="4" xr2:uid="{32951398-0539-0244-959B-ECA05D0504A3}"/>
  </bookViews>
  <sheets>
    <sheet name="All results" sheetId="1" r:id="rId1"/>
    <sheet name="Unbalanced" sheetId="4" r:id="rId2"/>
    <sheet name="International trains" sheetId="5" r:id="rId3"/>
    <sheet name="Correct format" sheetId="2" r:id="rId4"/>
    <sheet name="Varying Cancellation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3" l="1"/>
  <c r="AD9" i="3"/>
  <c r="AD8" i="3"/>
  <c r="AD7" i="3"/>
  <c r="C17" i="5" l="1"/>
  <c r="C18" i="5"/>
  <c r="C19" i="5"/>
  <c r="C20" i="5"/>
  <c r="C21" i="5"/>
  <c r="C22" i="5"/>
  <c r="C23" i="5"/>
  <c r="C24" i="5"/>
  <c r="C25" i="5"/>
  <c r="C26" i="5"/>
  <c r="C16" i="5"/>
  <c r="Z13" i="5"/>
  <c r="AA13" i="5" s="1"/>
  <c r="Z12" i="5"/>
  <c r="AA12" i="5" s="1"/>
  <c r="Z11" i="5"/>
  <c r="AA11" i="5" s="1"/>
  <c r="Z10" i="5"/>
  <c r="AA10" i="5" s="1"/>
  <c r="Z9" i="5"/>
  <c r="AA9" i="5" s="1"/>
  <c r="Z8" i="5"/>
  <c r="AA8" i="5" s="1"/>
  <c r="Z7" i="5"/>
  <c r="AA7" i="5" s="1"/>
  <c r="Z6" i="5"/>
  <c r="AA6" i="5" s="1"/>
  <c r="Z5" i="5"/>
  <c r="AA5" i="5" s="1"/>
  <c r="Z4" i="5"/>
  <c r="AA4" i="5" s="1"/>
  <c r="Z3" i="5"/>
  <c r="AA3" i="5" s="1"/>
  <c r="AA9" i="4"/>
  <c r="AA8" i="4"/>
  <c r="AA4" i="4"/>
  <c r="AA3" i="4"/>
  <c r="AA2" i="4"/>
  <c r="Z11" i="4"/>
  <c r="AA11" i="4" s="1"/>
  <c r="Z10" i="4"/>
  <c r="AA10" i="4" s="1"/>
  <c r="Z9" i="4"/>
  <c r="Z8" i="4"/>
  <c r="Z7" i="4"/>
  <c r="AA7" i="4" s="1"/>
  <c r="Z6" i="4"/>
  <c r="AA6" i="4" s="1"/>
  <c r="Z5" i="4"/>
  <c r="AA5" i="4" s="1"/>
  <c r="Z4" i="4"/>
  <c r="Z3" i="4"/>
  <c r="Z2" i="4"/>
  <c r="AA6" i="3"/>
  <c r="AA5" i="3"/>
  <c r="AA4" i="3"/>
  <c r="AA3" i="3"/>
  <c r="Z10" i="3"/>
  <c r="AA10" i="3" s="1"/>
  <c r="Z9" i="3"/>
  <c r="AA9" i="3" s="1"/>
  <c r="Z8" i="3"/>
  <c r="AA8" i="3" s="1"/>
  <c r="Z7" i="3"/>
  <c r="AA7" i="3" s="1"/>
  <c r="Z6" i="3"/>
  <c r="Z5" i="3"/>
  <c r="Z4" i="3"/>
  <c r="Z3" i="3"/>
  <c r="Z78" i="1" l="1"/>
  <c r="Z77" i="1"/>
  <c r="AA77" i="1" s="1"/>
  <c r="Z74" i="1"/>
  <c r="AA74" i="1" s="1"/>
  <c r="Z75" i="1"/>
  <c r="Z76" i="1"/>
  <c r="Z71" i="1"/>
  <c r="AA71" i="1" s="1"/>
  <c r="Z70" i="1"/>
  <c r="Z72" i="1"/>
  <c r="Z73" i="1"/>
  <c r="Z69" i="1"/>
  <c r="AA69" i="1" s="1"/>
  <c r="Z68" i="1"/>
  <c r="Z63" i="1"/>
  <c r="Z64" i="1"/>
  <c r="Z65" i="1"/>
  <c r="Z62" i="1"/>
  <c r="Z60" i="1"/>
  <c r="Z61" i="1"/>
  <c r="Z59" i="1"/>
  <c r="AA78" i="1" s="1"/>
  <c r="Z57" i="1"/>
  <c r="Z58" i="1"/>
  <c r="Z56" i="1"/>
  <c r="Z53" i="1"/>
  <c r="Z52" i="1"/>
  <c r="Z51" i="1"/>
  <c r="Z50" i="1"/>
  <c r="Z49" i="1"/>
  <c r="AC50" i="1" s="1"/>
  <c r="Z48" i="1"/>
  <c r="Z47" i="1"/>
  <c r="Z46" i="1"/>
  <c r="Z37" i="1"/>
  <c r="Z34" i="1"/>
  <c r="AA73" i="1" l="1"/>
  <c r="AA58" i="1"/>
  <c r="AA72" i="1"/>
  <c r="AA75" i="1"/>
  <c r="AA56" i="1"/>
  <c r="AA60" i="1"/>
  <c r="AA70" i="1"/>
  <c r="AA76" i="1"/>
  <c r="AA64" i="1"/>
  <c r="AA61" i="1"/>
  <c r="AA57" i="1"/>
  <c r="AA63" i="1"/>
  <c r="AA59" i="1"/>
  <c r="AA62" i="1"/>
  <c r="AA65" i="1"/>
  <c r="AA68" i="1"/>
  <c r="Z35" i="1" l="1"/>
  <c r="Z39" i="1"/>
  <c r="Z38" i="1"/>
  <c r="Z41" i="1"/>
  <c r="Z40" i="1"/>
  <c r="Z36" i="1"/>
  <c r="M7" i="2"/>
  <c r="M6" i="2"/>
  <c r="L3" i="2"/>
  <c r="L4" i="2"/>
  <c r="L5" i="2"/>
  <c r="L2" i="2"/>
  <c r="AC11" i="1"/>
  <c r="AC12" i="1"/>
  <c r="AC13" i="1"/>
  <c r="AC14" i="1"/>
  <c r="AC15" i="1"/>
  <c r="AC16" i="1"/>
  <c r="AC17" i="1"/>
  <c r="AC18" i="1"/>
  <c r="AC19" i="1"/>
  <c r="AD19" i="1" s="1"/>
  <c r="AE19" i="1" s="1"/>
  <c r="AC20" i="1"/>
  <c r="AD20" i="1" s="1"/>
  <c r="AE20" i="1" s="1"/>
  <c r="AD18" i="1" l="1"/>
  <c r="AE18" i="1" s="1"/>
  <c r="AD14" i="1"/>
  <c r="AE14" i="1" s="1"/>
  <c r="AD17" i="1"/>
  <c r="AE17" i="1" s="1"/>
  <c r="AD13" i="1"/>
  <c r="AE13" i="1" s="1"/>
  <c r="AD16" i="1"/>
  <c r="AE16" i="1" s="1"/>
  <c r="AA38" i="1"/>
  <c r="AA40" i="1"/>
  <c r="AA35" i="1"/>
  <c r="AA49" i="1"/>
  <c r="AA51" i="1"/>
  <c r="AA53" i="1"/>
  <c r="AA46" i="1"/>
  <c r="AA48" i="1"/>
  <c r="AA52" i="1"/>
  <c r="AA50" i="1"/>
  <c r="AA47" i="1"/>
  <c r="AD15" i="1"/>
  <c r="AE15" i="1" s="1"/>
  <c r="AA39" i="1"/>
  <c r="AA34" i="1"/>
  <c r="AA37" i="1"/>
  <c r="AA36" i="1"/>
  <c r="AA41" i="1"/>
  <c r="AC10" i="1"/>
  <c r="AC9" i="1"/>
  <c r="AC8" i="1"/>
  <c r="AC7" i="1"/>
  <c r="AC6" i="1"/>
  <c r="AC5" i="1"/>
  <c r="AC4" i="1"/>
  <c r="AC3" i="1"/>
  <c r="AC2" i="1"/>
  <c r="AD3" i="1" l="1"/>
</calcChain>
</file>

<file path=xl/sharedStrings.xml><?xml version="1.0" encoding="utf-8"?>
<sst xmlns="http://schemas.openxmlformats.org/spreadsheetml/2006/main" count="2186" uniqueCount="691">
  <si>
    <t>case</t>
  </si>
  <si>
    <t>max. delay (s)</t>
  </si>
  <si>
    <t>mD - HHMMSS</t>
  </si>
  <si>
    <t>mD - dir 02</t>
  </si>
  <si>
    <t>mD - dir 03</t>
  </si>
  <si>
    <t>mD - dir 12</t>
  </si>
  <si>
    <t>mD - dir 13</t>
  </si>
  <si>
    <t>total delay (s)</t>
  </si>
  <si>
    <t>tD - HHMMSS</t>
  </si>
  <si>
    <t>tD - dir 02</t>
  </si>
  <si>
    <t>tD - dir 03</t>
  </si>
  <si>
    <t>tD - dir 12</t>
  </si>
  <si>
    <t>tD - dir 13</t>
  </si>
  <si>
    <t>average delay (s)</t>
  </si>
  <si>
    <t>aD - HHMMSS</t>
  </si>
  <si>
    <t>aD - dir 02</t>
  </si>
  <si>
    <t>aD - dir 03</t>
  </si>
  <si>
    <t>aD - dir 12</t>
  </si>
  <si>
    <t>aD - dir 13</t>
  </si>
  <si>
    <t># cancelled</t>
  </si>
  <si>
    <t># cancelled - dir 02</t>
  </si>
  <si>
    <t># cancelled - dir 03</t>
  </si>
  <si>
    <t># cancelled - dir 12</t>
  </si>
  <si>
    <t># cancelled - dir 13</t>
  </si>
  <si>
    <t># deviated</t>
  </si>
  <si>
    <t># deviated - dir 0</t>
  </si>
  <si>
    <t># deviated - dir 1</t>
  </si>
  <si>
    <t>CPU time (s)</t>
  </si>
  <si>
    <t>v2</t>
  </si>
  <si>
    <t>2295</t>
  </si>
  <si>
    <t>0:38:15</t>
  </si>
  <si>
    <t>0:23:14</t>
  </si>
  <si>
    <t>0:16:10</t>
  </si>
  <si>
    <t>0:15:48</t>
  </si>
  <si>
    <t>0:25:21</t>
  </si>
  <si>
    <t>1:3:04</t>
  </si>
  <si>
    <t>1204</t>
  </si>
  <si>
    <t>0:20:04</t>
  </si>
  <si>
    <t>0:12:41</t>
  </si>
  <si>
    <t>0:31:32</t>
  </si>
  <si>
    <t>0</t>
  </si>
  <si>
    <t>6219</t>
  </si>
  <si>
    <t>1:43:39</t>
  </si>
  <si>
    <t>1:31:11</t>
  </si>
  <si>
    <t>1:42:40</t>
  </si>
  <si>
    <t>1:34:08</t>
  </si>
  <si>
    <t>42:6:44</t>
  </si>
  <si>
    <t>10:32:39</t>
  </si>
  <si>
    <t>9:54:38</t>
  </si>
  <si>
    <t>10:59:32</t>
  </si>
  <si>
    <t>10:39:55</t>
  </si>
  <si>
    <t>3790</t>
  </si>
  <si>
    <t>1:3:10</t>
  </si>
  <si>
    <t>1:3:16</t>
  </si>
  <si>
    <t>0:59:28</t>
  </si>
  <si>
    <t>1:5:57</t>
  </si>
  <si>
    <t>1:3:60</t>
  </si>
  <si>
    <t>FIFO all together (no cancel)</t>
  </si>
  <si>
    <t>3554</t>
  </si>
  <si>
    <t>0:59:14</t>
  </si>
  <si>
    <t>0:56:18</t>
  </si>
  <si>
    <t>0:56:58</t>
  </si>
  <si>
    <t>0:55:48</t>
  </si>
  <si>
    <t>21:12:27</t>
  </si>
  <si>
    <t>4:35:37</t>
  </si>
  <si>
    <t>5:51:22</t>
  </si>
  <si>
    <t>4:46:21</t>
  </si>
  <si>
    <t>5:59:07</t>
  </si>
  <si>
    <t>2121</t>
  </si>
  <si>
    <t>0:35:21</t>
  </si>
  <si>
    <t>0:34:27</t>
  </si>
  <si>
    <t>0:35:08</t>
  </si>
  <si>
    <t>0:35:48</t>
  </si>
  <si>
    <t>0:35:55</t>
  </si>
  <si>
    <t>2</t>
  </si>
  <si>
    <t>FIFO all together cancel allowed</t>
  </si>
  <si>
    <t>3</t>
  </si>
  <si>
    <t>Machine no cancellation</t>
  </si>
  <si>
    <t>Machien cancelling allowed</t>
  </si>
  <si>
    <t>7672</t>
  </si>
  <si>
    <t>2:7:52</t>
  </si>
  <si>
    <t>2:4:22</t>
  </si>
  <si>
    <t>1:55:24</t>
  </si>
  <si>
    <t>2:6:53</t>
  </si>
  <si>
    <t>53:59:27</t>
  </si>
  <si>
    <t>20:4:10</t>
  </si>
  <si>
    <t>6:0:34</t>
  </si>
  <si>
    <t>20:58:16</t>
  </si>
  <si>
    <t>6:56:27</t>
  </si>
  <si>
    <t>4859</t>
  </si>
  <si>
    <t>1:20:59</t>
  </si>
  <si>
    <t>1:20:17</t>
  </si>
  <si>
    <t>1:12:07</t>
  </si>
  <si>
    <t>1:23:53</t>
  </si>
  <si>
    <t>1:23:17</t>
  </si>
  <si>
    <t>FIFO unbalanced no cancel</t>
  </si>
  <si>
    <t>3515</t>
  </si>
  <si>
    <t>0:58:35</t>
  </si>
  <si>
    <t>0:52:32</t>
  </si>
  <si>
    <t>0:54:49</t>
  </si>
  <si>
    <t>0:52:13</t>
  </si>
  <si>
    <t>20:3:29</t>
  </si>
  <si>
    <t>7:32:44</t>
  </si>
  <si>
    <t>2:44:09</t>
  </si>
  <si>
    <t>8:10:42</t>
  </si>
  <si>
    <t>1:35:54</t>
  </si>
  <si>
    <t>2188</t>
  </si>
  <si>
    <t>0:36:28</t>
  </si>
  <si>
    <t>0:37:44</t>
  </si>
  <si>
    <t>0:32:50</t>
  </si>
  <si>
    <t>0:37:45</t>
  </si>
  <si>
    <t>0:31:58</t>
  </si>
  <si>
    <t>FIFO unbalanced cancel</t>
  </si>
  <si>
    <t>2057</t>
  </si>
  <si>
    <t>0:34:17</t>
  </si>
  <si>
    <t>0:19:11</t>
  </si>
  <si>
    <t>0:26:14</t>
  </si>
  <si>
    <t>0:12:06</t>
  </si>
  <si>
    <t>5:9:00</t>
  </si>
  <si>
    <t>1:51:45</t>
  </si>
  <si>
    <t>0:56:31</t>
  </si>
  <si>
    <t>2:4:16</t>
  </si>
  <si>
    <t>0:16:28</t>
  </si>
  <si>
    <t>545</t>
  </si>
  <si>
    <t>0:09:05</t>
  </si>
  <si>
    <t>0:07:27</t>
  </si>
  <si>
    <t>0:11:18</t>
  </si>
  <si>
    <t>0:12:26</t>
  </si>
  <si>
    <t>0:04:07</t>
  </si>
  <si>
    <t>Machine unbalanced no cancel</t>
  </si>
  <si>
    <t>Machine unbalanced cancel 3600</t>
  </si>
  <si>
    <t>Objective function</t>
  </si>
  <si>
    <t>With periodic timetable</t>
  </si>
  <si>
    <t>FIFO with cancel</t>
  </si>
  <si>
    <t>3476</t>
  </si>
  <si>
    <t>0:57:56</t>
  </si>
  <si>
    <t>0:57:17</t>
  </si>
  <si>
    <t>0:54:52</t>
  </si>
  <si>
    <t>0:56:46</t>
  </si>
  <si>
    <t>80594</t>
  </si>
  <si>
    <t>22:23:14</t>
  </si>
  <si>
    <t>4:55:01</t>
  </si>
  <si>
    <t>5:40:50</t>
  </si>
  <si>
    <t>6:32:14</t>
  </si>
  <si>
    <t>5:15:09</t>
  </si>
  <si>
    <t>2442</t>
  </si>
  <si>
    <t>0:40:42</t>
  </si>
  <si>
    <t>0:36:53</t>
  </si>
  <si>
    <t>0:37:52</t>
  </si>
  <si>
    <t>0:43:35</t>
  </si>
  <si>
    <t>0:45:01</t>
  </si>
  <si>
    <t>6</t>
  </si>
  <si>
    <t>1</t>
  </si>
  <si>
    <t>10665</t>
  </si>
  <si>
    <t>2:57:45</t>
  </si>
  <si>
    <t>2:51:17</t>
  </si>
  <si>
    <t>2:57:14</t>
  </si>
  <si>
    <t>2:46:48</t>
  </si>
  <si>
    <t>218419</t>
  </si>
  <si>
    <t>60:40:19</t>
  </si>
  <si>
    <t>14:19:43</t>
  </si>
  <si>
    <t>14:32:44</t>
  </si>
  <si>
    <t>15:45:08</t>
  </si>
  <si>
    <t>16:2:44</t>
  </si>
  <si>
    <t>5600</t>
  </si>
  <si>
    <t>1:33:20</t>
  </si>
  <si>
    <t>1:25:58</t>
  </si>
  <si>
    <t>1:27:16</t>
  </si>
  <si>
    <t>1:34:31</t>
  </si>
  <si>
    <t>1:46:58</t>
  </si>
  <si>
    <t>FFO without cancel</t>
  </si>
  <si>
    <t>1606</t>
  </si>
  <si>
    <t>0:26:46</t>
  </si>
  <si>
    <t>0:15:17</t>
  </si>
  <si>
    <t>0:17:11</t>
  </si>
  <si>
    <t>16994</t>
  </si>
  <si>
    <t>4:43:14</t>
  </si>
  <si>
    <t>1:20:28</t>
  </si>
  <si>
    <t>1:36:36</t>
  </si>
  <si>
    <t>0:54:39</t>
  </si>
  <si>
    <t>0:51:31</t>
  </si>
  <si>
    <t>548</t>
  </si>
  <si>
    <t>0:09:08</t>
  </si>
  <si>
    <t>0:08:03</t>
  </si>
  <si>
    <t>0:09:40</t>
  </si>
  <si>
    <t>0:10:56</t>
  </si>
  <si>
    <t>0:08:35</t>
  </si>
  <si>
    <t>Machine without cancel</t>
  </si>
  <si>
    <t>Machine with cancel</t>
  </si>
  <si>
    <t>3595</t>
  </si>
  <si>
    <t>0:59:55</t>
  </si>
  <si>
    <t>0:52:10</t>
  </si>
  <si>
    <t>0:45:08</t>
  </si>
  <si>
    <t>79568</t>
  </si>
  <si>
    <t>22:6:08</t>
  </si>
  <si>
    <t>7:41:22</t>
  </si>
  <si>
    <t>2:7:28</t>
  </si>
  <si>
    <t>9:49:55</t>
  </si>
  <si>
    <t>2:27:23</t>
  </si>
  <si>
    <t>2273</t>
  </si>
  <si>
    <t>0:37:53</t>
  </si>
  <si>
    <t>0:38:27</t>
  </si>
  <si>
    <t>0:31:52</t>
  </si>
  <si>
    <t>0:39:20</t>
  </si>
  <si>
    <t>0:36:51</t>
  </si>
  <si>
    <t>4</t>
  </si>
  <si>
    <t>FIFO unbalanced with cancel</t>
  </si>
  <si>
    <t>7265</t>
  </si>
  <si>
    <t>2:1:05</t>
  </si>
  <si>
    <t>1:47:26</t>
  </si>
  <si>
    <t>2:0:34</t>
  </si>
  <si>
    <t>1:40:24</t>
  </si>
  <si>
    <t>157435</t>
  </si>
  <si>
    <t>43:43:55</t>
  </si>
  <si>
    <t>16:42:10</t>
  </si>
  <si>
    <t>4:48:42</t>
  </si>
  <si>
    <t>18:17:37</t>
  </si>
  <si>
    <t>3:55:26</t>
  </si>
  <si>
    <t>4037</t>
  </si>
  <si>
    <t>1:7:17</t>
  </si>
  <si>
    <t>1:6:49</t>
  </si>
  <si>
    <t>0:57:44</t>
  </si>
  <si>
    <t>1:13:10</t>
  </si>
  <si>
    <t>0:58:52</t>
  </si>
  <si>
    <t>1366</t>
  </si>
  <si>
    <t>0:22:46</t>
  </si>
  <si>
    <t>0:20:36</t>
  </si>
  <si>
    <t>0:09:25</t>
  </si>
  <si>
    <t>0:16:46</t>
  </si>
  <si>
    <t>16625</t>
  </si>
  <si>
    <t>4:37:05</t>
  </si>
  <si>
    <t>1:44:11</t>
  </si>
  <si>
    <t>0:28:38</t>
  </si>
  <si>
    <t>1:52:14</t>
  </si>
  <si>
    <t>0:32:02</t>
  </si>
  <si>
    <t>489</t>
  </si>
  <si>
    <t>0:08:09</t>
  </si>
  <si>
    <t>0:06:57</t>
  </si>
  <si>
    <t>0:05:44</t>
  </si>
  <si>
    <t>0:10:12</t>
  </si>
  <si>
    <t>0:10:41</t>
  </si>
  <si>
    <t>Machine unbalanced cancel</t>
  </si>
  <si>
    <t>With feasible timetable</t>
  </si>
  <si>
    <t>3586</t>
  </si>
  <si>
    <t>0:59:46</t>
  </si>
  <si>
    <t>0:56:51</t>
  </si>
  <si>
    <t>0:55:17</t>
  </si>
  <si>
    <t>0:57:15</t>
  </si>
  <si>
    <t>81586</t>
  </si>
  <si>
    <t>22:39:46</t>
  </si>
  <si>
    <t>5:36:12</t>
  </si>
  <si>
    <t>6:40:14</t>
  </si>
  <si>
    <t>6:33:53</t>
  </si>
  <si>
    <t>3:49:27</t>
  </si>
  <si>
    <t>2472</t>
  </si>
  <si>
    <t>0:41:12</t>
  </si>
  <si>
    <t>0:37:21</t>
  </si>
  <si>
    <t>0:40:01</t>
  </si>
  <si>
    <t>0:43:46</t>
  </si>
  <si>
    <t>0:45:53</t>
  </si>
  <si>
    <t>FIFO balanced</t>
  </si>
  <si>
    <t>3493</t>
  </si>
  <si>
    <t>0:58:13</t>
  </si>
  <si>
    <t>0:53:41</t>
  </si>
  <si>
    <t>0:55:42</t>
  </si>
  <si>
    <t>0:45:13</t>
  </si>
  <si>
    <t>76534</t>
  </si>
  <si>
    <t>21:15:34</t>
  </si>
  <si>
    <t>8:12:34</t>
  </si>
  <si>
    <t>1:18:18</t>
  </si>
  <si>
    <t>9:29:40</t>
  </si>
  <si>
    <t>2:15:02</t>
  </si>
  <si>
    <t>2126</t>
  </si>
  <si>
    <t>0:35:26</t>
  </si>
  <si>
    <t>0:26:06</t>
  </si>
  <si>
    <t>0:37:59</t>
  </si>
  <si>
    <t>0:27:00</t>
  </si>
  <si>
    <t>FIFO unbalanced</t>
  </si>
  <si>
    <t>1948</t>
  </si>
  <si>
    <t>0:32:28</t>
  </si>
  <si>
    <t>0:27:57</t>
  </si>
  <si>
    <t>0:21:49</t>
  </si>
  <si>
    <t>17241</t>
  </si>
  <si>
    <t>4:47:21</t>
  </si>
  <si>
    <t>1:11:07</t>
  </si>
  <si>
    <t>1:27:54</t>
  </si>
  <si>
    <t>1:4:51</t>
  </si>
  <si>
    <t>1:3:29</t>
  </si>
  <si>
    <t>556</t>
  </si>
  <si>
    <t>0:09:16</t>
  </si>
  <si>
    <t>0:07:07</t>
  </si>
  <si>
    <t>0:08:47</t>
  </si>
  <si>
    <t>0:12:58</t>
  </si>
  <si>
    <t>0:10:35</t>
  </si>
  <si>
    <t>Machine balanced</t>
  </si>
  <si>
    <t>1838</t>
  </si>
  <si>
    <t>0:30:38</t>
  </si>
  <si>
    <t>0:19:49</t>
  </si>
  <si>
    <t>0:10:05</t>
  </si>
  <si>
    <t>0:12:02</t>
  </si>
  <si>
    <t>17352</t>
  </si>
  <si>
    <t>4:49:12</t>
  </si>
  <si>
    <t>1:47:33</t>
  </si>
  <si>
    <t>0:29:27</t>
  </si>
  <si>
    <t>2:17:40</t>
  </si>
  <si>
    <t>0:14:32</t>
  </si>
  <si>
    <t>510</t>
  </si>
  <si>
    <t>0:08:30</t>
  </si>
  <si>
    <t>0:07:10</t>
  </si>
  <si>
    <t>0:05:53</t>
  </si>
  <si>
    <t>0:11:28</t>
  </si>
  <si>
    <t>0:07:16</t>
  </si>
  <si>
    <t>Machine unbalanced</t>
  </si>
  <si>
    <t>FIFO</t>
  </si>
  <si>
    <t>Model</t>
  </si>
  <si>
    <t>Balanced</t>
  </si>
  <si>
    <t>Unbalanced</t>
  </si>
  <si>
    <t>x</t>
  </si>
  <si>
    <t>Basecase</t>
  </si>
  <si>
    <t>FIFO (cancel 3600)</t>
  </si>
  <si>
    <t>3596</t>
  </si>
  <si>
    <t>0:59:56</t>
  </si>
  <si>
    <t>0:59:36</t>
  </si>
  <si>
    <t>0:59:37</t>
  </si>
  <si>
    <t>0:58:43</t>
  </si>
  <si>
    <t>75919</t>
  </si>
  <si>
    <t>21:5:19</t>
  </si>
  <si>
    <t>4:25:30</t>
  </si>
  <si>
    <t>4:54:05</t>
  </si>
  <si>
    <t>4:58:35</t>
  </si>
  <si>
    <t>6:47:09</t>
  </si>
  <si>
    <t>2301</t>
  </si>
  <si>
    <t>0:38:21</t>
  </si>
  <si>
    <t>0:33:11</t>
  </si>
  <si>
    <t>0:36:46</t>
  </si>
  <si>
    <t>0:37:19</t>
  </si>
  <si>
    <t>0:45:14</t>
  </si>
  <si>
    <t>Machine (cancel 3600)</t>
  </si>
  <si>
    <t>1371</t>
  </si>
  <si>
    <t>0:22:51</t>
  </si>
  <si>
    <t>0:15:44</t>
  </si>
  <si>
    <t>0:14:34</t>
  </si>
  <si>
    <t>0:19:31</t>
  </si>
  <si>
    <t>15924</t>
  </si>
  <si>
    <t>4:25:24</t>
  </si>
  <si>
    <t>1:11:15</t>
  </si>
  <si>
    <t>1:16:40</t>
  </si>
  <si>
    <t>0:54:34</t>
  </si>
  <si>
    <t>1:2:55</t>
  </si>
  <si>
    <t>483</t>
  </si>
  <si>
    <t>0:07:08</t>
  </si>
  <si>
    <t>0:07:40</t>
  </si>
  <si>
    <t>0:09:06</t>
  </si>
  <si>
    <t>0:08:59</t>
  </si>
  <si>
    <t>Varying cancellation</t>
  </si>
  <si>
    <t>Wcancel</t>
  </si>
  <si>
    <t>854</t>
  </si>
  <si>
    <t>0:14:14</t>
  </si>
  <si>
    <t>0:04:03</t>
  </si>
  <si>
    <t>0:13:03</t>
  </si>
  <si>
    <t>7508</t>
  </si>
  <si>
    <t>2:5:08</t>
  </si>
  <si>
    <t>0:45:04</t>
  </si>
  <si>
    <t>0:36:42</t>
  </si>
  <si>
    <t>0:39:19</t>
  </si>
  <si>
    <t>300</t>
  </si>
  <si>
    <t>0:05:00</t>
  </si>
  <si>
    <t>0:04:05</t>
  </si>
  <si>
    <t>0:06:33</t>
  </si>
  <si>
    <t>Machine (cancel 900)</t>
  </si>
  <si>
    <t>1272</t>
  </si>
  <si>
    <t>0:21:12</t>
  </si>
  <si>
    <t>0:14:24</t>
  </si>
  <si>
    <t>13646</t>
  </si>
  <si>
    <t>3:47:26</t>
  </si>
  <si>
    <t>1:7:25</t>
  </si>
  <si>
    <t>0:59:57</t>
  </si>
  <si>
    <t>0:30:06</t>
  </si>
  <si>
    <t>1:9:58</t>
  </si>
  <si>
    <t>426</t>
  </si>
  <si>
    <t>0:07:06</t>
  </si>
  <si>
    <t>0:06:45</t>
  </si>
  <si>
    <t>0:05:60</t>
  </si>
  <si>
    <t>0:06:01</t>
  </si>
  <si>
    <t>0:09:60</t>
  </si>
  <si>
    <t>Machine (cancel 1800)</t>
  </si>
  <si>
    <t>Machine (cancel 2700)</t>
  </si>
  <si>
    <t>2562</t>
  </si>
  <si>
    <t>0:42:42</t>
  </si>
  <si>
    <t>0:40:15</t>
  </si>
  <si>
    <t>0:40:58</t>
  </si>
  <si>
    <t>0:42:03</t>
  </si>
  <si>
    <t>61204</t>
  </si>
  <si>
    <t>17:00:04</t>
  </si>
  <si>
    <t>3:42:27</t>
  </si>
  <si>
    <t>4:19:41</t>
  </si>
  <si>
    <t>4:52:34</t>
  </si>
  <si>
    <t>4:5:22</t>
  </si>
  <si>
    <t>1855</t>
  </si>
  <si>
    <t>0:30:55</t>
  </si>
  <si>
    <t>0:27:48</t>
  </si>
  <si>
    <t>0:28:51</t>
  </si>
  <si>
    <t>0:32:30</t>
  </si>
  <si>
    <t>0:35:03</t>
  </si>
  <si>
    <t>FIFO (cancel 2700)</t>
  </si>
  <si>
    <t>1564</t>
  </si>
  <si>
    <t>0:26:04</t>
  </si>
  <si>
    <t>0:24:55</t>
  </si>
  <si>
    <t>0:24:02</t>
  </si>
  <si>
    <t>0:25:18</t>
  </si>
  <si>
    <t>30987</t>
  </si>
  <si>
    <t>8:36:27</t>
  </si>
  <si>
    <t>1:54:15</t>
  </si>
  <si>
    <t>2:13:47</t>
  </si>
  <si>
    <t>2:48:24</t>
  </si>
  <si>
    <t>1:40:01</t>
  </si>
  <si>
    <t>1000</t>
  </si>
  <si>
    <t>0:16:40</t>
  </si>
  <si>
    <t>0:14:17</t>
  </si>
  <si>
    <t>0:14:52</t>
  </si>
  <si>
    <t>0:18:43</t>
  </si>
  <si>
    <t>0:20:00</t>
  </si>
  <si>
    <t>8</t>
  </si>
  <si>
    <t>FIFO (cancel 1800)</t>
  </si>
  <si>
    <t>FIFO (cancel 900)</t>
  </si>
  <si>
    <t>870</t>
  </si>
  <si>
    <t>0:14:30</t>
  </si>
  <si>
    <t>0:14:10</t>
  </si>
  <si>
    <t>0:09:45</t>
  </si>
  <si>
    <t>0:13:17</t>
  </si>
  <si>
    <t>12460</t>
  </si>
  <si>
    <t>3:27:40</t>
  </si>
  <si>
    <t>1:2:41</t>
  </si>
  <si>
    <t>0:40:05</t>
  </si>
  <si>
    <t>0:55:57</t>
  </si>
  <si>
    <t>0:48:57</t>
  </si>
  <si>
    <t>461</t>
  </si>
  <si>
    <t>0:07:41</t>
  </si>
  <si>
    <t>0:07:50</t>
  </si>
  <si>
    <t>0:06:41</t>
  </si>
  <si>
    <t>0:07:60</t>
  </si>
  <si>
    <t>0:08:010</t>
  </si>
  <si>
    <t>9</t>
  </si>
  <si>
    <t>Opt. Model</t>
  </si>
  <si>
    <t>Disbalance</t>
  </si>
  <si>
    <t>0:10:34</t>
  </si>
  <si>
    <t>FIFO 60%2_3</t>
  </si>
  <si>
    <t>908</t>
  </si>
  <si>
    <t>0:15:08</t>
  </si>
  <si>
    <t>0:15:07</t>
  </si>
  <si>
    <t>0:00:59</t>
  </si>
  <si>
    <t>10929</t>
  </si>
  <si>
    <t>3:2:09</t>
  </si>
  <si>
    <t>1:42:11</t>
  </si>
  <si>
    <t>1:1:40</t>
  </si>
  <si>
    <t>0:16:38</t>
  </si>
  <si>
    <t>0:01:40</t>
  </si>
  <si>
    <t>304</t>
  </si>
  <si>
    <t>0:05:04</t>
  </si>
  <si>
    <t>0:07:18</t>
  </si>
  <si>
    <t>0:03:51</t>
  </si>
  <si>
    <t>0:04:010</t>
  </si>
  <si>
    <t>0:00:50</t>
  </si>
  <si>
    <t>FIFO 80%2_3</t>
  </si>
  <si>
    <t>823</t>
  </si>
  <si>
    <t>0:13:43</t>
  </si>
  <si>
    <t>0:08:21</t>
  </si>
  <si>
    <t>0:11:03</t>
  </si>
  <si>
    <t>0:10:03</t>
  </si>
  <si>
    <t>6564</t>
  </si>
  <si>
    <t>1:49:24</t>
  </si>
  <si>
    <t>0:28:20</t>
  </si>
  <si>
    <t>0:44:54</t>
  </si>
  <si>
    <t>0:25:07</t>
  </si>
  <si>
    <t>182</t>
  </si>
  <si>
    <t>0:03:02</t>
  </si>
  <si>
    <t>0:01:46</t>
  </si>
  <si>
    <t>0:02:48</t>
  </si>
  <si>
    <t>0:08:22</t>
  </si>
  <si>
    <t>Machine 80%2_3</t>
  </si>
  <si>
    <t>1171</t>
  </si>
  <si>
    <t>0:14:42</t>
  </si>
  <si>
    <t>0:13:31</t>
  </si>
  <si>
    <t>12351</t>
  </si>
  <si>
    <t>3:25:51</t>
  </si>
  <si>
    <t>0:56:41</t>
  </si>
  <si>
    <t>1:13:53</t>
  </si>
  <si>
    <t>0:39:34</t>
  </si>
  <si>
    <t>0:35:43</t>
  </si>
  <si>
    <t>374</t>
  </si>
  <si>
    <t>0:06:14</t>
  </si>
  <si>
    <t>0:04:43</t>
  </si>
  <si>
    <t>0:06:09</t>
  </si>
  <si>
    <t>0:09:54</t>
  </si>
  <si>
    <t>0:07:09</t>
  </si>
  <si>
    <t>Machine 60%2_3</t>
  </si>
  <si>
    <t>3204</t>
  </si>
  <si>
    <t>0:53:24</t>
  </si>
  <si>
    <t>0:50:37</t>
  </si>
  <si>
    <t>0:49:20</t>
  </si>
  <si>
    <t>0:49:50</t>
  </si>
  <si>
    <t>58986</t>
  </si>
  <si>
    <t>16:23:06</t>
  </si>
  <si>
    <t>5:15:54</t>
  </si>
  <si>
    <t>3:43:16</t>
  </si>
  <si>
    <t>4:9:59</t>
  </si>
  <si>
    <t>3:13:57</t>
  </si>
  <si>
    <t>1594</t>
  </si>
  <si>
    <t>0:26:34</t>
  </si>
  <si>
    <t>0:26:20</t>
  </si>
  <si>
    <t>0:22:20</t>
  </si>
  <si>
    <t>0:31:15</t>
  </si>
  <si>
    <t>0:27:42</t>
  </si>
  <si>
    <t>3208</t>
  </si>
  <si>
    <t>0:53:28</t>
  </si>
  <si>
    <t>0:51:01</t>
  </si>
  <si>
    <t>0:49:54</t>
  </si>
  <si>
    <t>0:50:41</t>
  </si>
  <si>
    <t>57479</t>
  </si>
  <si>
    <t>15:57:59</t>
  </si>
  <si>
    <t>3:21:51</t>
  </si>
  <si>
    <t>3:30:44</t>
  </si>
  <si>
    <t>4:6:45</t>
  </si>
  <si>
    <t>4:58:39</t>
  </si>
  <si>
    <t>1691</t>
  </si>
  <si>
    <t>0:28:11</t>
  </si>
  <si>
    <t>0:25:14</t>
  </si>
  <si>
    <t>0:26:21</t>
  </si>
  <si>
    <t>0:27:25</t>
  </si>
  <si>
    <t>FIFO 60%12_13</t>
  </si>
  <si>
    <t>Machine 60%12_13</t>
  </si>
  <si>
    <t>960</t>
  </si>
  <si>
    <t>0:16:00</t>
  </si>
  <si>
    <t>0:12:14</t>
  </si>
  <si>
    <t>0:04:46</t>
  </si>
  <si>
    <t>8573</t>
  </si>
  <si>
    <t>2:22:53</t>
  </si>
  <si>
    <t>0:35:51</t>
  </si>
  <si>
    <t>0:46:09</t>
  </si>
  <si>
    <t>0:20:02</t>
  </si>
  <si>
    <t>0:40:51</t>
  </si>
  <si>
    <t>318</t>
  </si>
  <si>
    <t>0:05:18</t>
  </si>
  <si>
    <t>0:08:58</t>
  </si>
  <si>
    <t>0:11:32</t>
  </si>
  <si>
    <t>0:02:00</t>
  </si>
  <si>
    <t>0:04:32</t>
  </si>
  <si>
    <t>Machine 80%12_13</t>
  </si>
  <si>
    <t>1804</t>
  </si>
  <si>
    <t>0:30:04</t>
  </si>
  <si>
    <t>0:23:28</t>
  </si>
  <si>
    <t>0:15:56</t>
  </si>
  <si>
    <t>0:27:08</t>
  </si>
  <si>
    <t>30612</t>
  </si>
  <si>
    <t>8:30:12</t>
  </si>
  <si>
    <t>0:37:55</t>
  </si>
  <si>
    <t>0:40:25</t>
  </si>
  <si>
    <t>3:48:30</t>
  </si>
  <si>
    <t>3:23:22</t>
  </si>
  <si>
    <t>875</t>
  </si>
  <si>
    <t>0:14:35</t>
  </si>
  <si>
    <t>0:12:38</t>
  </si>
  <si>
    <t>0:10:06</t>
  </si>
  <si>
    <t>0:15:14</t>
  </si>
  <si>
    <t>0:15:39</t>
  </si>
  <si>
    <t>FIFO 80% 12_13</t>
  </si>
  <si>
    <t>2156</t>
  </si>
  <si>
    <t>0:35:56</t>
  </si>
  <si>
    <t>0:11:42</t>
  </si>
  <si>
    <t>12751</t>
  </si>
  <si>
    <t>3:32:31</t>
  </si>
  <si>
    <t>0:57:26</t>
  </si>
  <si>
    <t>1:22:59</t>
  </si>
  <si>
    <t>0:27:51</t>
  </si>
  <si>
    <t>0:44:15</t>
  </si>
  <si>
    <t>455</t>
  </si>
  <si>
    <t>0:07:35</t>
  </si>
  <si>
    <t>0:07:11</t>
  </si>
  <si>
    <t>0:10:22</t>
  </si>
  <si>
    <t>0:06:58</t>
  </si>
  <si>
    <t>0:05:32</t>
  </si>
  <si>
    <t>International Trains</t>
  </si>
  <si>
    <t>No international trains</t>
  </si>
  <si>
    <t>0:23:24</t>
  </si>
  <si>
    <t>0:20:39</t>
  </si>
  <si>
    <t>16069</t>
  </si>
  <si>
    <t>4:27:49</t>
  </si>
  <si>
    <t>1:6:52</t>
  </si>
  <si>
    <t>1:21:34</t>
  </si>
  <si>
    <t>1:0:29</t>
  </si>
  <si>
    <t>0:58:54</t>
  </si>
  <si>
    <t>518</t>
  </si>
  <si>
    <t>0:08:38</t>
  </si>
  <si>
    <t>0:09:49</t>
  </si>
  <si>
    <t>1 international train</t>
  </si>
  <si>
    <t>2 international trains</t>
  </si>
  <si>
    <t>1650</t>
  </si>
  <si>
    <t>0:27:30</t>
  </si>
  <si>
    <t>0:14:48</t>
  </si>
  <si>
    <t>0:19:39</t>
  </si>
  <si>
    <t>0:23:58</t>
  </si>
  <si>
    <t>18033</t>
  </si>
  <si>
    <t>5:0:33</t>
  </si>
  <si>
    <t>1:26:06</t>
  </si>
  <si>
    <t>1:41:38</t>
  </si>
  <si>
    <t>0:58:18</t>
  </si>
  <si>
    <t>0:54:31</t>
  </si>
  <si>
    <t>582</t>
  </si>
  <si>
    <t>0:09:42</t>
  </si>
  <si>
    <t>0:08:37</t>
  </si>
  <si>
    <t>0:10:010</t>
  </si>
  <si>
    <t>0:11:40</t>
  </si>
  <si>
    <t>3 international trains</t>
  </si>
  <si>
    <t>4 international trains</t>
  </si>
  <si>
    <t>2492</t>
  </si>
  <si>
    <t>0:41:32</t>
  </si>
  <si>
    <t>0:21:56</t>
  </si>
  <si>
    <t>0:25:28</t>
  </si>
  <si>
    <t>20034</t>
  </si>
  <si>
    <t>5:33:54</t>
  </si>
  <si>
    <t>2:9:27</t>
  </si>
  <si>
    <t>1:40:34</t>
  </si>
  <si>
    <t>0:50:30</t>
  </si>
  <si>
    <t>0:53:23</t>
  </si>
  <si>
    <t>668</t>
  </si>
  <si>
    <t>0:11:08</t>
  </si>
  <si>
    <t>0:12:57</t>
  </si>
  <si>
    <t>5 international trains</t>
  </si>
  <si>
    <t>0:22:59</t>
  </si>
  <si>
    <t>0:32:03</t>
  </si>
  <si>
    <t>22029</t>
  </si>
  <si>
    <t>6:7:09</t>
  </si>
  <si>
    <t>2:14:14</t>
  </si>
  <si>
    <t>1:27:28</t>
  </si>
  <si>
    <t>0:56:25</t>
  </si>
  <si>
    <t>1:29:02</t>
  </si>
  <si>
    <t>711</t>
  </si>
  <si>
    <t>0:11:51</t>
  </si>
  <si>
    <t>0:13:25</t>
  </si>
  <si>
    <t>0:08:45</t>
  </si>
  <si>
    <t>0:09:24</t>
  </si>
  <si>
    <t>0:17:48</t>
  </si>
  <si>
    <t>6 international trains</t>
  </si>
  <si>
    <t>22750</t>
  </si>
  <si>
    <t>6:19:10</t>
  </si>
  <si>
    <t>2:26:56</t>
  </si>
  <si>
    <t>2:0:24</t>
  </si>
  <si>
    <t>0:36:40</t>
  </si>
  <si>
    <t>1:15:10</t>
  </si>
  <si>
    <t>758</t>
  </si>
  <si>
    <t>0:06:07</t>
  </si>
  <si>
    <t>0:18:48</t>
  </si>
  <si>
    <t>7 international trains</t>
  </si>
  <si>
    <t>2803</t>
  </si>
  <si>
    <t>0:46:43</t>
  </si>
  <si>
    <t>22852</t>
  </si>
  <si>
    <t>6:20:52</t>
  </si>
  <si>
    <t>2:47:49</t>
  </si>
  <si>
    <t>1:24:31</t>
  </si>
  <si>
    <t>0:49:27</t>
  </si>
  <si>
    <t>1:19:05</t>
  </si>
  <si>
    <t>788</t>
  </si>
  <si>
    <t>0:13:08</t>
  </si>
  <si>
    <t>0:16:47</t>
  </si>
  <si>
    <t>0:08:27</t>
  </si>
  <si>
    <t>0:09:53</t>
  </si>
  <si>
    <t>0:19:46</t>
  </si>
  <si>
    <t>8 international trains</t>
  </si>
  <si>
    <t>0:52:55</t>
  </si>
  <si>
    <t>1:15:37</t>
  </si>
  <si>
    <t>0:18:54</t>
  </si>
  <si>
    <t>9 international trains</t>
  </si>
  <si>
    <t>23028</t>
  </si>
  <si>
    <t>6:23:48</t>
  </si>
  <si>
    <t>2:34:16</t>
  </si>
  <si>
    <t>1:23:02</t>
  </si>
  <si>
    <t>1:4:54</t>
  </si>
  <si>
    <t>1:21:36</t>
  </si>
  <si>
    <t>768</t>
  </si>
  <si>
    <t>0:12:48</t>
  </si>
  <si>
    <t>0:15:26</t>
  </si>
  <si>
    <t>0:08:18</t>
  </si>
  <si>
    <t>0:12:59</t>
  </si>
  <si>
    <t>0:16:19</t>
  </si>
  <si>
    <t>10 international trains</t>
  </si>
  <si>
    <t>Avg. Delay (Scenario 3)</t>
  </si>
  <si>
    <t># Cancelled (Scenario 2)</t>
  </si>
  <si>
    <t>AIP5_2_3 HERE</t>
  </si>
  <si>
    <t>AIP5_1</t>
  </si>
  <si>
    <t># Cancelled (FIFO)</t>
  </si>
  <si>
    <t># Cancelled (Opt.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</si>
</sst>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21" fontId="0" fillId="0" borderId="0" xfId="0" applyNumberFormat="1"/>
    <xf numFmtId="0" fontId="2" fillId="0" borderId="0" xfId="0" applyFon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2" fontId="0" fillId="2" borderId="0" xfId="0" quotePrefix="1" applyNumberFormat="1" applyFill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'International trains'!$B$16:$B$26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'International trains'!$C$16:$C$26</c:f>
              <c:numCache>
                <c:formatCode>0%</c:formatCode>
                <c:ptCount val="11"/>
                <c:pt idx="0">
                  <c:v>1</c:v>
                </c:pt>
                <c:pt idx="1">
                  <c:v>1.0091057523235367</c:v>
                </c:pt>
                <c:pt idx="2">
                  <c:v>1.0400025119316754</c:v>
                </c:pt>
                <c:pt idx="3">
                  <c:v>1.1324415975885456</c:v>
                </c:pt>
                <c:pt idx="4">
                  <c:v>1.1324415975885456</c:v>
                </c:pt>
                <c:pt idx="5">
                  <c:v>1.2581009796533533</c:v>
                </c:pt>
                <c:pt idx="6">
                  <c:v>1.3833835719668426</c:v>
                </c:pt>
                <c:pt idx="7">
                  <c:v>1.4286611404169807</c:v>
                </c:pt>
                <c:pt idx="8">
                  <c:v>1.4350665661893995</c:v>
                </c:pt>
                <c:pt idx="9">
                  <c:v>1.4350665661893995</c:v>
                </c:pt>
                <c:pt idx="10">
                  <c:v>1.4461190655614167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1-704D-9D0D-5A99BA1C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55984"/>
        <c:axId val="927549232"/>
      </c:scatterChart>
      <c:valAx>
        <c:axId val="9681559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International trains in timetable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7549232"/>
        <c:crosses val="autoZero"/>
        <c:crossBetween val="midCat"/>
        <c:majorUnit val="1"/>
      </c:valAx>
      <c:valAx>
        <c:axId val="9275492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objective function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681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'Varying Cancellation'!$D$13</c:f>
              <c:strCache>
                <c:ptCount val="1"/>
                <c:pt idx="0">
                  <c:v>Avg. Delay (Scenario 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'Varying Cancellation'!$A$14:$A$17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Cancellation'!$D$14:$D$17</c:f>
              <c:numCache>
                <c:formatCode>General</c:formatCode>
                <c:ptCount val="4"/>
                <c:pt idx="0">
                  <c:v>94</c:v>
                </c:pt>
                <c:pt idx="1">
                  <c:v>342</c:v>
                </c:pt>
                <c:pt idx="2">
                  <c:v>342</c:v>
                </c:pt>
                <c:pt idx="3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C-664E-9355-7C18EAC83CDA}"/>
            </c:ext>
          </c:extLst>
        </c:ser>
        <c:ser>
          <c:idx val="3"/>
          <c:order val="3"/>
          <c:tx>
            <c:strRef>
              <c:f>'Varying Cancellation'!$E$13</c:f>
              <c:strCache>
                <c:ptCount val="1"/>
                <c:pt idx="0">
                  <c:v>Avg. Delay (Scenario 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Cancellation'!$A$14:$A$17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Cancellation'!$E$14:$E$17</c:f>
              <c:numCache>
                <c:formatCode>General</c:formatCode>
                <c:ptCount val="4"/>
                <c:pt idx="0">
                  <c:v>80</c:v>
                </c:pt>
                <c:pt idx="1">
                  <c:v>275</c:v>
                </c:pt>
                <c:pt idx="2">
                  <c:v>275</c:v>
                </c:pt>
                <c:pt idx="3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2C-664E-9355-7C18EAC8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416864"/>
        <c:axId val="918135312"/>
      </c:scatterChart>
      <c:scatterChart>
        <c:scatterStyle val="lineMarker"/>
        <c:varyColors val="0"/>
        <c:ser>
          <c:idx val="0"/>
          <c:order val="0"/>
          <c:tx>
            <c:strRef>
              <c:f>'Varying Cancellation'!$B$13</c:f>
              <c:strCache>
                <c:ptCount val="1"/>
                <c:pt idx="0">
                  <c:v># Cancelled (Scenario 2)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'Varying Cancellation'!$A$14:$A$17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Cancellation'!$B$14:$B$17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C-664E-9355-7C18EAC83CDA}"/>
            </c:ext>
          </c:extLst>
        </c:ser>
        <c:ser>
          <c:idx val="1"/>
          <c:order val="1"/>
          <c:tx>
            <c:strRef>
              <c:f>'Varying Cancellation'!$C$13</c:f>
              <c:strCache>
                <c:ptCount val="1"/>
                <c:pt idx="0">
                  <c:v># Cancelled (Scenario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Cancellation'!$A$14:$A$17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Cancellation'!$C$14:$C$17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C-664E-9355-7C18EAC8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35968"/>
        <c:axId val="957506176"/>
      </c:scatterChart>
      <c:valAx>
        <c:axId val="918416864"/>
        <c:scaling>
          <c:orientation val="minMax"/>
          <c:max val="36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Cancellation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8135312"/>
        <c:crosses val="autoZero"/>
        <c:crossBetween val="midCat"/>
        <c:majorUnit val="900"/>
      </c:valAx>
      <c:valAx>
        <c:axId val="9181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delay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8416864"/>
        <c:crosses val="autoZero"/>
        <c:crossBetween val="midCat"/>
      </c:valAx>
      <c:valAx>
        <c:axId val="957506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Cancelled</a:t>
                </a:r>
                <a:r>
                  <a:rPr lang="nl-NL" baseline="0"/>
                  <a:t> trains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1435968"/>
        <c:crosses val="max"/>
        <c:crossBetween val="midCat"/>
      </c:valAx>
      <c:valAx>
        <c:axId val="9214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750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'Varying Cancellation'!$B$21</c:f>
              <c:strCache>
                <c:ptCount val="1"/>
                <c:pt idx="0">
                  <c:v># Cancelled (FIFO)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'Varying Cancellation'!$A$22:$A$25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Cancellation'!$B$22:$B$25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EC-8B4C-9D28-14D46588D736}"/>
            </c:ext>
          </c:extLst>
        </c:ser>
        <c:ser>
          <c:idx val="1"/>
          <c:order val="1"/>
          <c:tx>
            <c:strRef>
              <c:f>'Varying Cancellation'!$C$21</c:f>
              <c:strCache>
                <c:ptCount val="1"/>
                <c:pt idx="0">
                  <c:v># Cancelled (Opt.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Cancellation'!$A$22:$A$25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Cancellation'!$C$22:$C$25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FEC-8B4C-9D28-14D46588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1311"/>
        <c:axId val="213629855"/>
      </c:scatterChart>
      <c:valAx>
        <c:axId val="213721311"/>
        <c:scaling>
          <c:orientation val="minMax"/>
          <c:max val="36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Cancellation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629855"/>
        <c:crosses val="autoZero"/>
        <c:crossBetween val="midCat"/>
        <c:majorUnit val="900"/>
      </c:valAx>
      <c:valAx>
        <c:axId val="2136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Cancelled trains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601241980169145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72131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'Varying Cancellation'!$B$27</c:f>
              <c:strCache>
                <c:ptCount val="1"/>
                <c:pt idx="0">
                  <c:v># Cancelled (FIFO)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'Varying Cancellation'!$A$28:$A$31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Cancellation'!$B$28:$B$31</c:f>
              <c:numCache>
                <c:formatCode>General</c:formatCode>
                <c:ptCount val="4"/>
                <c:pt idx="0">
                  <c:v>461</c:v>
                </c:pt>
                <c:pt idx="1">
                  <c:v>1000</c:v>
                </c:pt>
                <c:pt idx="2">
                  <c:v>1855</c:v>
                </c:pt>
                <c:pt idx="3">
                  <c:v>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D-3B46-8F96-88255D447599}"/>
            </c:ext>
          </c:extLst>
        </c:ser>
        <c:ser>
          <c:idx val="1"/>
          <c:order val="1"/>
          <c:tx>
            <c:strRef>
              <c:f>'Varying Cancellation'!$C$27</c:f>
              <c:strCache>
                <c:ptCount val="1"/>
                <c:pt idx="0">
                  <c:v># Cancelled (Opt.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Cancellation'!$A$28:$A$31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Cancellation'!$C$28:$C$31</c:f>
              <c:numCache>
                <c:formatCode>General</c:formatCode>
                <c:ptCount val="4"/>
                <c:pt idx="0">
                  <c:v>300</c:v>
                </c:pt>
                <c:pt idx="1">
                  <c:v>426</c:v>
                </c:pt>
                <c:pt idx="2">
                  <c:v>483</c:v>
                </c:pt>
                <c:pt idx="3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3D-3B46-8F96-88255D44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1311"/>
        <c:axId val="213629855"/>
      </c:scatterChart>
      <c:valAx>
        <c:axId val="213721311"/>
        <c:scaling>
          <c:orientation val="minMax"/>
          <c:max val="36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Cancellation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629855"/>
        <c:crosses val="autoZero"/>
        <c:crossBetween val="midCat"/>
        <c:majorUnit val="900"/>
      </c:valAx>
      <c:valAx>
        <c:axId val="2136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delay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72131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'Varying Cancellation'!$B$13</c:f>
              <c:strCache>
                <c:ptCount val="1"/>
                <c:pt idx="0">
                  <c:v># Cancelled (Scenario 2)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'Varying Cancellation'!$A$14:$A$17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Cancellation'!$B$14:$B$17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6D-3D4B-8612-2EDD28993AC0}"/>
            </c:ext>
          </c:extLst>
        </c:ser>
        <c:ser>
          <c:idx val="1"/>
          <c:order val="1"/>
          <c:tx>
            <c:strRef>
              <c:f>'Varying Cancellation'!$C$13</c:f>
              <c:strCache>
                <c:ptCount val="1"/>
                <c:pt idx="0">
                  <c:v># Cancelled (Scenario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Cancellation'!$A$14:$A$17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Cancellation'!$C$14:$C$17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6D-3D4B-8612-2EDD2899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1311"/>
        <c:axId val="213629855"/>
      </c:scatterChart>
      <c:valAx>
        <c:axId val="213721311"/>
        <c:scaling>
          <c:orientation val="minMax"/>
          <c:max val="36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Cancellation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629855"/>
        <c:crosses val="autoZero"/>
        <c:crossBetween val="midCat"/>
        <c:majorUnit val="900"/>
      </c:valAx>
      <c:valAx>
        <c:axId val="2136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Cancelled trains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601241980169145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72131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'Varying Cancellation'!$B$42</c:f>
              <c:strCache>
                <c:ptCount val="1"/>
                <c:pt idx="0">
                  <c:v>Avg. Delay (Scenario 3)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'Varying Cancellation'!$A$43:$A$46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Cancellation'!$B$43:$B$46</c:f>
              <c:numCache>
                <c:formatCode>General</c:formatCode>
                <c:ptCount val="4"/>
                <c:pt idx="0">
                  <c:v>94</c:v>
                </c:pt>
                <c:pt idx="1">
                  <c:v>342</c:v>
                </c:pt>
                <c:pt idx="2">
                  <c:v>342</c:v>
                </c:pt>
                <c:pt idx="3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1C-384D-8193-8EEE85D6C217}"/>
            </c:ext>
          </c:extLst>
        </c:ser>
        <c:ser>
          <c:idx val="1"/>
          <c:order val="1"/>
          <c:tx>
            <c:strRef>
              <c:f>'Varying Cancellation'!$C$42</c:f>
              <c:strCache>
                <c:ptCount val="1"/>
                <c:pt idx="0">
                  <c:v>Avg. Delay (Scenario 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Cancellation'!$A$43:$A$46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'Varying Cancellation'!$C$43:$C$46</c:f>
              <c:numCache>
                <c:formatCode>General</c:formatCode>
                <c:ptCount val="4"/>
                <c:pt idx="0">
                  <c:v>80</c:v>
                </c:pt>
                <c:pt idx="1">
                  <c:v>275</c:v>
                </c:pt>
                <c:pt idx="2">
                  <c:v>275</c:v>
                </c:pt>
                <c:pt idx="3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1C-384D-8193-8EEE85D6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1311"/>
        <c:axId val="213629855"/>
      </c:scatterChart>
      <c:valAx>
        <c:axId val="213721311"/>
        <c:scaling>
          <c:orientation val="minMax"/>
          <c:max val="36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Cancellation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629855"/>
        <c:crosses val="autoZero"/>
        <c:crossBetween val="midCat"/>
        <c:majorUnit val="900"/>
      </c:valAx>
      <c:valAx>
        <c:axId val="2136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delay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72131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9</xdr:row>
      <xdr:rowOff>139700</xdr:rowOff>
    </xdr:from>
    <xdr:to>
      <xdr:col>10</xdr:col>
      <xdr:colOff>101600</xdr:colOff>
      <xdr:row>23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E4276CA-9E5D-8900-8EBD-C9460DDB3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531091</xdr:colOff>
      <xdr:row>15</xdr:row>
      <xdr:rowOff>25400</xdr:rowOff>
    </xdr:from>
    <xdr:to>
      <xdr:col>12</xdr:col>
      <xdr:colOff>115455</xdr:colOff>
      <xdr:row>28</xdr:row>
      <xdr:rowOff>66964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64FABB9-7392-989A-25CE-3B820F973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519545</xdr:colOff>
      <xdr:row>21</xdr:row>
      <xdr:rowOff>8081</xdr:rowOff>
    </xdr:from>
    <xdr:to>
      <xdr:col>8</xdr:col>
      <xdr:colOff>69273</xdr:colOff>
      <xdr:row>34</xdr:row>
      <xdr:rowOff>49645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EB5BDD-17EF-37CB-FFA4-4234EC347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1454727</xdr:colOff>
      <xdr:row>26</xdr:row>
      <xdr:rowOff>65809</xdr:rowOff>
    </xdr:from>
    <xdr:to>
      <xdr:col>4</xdr:col>
      <xdr:colOff>334818</xdr:colOff>
      <xdr:row>39</xdr:row>
      <xdr:rowOff>107373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F6D2269-FC76-A5E5-2EE7-52854CD11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202046</xdr:colOff>
      <xdr:row>28</xdr:row>
      <xdr:rowOff>94673</xdr:rowOff>
    </xdr:from>
    <xdr:to>
      <xdr:col>15</xdr:col>
      <xdr:colOff>617682</xdr:colOff>
      <xdr:row>41</xdr:row>
      <xdr:rowOff>136237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1DBB23A-02D9-88A3-D4B1-D033A660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375228</xdr:colOff>
      <xdr:row>27</xdr:row>
      <xdr:rowOff>152400</xdr:rowOff>
    </xdr:from>
    <xdr:to>
      <xdr:col>10</xdr:col>
      <xdr:colOff>790864</xdr:colOff>
      <xdr:row>40</xdr:row>
      <xdr:rowOff>193964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D5EB2583-DBEB-9AB1-FF80-D1BCB49E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homasvandendorpe/Dropbox/Thesis/Code/AIP4_S1/Results%20to%20write%20about.xlsx" TargetMode="External"/><Relationship Id="rId1" Type="http://schemas.openxmlformats.org/officeDocument/2006/relationships/externalLinkPath" Target="/Users/thomasvandendorpe/Dropbox/Thesis/Code/AIP4_S1/Results%20to%20write%20ab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data"/>
      <sheetName val="Cancellation pen"/>
      <sheetName val="Relative importance"/>
      <sheetName val="Unbalance"/>
      <sheetName val="Infrastructure"/>
      <sheetName val="Correct format"/>
    </sheetNames>
    <sheetDataSet>
      <sheetData sheetId="0"/>
      <sheetData sheetId="1">
        <row r="13">
          <cell r="B13" t="str">
            <v># Cancelled (FIFO)</v>
          </cell>
          <cell r="C13" t="str">
            <v># Cancelled (Opt. Model)</v>
          </cell>
        </row>
        <row r="14">
          <cell r="A14">
            <v>900</v>
          </cell>
          <cell r="B14">
            <v>6</v>
          </cell>
          <cell r="C14">
            <v>2</v>
          </cell>
        </row>
        <row r="15">
          <cell r="A15">
            <v>1800</v>
          </cell>
          <cell r="B15">
            <v>3</v>
          </cell>
          <cell r="C15">
            <v>2</v>
          </cell>
        </row>
        <row r="16">
          <cell r="A16">
            <v>2700</v>
          </cell>
          <cell r="B16">
            <v>1</v>
          </cell>
          <cell r="C16">
            <v>1</v>
          </cell>
        </row>
        <row r="17">
          <cell r="A17">
            <v>3600</v>
          </cell>
          <cell r="B17">
            <v>0</v>
          </cell>
          <cell r="C17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F75F-7D81-4848-9659-BC1F1C4596D7}">
  <dimension ref="A1:AE78"/>
  <sheetViews>
    <sheetView workbookViewId="0">
      <pane ySplit="1" topLeftCell="A53" activePane="bottomLeft" state="frozen"/>
      <selection pane="bottomLeft" activeCell="A67" sqref="A67:XFD78"/>
    </sheetView>
  </sheetViews>
  <sheetFormatPr baseColWidth="10" defaultRowHeight="16" x14ac:dyDescent="0.2"/>
  <cols>
    <col min="1" max="1" width="44.83203125" customWidth="1"/>
    <col min="21" max="21" width="19.83203125" customWidth="1"/>
    <col min="22" max="22" width="17.33203125" customWidth="1"/>
    <col min="23" max="23" width="17.5" customWidth="1"/>
    <col min="24" max="24" width="17.33203125" customWidth="1"/>
  </cols>
  <sheetData>
    <row r="1" spans="1:3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t="s">
        <v>23</v>
      </c>
      <c r="Y1" s="1" t="s">
        <v>24</v>
      </c>
      <c r="Z1" t="s">
        <v>25</v>
      </c>
      <c r="AA1" t="s">
        <v>26</v>
      </c>
      <c r="AB1" s="1" t="s">
        <v>27</v>
      </c>
      <c r="AC1" t="s">
        <v>131</v>
      </c>
    </row>
    <row r="2" spans="1:31" x14ac:dyDescent="0.2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30</v>
      </c>
      <c r="H2">
        <v>7223</v>
      </c>
      <c r="I2" t="s">
        <v>34</v>
      </c>
      <c r="J2" t="s">
        <v>32</v>
      </c>
      <c r="K2" t="s">
        <v>33</v>
      </c>
      <c r="L2" t="s">
        <v>35</v>
      </c>
      <c r="M2" t="s">
        <v>36</v>
      </c>
      <c r="N2" t="s">
        <v>37</v>
      </c>
      <c r="O2" t="s">
        <v>38</v>
      </c>
      <c r="P2" t="s">
        <v>32</v>
      </c>
      <c r="Q2" t="s">
        <v>33</v>
      </c>
      <c r="R2" t="s">
        <v>39</v>
      </c>
      <c r="S2" t="s">
        <v>40</v>
      </c>
      <c r="T2">
        <v>0</v>
      </c>
      <c r="U2" t="s">
        <v>40</v>
      </c>
      <c r="V2" t="s">
        <v>40</v>
      </c>
      <c r="W2" t="s">
        <v>40</v>
      </c>
      <c r="AC2">
        <f>H2+T2*3600</f>
        <v>7223</v>
      </c>
    </row>
    <row r="3" spans="1:31" x14ac:dyDescent="0.2">
      <c r="A3" t="s">
        <v>57</v>
      </c>
      <c r="B3" t="s">
        <v>41</v>
      </c>
      <c r="C3" t="s">
        <v>42</v>
      </c>
      <c r="D3" t="s">
        <v>42</v>
      </c>
      <c r="E3" t="s">
        <v>43</v>
      </c>
      <c r="F3" t="s">
        <v>44</v>
      </c>
      <c r="G3" t="s">
        <v>45</v>
      </c>
      <c r="H3">
        <v>151604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P3" t="s">
        <v>53</v>
      </c>
      <c r="Q3" t="s">
        <v>54</v>
      </c>
      <c r="R3" t="s">
        <v>55</v>
      </c>
      <c r="S3" t="s">
        <v>56</v>
      </c>
      <c r="T3">
        <v>0</v>
      </c>
      <c r="U3" t="s">
        <v>40</v>
      </c>
      <c r="V3" t="s">
        <v>40</v>
      </c>
      <c r="W3" t="s">
        <v>40</v>
      </c>
      <c r="X3" t="s">
        <v>40</v>
      </c>
      <c r="AC3">
        <f t="shared" ref="AC3:AC20" si="0">H3+T3*3600</f>
        <v>151604</v>
      </c>
      <c r="AD3">
        <f>AC3/AC5</f>
        <v>9.4841413825461363</v>
      </c>
    </row>
    <row r="4" spans="1:31" x14ac:dyDescent="0.2">
      <c r="A4" t="s">
        <v>75</v>
      </c>
      <c r="B4" t="s">
        <v>58</v>
      </c>
      <c r="C4" t="s">
        <v>59</v>
      </c>
      <c r="D4" t="s">
        <v>59</v>
      </c>
      <c r="E4" t="s">
        <v>60</v>
      </c>
      <c r="F4" t="s">
        <v>61</v>
      </c>
      <c r="G4" t="s">
        <v>62</v>
      </c>
      <c r="H4">
        <v>76347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>
        <v>4</v>
      </c>
      <c r="U4" t="s">
        <v>74</v>
      </c>
      <c r="V4" t="s">
        <v>40</v>
      </c>
      <c r="W4" t="s">
        <v>74</v>
      </c>
      <c r="X4" t="s">
        <v>40</v>
      </c>
      <c r="AC4">
        <f t="shared" si="0"/>
        <v>90747</v>
      </c>
    </row>
    <row r="5" spans="1:31" x14ac:dyDescent="0.2">
      <c r="A5" t="s">
        <v>77</v>
      </c>
      <c r="B5">
        <v>1777</v>
      </c>
      <c r="C5" s="4">
        <v>2.056712962962963E-2</v>
      </c>
      <c r="D5" s="4">
        <v>2.056712962962963E-2</v>
      </c>
      <c r="E5" s="4">
        <v>1.4097222222222221E-2</v>
      </c>
      <c r="F5" s="4">
        <v>1.3402777777777777E-2</v>
      </c>
      <c r="G5" s="4">
        <v>1.2418981481481482E-2</v>
      </c>
      <c r="H5">
        <v>15985</v>
      </c>
      <c r="I5" s="4">
        <v>0.18501157407407409</v>
      </c>
      <c r="J5" s="4">
        <v>4.9155092592592597E-2</v>
      </c>
      <c r="K5" s="4">
        <v>4.6770833333333338E-2</v>
      </c>
      <c r="L5" s="4">
        <v>4.3321759259259261E-2</v>
      </c>
      <c r="M5" s="4">
        <v>4.5763888888888889E-2</v>
      </c>
      <c r="N5">
        <v>484</v>
      </c>
      <c r="O5" s="4">
        <v>5.6018518518518518E-3</v>
      </c>
      <c r="P5" s="4">
        <v>4.9189814814814816E-3</v>
      </c>
      <c r="Q5" s="4">
        <v>4.6759259259259263E-3</v>
      </c>
      <c r="R5" s="4">
        <v>6.1921296296296299E-3</v>
      </c>
      <c r="S5" s="4">
        <v>7.6273148148148151E-3</v>
      </c>
      <c r="T5">
        <v>0</v>
      </c>
      <c r="U5">
        <v>0</v>
      </c>
      <c r="V5">
        <v>0</v>
      </c>
      <c r="W5">
        <v>0</v>
      </c>
      <c r="X5">
        <v>0</v>
      </c>
      <c r="AC5">
        <f t="shared" si="0"/>
        <v>15985</v>
      </c>
    </row>
    <row r="6" spans="1:31" x14ac:dyDescent="0.2">
      <c r="A6" t="s">
        <v>78</v>
      </c>
      <c r="B6">
        <v>1777</v>
      </c>
      <c r="C6" s="4">
        <v>2.056712962962963E-2</v>
      </c>
      <c r="D6" s="4">
        <v>2.056712962962963E-2</v>
      </c>
      <c r="E6" s="4">
        <v>1.4097222222222221E-2</v>
      </c>
      <c r="F6" s="4">
        <v>1.3402777777777777E-2</v>
      </c>
      <c r="G6" s="4">
        <v>1.2418981481481482E-2</v>
      </c>
      <c r="H6">
        <v>15985</v>
      </c>
      <c r="I6" s="4">
        <v>0.18501157407407409</v>
      </c>
      <c r="J6" s="4">
        <v>4.9155092592592597E-2</v>
      </c>
      <c r="K6" s="4">
        <v>4.6770833333333338E-2</v>
      </c>
      <c r="L6" s="4">
        <v>4.3321759259259261E-2</v>
      </c>
      <c r="M6" s="4">
        <v>4.5763888888888889E-2</v>
      </c>
      <c r="N6">
        <v>484</v>
      </c>
      <c r="O6" s="4">
        <v>5.6018518518518518E-3</v>
      </c>
      <c r="P6" s="4">
        <v>4.9189814814814816E-3</v>
      </c>
      <c r="Q6" s="4">
        <v>4.6759259259259263E-3</v>
      </c>
      <c r="R6" s="4">
        <v>6.1921296296296299E-3</v>
      </c>
      <c r="S6" s="4">
        <v>7.6273148148148151E-3</v>
      </c>
      <c r="T6">
        <v>0</v>
      </c>
      <c r="U6">
        <v>0</v>
      </c>
      <c r="V6">
        <v>0</v>
      </c>
      <c r="W6">
        <v>0</v>
      </c>
      <c r="X6">
        <v>0</v>
      </c>
      <c r="AC6">
        <f t="shared" si="0"/>
        <v>15985</v>
      </c>
    </row>
    <row r="7" spans="1:31" x14ac:dyDescent="0.2">
      <c r="A7" t="s">
        <v>95</v>
      </c>
      <c r="B7" t="s">
        <v>79</v>
      </c>
      <c r="C7" t="s">
        <v>80</v>
      </c>
      <c r="D7" t="s">
        <v>81</v>
      </c>
      <c r="E7" t="s">
        <v>82</v>
      </c>
      <c r="F7" t="s">
        <v>80</v>
      </c>
      <c r="G7" t="s">
        <v>83</v>
      </c>
      <c r="H7">
        <v>194367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90</v>
      </c>
      <c r="P7" t="s">
        <v>91</v>
      </c>
      <c r="Q7" t="s">
        <v>92</v>
      </c>
      <c r="R7" t="s">
        <v>93</v>
      </c>
      <c r="S7" t="s">
        <v>94</v>
      </c>
      <c r="T7">
        <v>0</v>
      </c>
      <c r="U7" t="s">
        <v>40</v>
      </c>
      <c r="V7" t="s">
        <v>40</v>
      </c>
      <c r="W7" t="s">
        <v>40</v>
      </c>
      <c r="X7" t="s">
        <v>40</v>
      </c>
      <c r="AC7">
        <f t="shared" si="0"/>
        <v>194367</v>
      </c>
    </row>
    <row r="8" spans="1:31" x14ac:dyDescent="0.2">
      <c r="A8" t="s">
        <v>112</v>
      </c>
      <c r="B8" t="s">
        <v>96</v>
      </c>
      <c r="C8" t="s">
        <v>97</v>
      </c>
      <c r="D8" t="s">
        <v>97</v>
      </c>
      <c r="E8" t="s">
        <v>98</v>
      </c>
      <c r="F8" t="s">
        <v>99</v>
      </c>
      <c r="G8" t="s">
        <v>100</v>
      </c>
      <c r="H8">
        <v>72209</v>
      </c>
      <c r="I8" t="s">
        <v>101</v>
      </c>
      <c r="J8" t="s">
        <v>102</v>
      </c>
      <c r="K8" t="s">
        <v>103</v>
      </c>
      <c r="L8" t="s">
        <v>104</v>
      </c>
      <c r="M8" t="s">
        <v>105</v>
      </c>
      <c r="N8" t="s">
        <v>106</v>
      </c>
      <c r="O8" t="s">
        <v>107</v>
      </c>
      <c r="P8" t="s">
        <v>108</v>
      </c>
      <c r="Q8" t="s">
        <v>109</v>
      </c>
      <c r="R8" t="s">
        <v>110</v>
      </c>
      <c r="S8" t="s">
        <v>111</v>
      </c>
      <c r="T8">
        <v>7</v>
      </c>
      <c r="U8" t="s">
        <v>76</v>
      </c>
      <c r="V8" t="s">
        <v>40</v>
      </c>
      <c r="W8" t="s">
        <v>74</v>
      </c>
      <c r="X8" t="s">
        <v>74</v>
      </c>
      <c r="AC8">
        <f t="shared" si="0"/>
        <v>97409</v>
      </c>
    </row>
    <row r="9" spans="1:31" x14ac:dyDescent="0.2">
      <c r="A9" t="s">
        <v>130</v>
      </c>
      <c r="B9" t="s">
        <v>113</v>
      </c>
      <c r="C9" t="s">
        <v>114</v>
      </c>
      <c r="D9" t="s">
        <v>114</v>
      </c>
      <c r="E9" t="s">
        <v>115</v>
      </c>
      <c r="F9" t="s">
        <v>116</v>
      </c>
      <c r="G9" t="s">
        <v>117</v>
      </c>
      <c r="H9">
        <v>18540</v>
      </c>
      <c r="I9" t="s">
        <v>118</v>
      </c>
      <c r="J9" t="s">
        <v>119</v>
      </c>
      <c r="K9" t="s">
        <v>120</v>
      </c>
      <c r="L9" t="s">
        <v>121</v>
      </c>
      <c r="M9" t="s">
        <v>122</v>
      </c>
      <c r="N9" t="s">
        <v>123</v>
      </c>
      <c r="O9" t="s">
        <v>124</v>
      </c>
      <c r="P9" t="s">
        <v>125</v>
      </c>
      <c r="Q9" t="s">
        <v>126</v>
      </c>
      <c r="R9" t="s">
        <v>127</v>
      </c>
      <c r="S9" t="s">
        <v>128</v>
      </c>
      <c r="T9">
        <v>0</v>
      </c>
      <c r="U9" t="s">
        <v>40</v>
      </c>
      <c r="V9" t="s">
        <v>40</v>
      </c>
      <c r="W9" t="s">
        <v>40</v>
      </c>
      <c r="X9" t="s">
        <v>40</v>
      </c>
      <c r="AC9">
        <f t="shared" si="0"/>
        <v>18540</v>
      </c>
    </row>
    <row r="10" spans="1:31" x14ac:dyDescent="0.2">
      <c r="A10" t="s">
        <v>129</v>
      </c>
      <c r="B10" t="s">
        <v>113</v>
      </c>
      <c r="C10" t="s">
        <v>114</v>
      </c>
      <c r="D10" t="s">
        <v>114</v>
      </c>
      <c r="E10" t="s">
        <v>115</v>
      </c>
      <c r="F10" t="s">
        <v>116</v>
      </c>
      <c r="G10" t="s">
        <v>117</v>
      </c>
      <c r="H10">
        <v>18540</v>
      </c>
      <c r="I10" t="s">
        <v>118</v>
      </c>
      <c r="J10" t="s">
        <v>119</v>
      </c>
      <c r="K10" t="s">
        <v>120</v>
      </c>
      <c r="L10" t="s">
        <v>121</v>
      </c>
      <c r="M10" t="s">
        <v>122</v>
      </c>
      <c r="N10" t="s">
        <v>123</v>
      </c>
      <c r="O10" t="s">
        <v>124</v>
      </c>
      <c r="P10" t="s">
        <v>125</v>
      </c>
      <c r="Q10" t="s">
        <v>126</v>
      </c>
      <c r="R10" t="s">
        <v>127</v>
      </c>
      <c r="S10" t="s">
        <v>128</v>
      </c>
      <c r="T10">
        <v>0</v>
      </c>
      <c r="U10" t="s">
        <v>40</v>
      </c>
      <c r="V10" t="s">
        <v>40</v>
      </c>
      <c r="W10" t="s">
        <v>40</v>
      </c>
      <c r="X10" t="s">
        <v>40</v>
      </c>
      <c r="AC10">
        <f t="shared" si="0"/>
        <v>18540</v>
      </c>
    </row>
    <row r="11" spans="1:31" x14ac:dyDescent="0.2">
      <c r="AC11">
        <f t="shared" si="0"/>
        <v>0</v>
      </c>
    </row>
    <row r="12" spans="1:31" x14ac:dyDescent="0.2">
      <c r="A12" s="5" t="s">
        <v>132</v>
      </c>
      <c r="AC12">
        <f t="shared" si="0"/>
        <v>0</v>
      </c>
    </row>
    <row r="13" spans="1:31" x14ac:dyDescent="0.2">
      <c r="A13" t="s">
        <v>133</v>
      </c>
      <c r="B13" t="s">
        <v>134</v>
      </c>
      <c r="C13" t="s">
        <v>135</v>
      </c>
      <c r="D13" t="s">
        <v>136</v>
      </c>
      <c r="E13" t="s">
        <v>137</v>
      </c>
      <c r="F13" t="s">
        <v>138</v>
      </c>
      <c r="G13" t="s">
        <v>135</v>
      </c>
      <c r="H13" t="s">
        <v>139</v>
      </c>
      <c r="I13" t="s">
        <v>140</v>
      </c>
      <c r="J13" t="s">
        <v>141</v>
      </c>
      <c r="K13" t="s">
        <v>142</v>
      </c>
      <c r="L13" t="s">
        <v>143</v>
      </c>
      <c r="M13" t="s">
        <v>144</v>
      </c>
      <c r="N13" t="s">
        <v>145</v>
      </c>
      <c r="O13" t="s">
        <v>146</v>
      </c>
      <c r="P13" t="s">
        <v>147</v>
      </c>
      <c r="Q13" t="s">
        <v>148</v>
      </c>
      <c r="R13" t="s">
        <v>149</v>
      </c>
      <c r="S13" t="s">
        <v>150</v>
      </c>
      <c r="T13" t="s">
        <v>151</v>
      </c>
      <c r="U13" t="s">
        <v>74</v>
      </c>
      <c r="V13" t="s">
        <v>152</v>
      </c>
      <c r="W13" t="s">
        <v>152</v>
      </c>
      <c r="X13" t="s">
        <v>74</v>
      </c>
      <c r="AC13">
        <f t="shared" si="0"/>
        <v>102194</v>
      </c>
      <c r="AD13" s="6">
        <f>AC13/MIN(AC$13:AC$16)</f>
        <v>6.0135341885371307</v>
      </c>
      <c r="AE13" s="7">
        <f>AD13-100%</f>
        <v>5.0135341885371307</v>
      </c>
    </row>
    <row r="14" spans="1:31" x14ac:dyDescent="0.2">
      <c r="A14" t="s">
        <v>170</v>
      </c>
      <c r="B14" t="s">
        <v>153</v>
      </c>
      <c r="C14" t="s">
        <v>154</v>
      </c>
      <c r="D14" t="s">
        <v>154</v>
      </c>
      <c r="E14" t="s">
        <v>155</v>
      </c>
      <c r="F14" t="s">
        <v>156</v>
      </c>
      <c r="G14" t="s">
        <v>157</v>
      </c>
      <c r="H14" t="s">
        <v>158</v>
      </c>
      <c r="I14" t="s">
        <v>159</v>
      </c>
      <c r="J14" t="s">
        <v>160</v>
      </c>
      <c r="K14" t="s">
        <v>161</v>
      </c>
      <c r="L14" t="s">
        <v>162</v>
      </c>
      <c r="M14" t="s">
        <v>163</v>
      </c>
      <c r="N14" t="s">
        <v>164</v>
      </c>
      <c r="O14" t="s">
        <v>165</v>
      </c>
      <c r="P14" t="s">
        <v>166</v>
      </c>
      <c r="Q14" t="s">
        <v>167</v>
      </c>
      <c r="R14" t="s">
        <v>168</v>
      </c>
      <c r="S14" t="s">
        <v>169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AC14">
        <f t="shared" si="0"/>
        <v>218419</v>
      </c>
      <c r="AD14" s="6">
        <f t="shared" ref="AD14:AD16" si="1">AC14/MIN(AC$13:AC$16)</f>
        <v>12.852712722137225</v>
      </c>
      <c r="AE14" s="7">
        <f t="shared" ref="AE14:AE20" si="2">AD14-100%</f>
        <v>11.852712722137225</v>
      </c>
    </row>
    <row r="15" spans="1:31" x14ac:dyDescent="0.2">
      <c r="A15" t="s">
        <v>187</v>
      </c>
      <c r="B15" t="s">
        <v>171</v>
      </c>
      <c r="C15" t="s">
        <v>172</v>
      </c>
      <c r="D15" t="s">
        <v>173</v>
      </c>
      <c r="E15" t="s">
        <v>174</v>
      </c>
      <c r="F15" t="s">
        <v>31</v>
      </c>
      <c r="G15" t="s">
        <v>172</v>
      </c>
      <c r="H15" t="s">
        <v>175</v>
      </c>
      <c r="I15" t="s">
        <v>176</v>
      </c>
      <c r="J15" t="s">
        <v>177</v>
      </c>
      <c r="K15" t="s">
        <v>178</v>
      </c>
      <c r="L15" t="s">
        <v>179</v>
      </c>
      <c r="M15" t="s">
        <v>180</v>
      </c>
      <c r="N15" t="s">
        <v>181</v>
      </c>
      <c r="O15" t="s">
        <v>182</v>
      </c>
      <c r="P15" t="s">
        <v>183</v>
      </c>
      <c r="Q15" t="s">
        <v>184</v>
      </c>
      <c r="R15" t="s">
        <v>185</v>
      </c>
      <c r="S15" t="s">
        <v>186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AC15">
        <f t="shared" si="0"/>
        <v>16994</v>
      </c>
      <c r="AD15" s="6">
        <f t="shared" si="1"/>
        <v>1</v>
      </c>
      <c r="AE15" s="7">
        <f t="shared" si="2"/>
        <v>0</v>
      </c>
    </row>
    <row r="16" spans="1:31" x14ac:dyDescent="0.2">
      <c r="A16" t="s">
        <v>188</v>
      </c>
      <c r="B16" t="s">
        <v>171</v>
      </c>
      <c r="C16" t="s">
        <v>172</v>
      </c>
      <c r="D16" t="s">
        <v>173</v>
      </c>
      <c r="E16" t="s">
        <v>174</v>
      </c>
      <c r="F16" t="s">
        <v>31</v>
      </c>
      <c r="G16" t="s">
        <v>172</v>
      </c>
      <c r="H16" t="s">
        <v>175</v>
      </c>
      <c r="I16" t="s">
        <v>176</v>
      </c>
      <c r="J16" t="s">
        <v>177</v>
      </c>
      <c r="K16" t="s">
        <v>178</v>
      </c>
      <c r="L16" t="s">
        <v>179</v>
      </c>
      <c r="M16" t="s">
        <v>180</v>
      </c>
      <c r="N16" t="s">
        <v>181</v>
      </c>
      <c r="O16" t="s">
        <v>182</v>
      </c>
      <c r="P16" t="s">
        <v>183</v>
      </c>
      <c r="Q16" t="s">
        <v>184</v>
      </c>
      <c r="R16" t="s">
        <v>185</v>
      </c>
      <c r="S16" t="s">
        <v>186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AC16">
        <f t="shared" si="0"/>
        <v>16994</v>
      </c>
      <c r="AD16" s="6">
        <f t="shared" si="1"/>
        <v>1</v>
      </c>
      <c r="AE16" s="7">
        <f t="shared" si="2"/>
        <v>0</v>
      </c>
    </row>
    <row r="17" spans="1:31" x14ac:dyDescent="0.2">
      <c r="A17" t="s">
        <v>206</v>
      </c>
      <c r="B17" t="s">
        <v>189</v>
      </c>
      <c r="C17" t="s">
        <v>190</v>
      </c>
      <c r="D17" t="s">
        <v>190</v>
      </c>
      <c r="E17" t="s">
        <v>191</v>
      </c>
      <c r="F17" t="s">
        <v>137</v>
      </c>
      <c r="G17" t="s">
        <v>192</v>
      </c>
      <c r="H17" t="s">
        <v>193</v>
      </c>
      <c r="I17" t="s">
        <v>194</v>
      </c>
      <c r="J17" t="s">
        <v>195</v>
      </c>
      <c r="K17" t="s">
        <v>196</v>
      </c>
      <c r="L17" t="s">
        <v>197</v>
      </c>
      <c r="M17" t="s">
        <v>198</v>
      </c>
      <c r="N17" t="s">
        <v>199</v>
      </c>
      <c r="O17" t="s">
        <v>200</v>
      </c>
      <c r="P17" t="s">
        <v>201</v>
      </c>
      <c r="Q17" t="s">
        <v>202</v>
      </c>
      <c r="R17" t="s">
        <v>203</v>
      </c>
      <c r="S17" t="s">
        <v>204</v>
      </c>
      <c r="T17" t="s">
        <v>205</v>
      </c>
      <c r="U17" t="s">
        <v>76</v>
      </c>
      <c r="V17" t="s">
        <v>152</v>
      </c>
      <c r="W17" t="s">
        <v>40</v>
      </c>
      <c r="X17" t="s">
        <v>40</v>
      </c>
      <c r="AC17">
        <f t="shared" si="0"/>
        <v>93968</v>
      </c>
      <c r="AD17" s="6">
        <f t="shared" ref="AD17:AD20" si="3">AC17/MIN(AC17:AC24)</f>
        <v>5.6522105263157894</v>
      </c>
      <c r="AE17" s="7">
        <f t="shared" si="2"/>
        <v>4.6522105263157894</v>
      </c>
    </row>
    <row r="18" spans="1:31" x14ac:dyDescent="0.2">
      <c r="A18" t="s">
        <v>95</v>
      </c>
      <c r="B18" t="s">
        <v>207</v>
      </c>
      <c r="C18" t="s">
        <v>208</v>
      </c>
      <c r="D18" t="s">
        <v>208</v>
      </c>
      <c r="E18" t="s">
        <v>209</v>
      </c>
      <c r="F18" t="s">
        <v>210</v>
      </c>
      <c r="G18" t="s">
        <v>211</v>
      </c>
      <c r="H18" t="s">
        <v>212</v>
      </c>
      <c r="I18" t="s">
        <v>213</v>
      </c>
      <c r="J18" t="s">
        <v>214</v>
      </c>
      <c r="K18" t="s">
        <v>215</v>
      </c>
      <c r="L18" t="s">
        <v>216</v>
      </c>
      <c r="M18" t="s">
        <v>217</v>
      </c>
      <c r="N18" t="s">
        <v>218</v>
      </c>
      <c r="O18" t="s">
        <v>219</v>
      </c>
      <c r="P18" t="s">
        <v>220</v>
      </c>
      <c r="Q18" t="s">
        <v>221</v>
      </c>
      <c r="R18" t="s">
        <v>222</v>
      </c>
      <c r="S18" t="s">
        <v>223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AC18">
        <f t="shared" si="0"/>
        <v>157435</v>
      </c>
      <c r="AD18" s="6">
        <f t="shared" si="3"/>
        <v>9.4697744360902263</v>
      </c>
      <c r="AE18" s="7">
        <f t="shared" si="2"/>
        <v>8.4697744360902263</v>
      </c>
    </row>
    <row r="19" spans="1:31" x14ac:dyDescent="0.2">
      <c r="A19" t="s">
        <v>129</v>
      </c>
      <c r="B19" t="s">
        <v>224</v>
      </c>
      <c r="C19" t="s">
        <v>225</v>
      </c>
      <c r="D19" t="s">
        <v>226</v>
      </c>
      <c r="E19" t="s">
        <v>227</v>
      </c>
      <c r="F19" t="s">
        <v>225</v>
      </c>
      <c r="G19" t="s">
        <v>228</v>
      </c>
      <c r="H19" t="s">
        <v>229</v>
      </c>
      <c r="I19" t="s">
        <v>230</v>
      </c>
      <c r="J19" t="s">
        <v>231</v>
      </c>
      <c r="K19" t="s">
        <v>232</v>
      </c>
      <c r="L19" t="s">
        <v>233</v>
      </c>
      <c r="M19" t="s">
        <v>234</v>
      </c>
      <c r="N19" t="s">
        <v>235</v>
      </c>
      <c r="O19" t="s">
        <v>236</v>
      </c>
      <c r="P19" t="s">
        <v>237</v>
      </c>
      <c r="Q19" t="s">
        <v>238</v>
      </c>
      <c r="R19" t="s">
        <v>239</v>
      </c>
      <c r="S19" t="s">
        <v>240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AC19">
        <f t="shared" si="0"/>
        <v>16625</v>
      </c>
      <c r="AD19" s="6">
        <f t="shared" si="3"/>
        <v>1</v>
      </c>
      <c r="AE19" s="7">
        <f t="shared" si="2"/>
        <v>0</v>
      </c>
    </row>
    <row r="20" spans="1:31" x14ac:dyDescent="0.2">
      <c r="A20" t="s">
        <v>241</v>
      </c>
      <c r="B20" t="s">
        <v>224</v>
      </c>
      <c r="C20" t="s">
        <v>225</v>
      </c>
      <c r="D20" t="s">
        <v>226</v>
      </c>
      <c r="E20" t="s">
        <v>227</v>
      </c>
      <c r="F20" t="s">
        <v>225</v>
      </c>
      <c r="G20" t="s">
        <v>228</v>
      </c>
      <c r="H20" t="s">
        <v>229</v>
      </c>
      <c r="I20" t="s">
        <v>230</v>
      </c>
      <c r="J20" t="s">
        <v>231</v>
      </c>
      <c r="K20" t="s">
        <v>232</v>
      </c>
      <c r="L20" t="s">
        <v>233</v>
      </c>
      <c r="M20" t="s">
        <v>234</v>
      </c>
      <c r="N20" t="s">
        <v>235</v>
      </c>
      <c r="O20" t="s">
        <v>236</v>
      </c>
      <c r="P20" t="s">
        <v>237</v>
      </c>
      <c r="Q20" t="s">
        <v>238</v>
      </c>
      <c r="R20" t="s">
        <v>239</v>
      </c>
      <c r="S20" t="s">
        <v>240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AC20">
        <f t="shared" si="0"/>
        <v>16625</v>
      </c>
      <c r="AD20" s="6">
        <f t="shared" si="3"/>
        <v>1</v>
      </c>
      <c r="AE20" s="7">
        <f t="shared" si="2"/>
        <v>0</v>
      </c>
    </row>
    <row r="22" spans="1:31" x14ac:dyDescent="0.2">
      <c r="A22" s="5" t="s">
        <v>242</v>
      </c>
    </row>
    <row r="23" spans="1:31" x14ac:dyDescent="0.2">
      <c r="A23" t="s">
        <v>260</v>
      </c>
      <c r="B23" t="s">
        <v>243</v>
      </c>
      <c r="C23" t="s">
        <v>244</v>
      </c>
      <c r="D23" t="s">
        <v>245</v>
      </c>
      <c r="E23" t="s">
        <v>246</v>
      </c>
      <c r="F23" t="s">
        <v>247</v>
      </c>
      <c r="G23" t="s">
        <v>244</v>
      </c>
      <c r="H23" t="s">
        <v>248</v>
      </c>
      <c r="I23" t="s">
        <v>249</v>
      </c>
      <c r="J23" t="s">
        <v>250</v>
      </c>
      <c r="K23" t="s">
        <v>251</v>
      </c>
      <c r="L23" t="s">
        <v>252</v>
      </c>
      <c r="M23" t="s">
        <v>253</v>
      </c>
      <c r="N23" t="s">
        <v>254</v>
      </c>
      <c r="O23" t="s">
        <v>255</v>
      </c>
      <c r="P23" t="s">
        <v>256</v>
      </c>
      <c r="Q23" t="s">
        <v>257</v>
      </c>
      <c r="R23" t="s">
        <v>258</v>
      </c>
      <c r="S23" t="s">
        <v>259</v>
      </c>
      <c r="T23" t="s">
        <v>151</v>
      </c>
      <c r="U23" t="s">
        <v>152</v>
      </c>
      <c r="V23" t="s">
        <v>40</v>
      </c>
      <c r="W23" t="s">
        <v>152</v>
      </c>
      <c r="X23" t="s">
        <v>205</v>
      </c>
    </row>
    <row r="24" spans="1:31" x14ac:dyDescent="0.2">
      <c r="A24" t="s">
        <v>277</v>
      </c>
      <c r="B24" t="s">
        <v>261</v>
      </c>
      <c r="C24" t="s">
        <v>262</v>
      </c>
      <c r="D24" t="s">
        <v>262</v>
      </c>
      <c r="E24" t="s">
        <v>263</v>
      </c>
      <c r="F24" t="s">
        <v>264</v>
      </c>
      <c r="G24" t="s">
        <v>265</v>
      </c>
      <c r="H24" t="s">
        <v>266</v>
      </c>
      <c r="I24" t="s">
        <v>267</v>
      </c>
      <c r="J24" t="s">
        <v>268</v>
      </c>
      <c r="K24" t="s">
        <v>269</v>
      </c>
      <c r="L24" t="s">
        <v>270</v>
      </c>
      <c r="M24" t="s">
        <v>271</v>
      </c>
      <c r="N24" t="s">
        <v>272</v>
      </c>
      <c r="O24" t="s">
        <v>273</v>
      </c>
      <c r="P24" t="s">
        <v>200</v>
      </c>
      <c r="Q24" t="s">
        <v>274</v>
      </c>
      <c r="R24" t="s">
        <v>275</v>
      </c>
      <c r="S24" t="s">
        <v>276</v>
      </c>
      <c r="T24" t="s">
        <v>205</v>
      </c>
      <c r="U24" t="s">
        <v>74</v>
      </c>
      <c r="V24" t="s">
        <v>74</v>
      </c>
      <c r="W24" t="s">
        <v>40</v>
      </c>
      <c r="X24" t="s">
        <v>40</v>
      </c>
    </row>
    <row r="25" spans="1:31" x14ac:dyDescent="0.2">
      <c r="A25" t="s">
        <v>294</v>
      </c>
      <c r="B25" t="s">
        <v>278</v>
      </c>
      <c r="C25" t="s">
        <v>279</v>
      </c>
      <c r="D25" t="s">
        <v>173</v>
      </c>
      <c r="E25" t="s">
        <v>280</v>
      </c>
      <c r="F25" t="s">
        <v>279</v>
      </c>
      <c r="G25" t="s">
        <v>281</v>
      </c>
      <c r="H25" t="s">
        <v>282</v>
      </c>
      <c r="I25" t="s">
        <v>283</v>
      </c>
      <c r="J25" t="s">
        <v>284</v>
      </c>
      <c r="K25" t="s">
        <v>285</v>
      </c>
      <c r="L25" t="s">
        <v>286</v>
      </c>
      <c r="M25" t="s">
        <v>287</v>
      </c>
      <c r="N25" t="s">
        <v>288</v>
      </c>
      <c r="O25" t="s">
        <v>289</v>
      </c>
      <c r="P25" t="s">
        <v>290</v>
      </c>
      <c r="Q25" t="s">
        <v>291</v>
      </c>
      <c r="R25" t="s">
        <v>292</v>
      </c>
      <c r="S25" t="s">
        <v>293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</row>
    <row r="26" spans="1:31" x14ac:dyDescent="0.2">
      <c r="A26" t="s">
        <v>312</v>
      </c>
      <c r="B26" t="s">
        <v>295</v>
      </c>
      <c r="C26" t="s">
        <v>296</v>
      </c>
      <c r="D26" t="s">
        <v>297</v>
      </c>
      <c r="E26" t="s">
        <v>298</v>
      </c>
      <c r="F26" t="s">
        <v>296</v>
      </c>
      <c r="G26" t="s">
        <v>299</v>
      </c>
      <c r="H26" t="s">
        <v>300</v>
      </c>
      <c r="I26" t="s">
        <v>301</v>
      </c>
      <c r="J26" t="s">
        <v>302</v>
      </c>
      <c r="K26" t="s">
        <v>303</v>
      </c>
      <c r="L26" t="s">
        <v>304</v>
      </c>
      <c r="M26" t="s">
        <v>305</v>
      </c>
      <c r="N26" t="s">
        <v>306</v>
      </c>
      <c r="O26" t="s">
        <v>307</v>
      </c>
      <c r="P26" t="s">
        <v>308</v>
      </c>
      <c r="Q26" t="s">
        <v>309</v>
      </c>
      <c r="R26" t="s">
        <v>310</v>
      </c>
      <c r="S26" t="s">
        <v>311</v>
      </c>
      <c r="T26" t="s">
        <v>40</v>
      </c>
      <c r="U26" t="s">
        <v>40</v>
      </c>
      <c r="V26" t="s">
        <v>40</v>
      </c>
      <c r="W26" t="s">
        <v>40</v>
      </c>
      <c r="X26" t="s">
        <v>40</v>
      </c>
    </row>
    <row r="29" spans="1:31" x14ac:dyDescent="0.2">
      <c r="A29" s="5" t="s">
        <v>318</v>
      </c>
    </row>
    <row r="30" spans="1:31" x14ac:dyDescent="0.2">
      <c r="A30" t="s">
        <v>319</v>
      </c>
      <c r="B30" t="s">
        <v>320</v>
      </c>
      <c r="C30" t="s">
        <v>321</v>
      </c>
      <c r="D30" t="s">
        <v>322</v>
      </c>
      <c r="E30" t="s">
        <v>323</v>
      </c>
      <c r="F30" t="s">
        <v>321</v>
      </c>
      <c r="G30" t="s">
        <v>324</v>
      </c>
      <c r="H30" t="s">
        <v>325</v>
      </c>
      <c r="I30" t="s">
        <v>326</v>
      </c>
      <c r="J30" t="s">
        <v>327</v>
      </c>
      <c r="K30" t="s">
        <v>328</v>
      </c>
      <c r="L30" t="s">
        <v>329</v>
      </c>
      <c r="M30" t="s">
        <v>330</v>
      </c>
      <c r="N30" t="s">
        <v>331</v>
      </c>
      <c r="O30" t="s">
        <v>332</v>
      </c>
      <c r="P30" t="s">
        <v>333</v>
      </c>
      <c r="Q30" t="s">
        <v>334</v>
      </c>
      <c r="R30" t="s">
        <v>335</v>
      </c>
      <c r="S30" t="s">
        <v>336</v>
      </c>
      <c r="T30" t="s">
        <v>151</v>
      </c>
      <c r="U30" t="s">
        <v>74</v>
      </c>
      <c r="V30" t="s">
        <v>74</v>
      </c>
      <c r="W30" t="s">
        <v>74</v>
      </c>
      <c r="X30" t="s">
        <v>40</v>
      </c>
    </row>
    <row r="31" spans="1:31" x14ac:dyDescent="0.2">
      <c r="A31" t="s">
        <v>337</v>
      </c>
      <c r="B31" t="s">
        <v>338</v>
      </c>
      <c r="C31" t="s">
        <v>339</v>
      </c>
      <c r="D31" t="s">
        <v>340</v>
      </c>
      <c r="E31" t="s">
        <v>341</v>
      </c>
      <c r="F31" t="s">
        <v>342</v>
      </c>
      <c r="G31" t="s">
        <v>339</v>
      </c>
      <c r="H31" t="s">
        <v>343</v>
      </c>
      <c r="I31" t="s">
        <v>344</v>
      </c>
      <c r="J31" t="s">
        <v>345</v>
      </c>
      <c r="K31" t="s">
        <v>346</v>
      </c>
      <c r="L31" t="s">
        <v>347</v>
      </c>
      <c r="M31" t="s">
        <v>348</v>
      </c>
      <c r="N31" t="s">
        <v>349</v>
      </c>
      <c r="O31" t="s">
        <v>183</v>
      </c>
      <c r="P31" t="s">
        <v>350</v>
      </c>
      <c r="Q31" t="s">
        <v>351</v>
      </c>
      <c r="R31" t="s">
        <v>352</v>
      </c>
      <c r="S31" t="s">
        <v>353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</row>
    <row r="33" spans="1:28" x14ac:dyDescent="0.2">
      <c r="A33" s="5" t="s">
        <v>354</v>
      </c>
      <c r="Y33" t="s">
        <v>355</v>
      </c>
    </row>
    <row r="34" spans="1:28" x14ac:dyDescent="0.2">
      <c r="A34" t="s">
        <v>423</v>
      </c>
      <c r="B34" t="s">
        <v>405</v>
      </c>
      <c r="C34" t="s">
        <v>406</v>
      </c>
      <c r="D34" t="s">
        <v>407</v>
      </c>
      <c r="E34" t="s">
        <v>406</v>
      </c>
      <c r="F34" t="s">
        <v>408</v>
      </c>
      <c r="G34" t="s">
        <v>409</v>
      </c>
      <c r="H34" t="s">
        <v>410</v>
      </c>
      <c r="I34" t="s">
        <v>411</v>
      </c>
      <c r="J34" t="s">
        <v>412</v>
      </c>
      <c r="K34" t="s">
        <v>413</v>
      </c>
      <c r="L34" t="s">
        <v>414</v>
      </c>
      <c r="M34" t="s">
        <v>415</v>
      </c>
      <c r="N34" t="s">
        <v>416</v>
      </c>
      <c r="O34" t="s">
        <v>417</v>
      </c>
      <c r="P34" t="s">
        <v>418</v>
      </c>
      <c r="Q34" t="s">
        <v>419</v>
      </c>
      <c r="R34" t="s">
        <v>420</v>
      </c>
      <c r="S34" t="s">
        <v>421</v>
      </c>
      <c r="T34" t="s">
        <v>422</v>
      </c>
      <c r="U34" t="s">
        <v>74</v>
      </c>
      <c r="V34" t="s">
        <v>152</v>
      </c>
      <c r="W34" t="s">
        <v>152</v>
      </c>
      <c r="X34" t="s">
        <v>205</v>
      </c>
      <c r="Y34">
        <v>1800</v>
      </c>
      <c r="Z34">
        <f t="shared" ref="Z34:Z41" si="4">H34+Y34*T34</f>
        <v>45387</v>
      </c>
      <c r="AA34">
        <f t="shared" ref="AA34:AA41" si="5">Z34/MIN(Z$34:Z$41)-1</f>
        <v>2.5161915091416178</v>
      </c>
    </row>
    <row r="35" spans="1:28" x14ac:dyDescent="0.2">
      <c r="A35" t="s">
        <v>404</v>
      </c>
      <c r="B35" t="s">
        <v>387</v>
      </c>
      <c r="C35" t="s">
        <v>388</v>
      </c>
      <c r="D35" t="s">
        <v>389</v>
      </c>
      <c r="E35" t="s">
        <v>390</v>
      </c>
      <c r="F35" t="s">
        <v>391</v>
      </c>
      <c r="G35" t="s">
        <v>388</v>
      </c>
      <c r="H35" t="s">
        <v>392</v>
      </c>
      <c r="I35" t="s">
        <v>393</v>
      </c>
      <c r="J35" t="s">
        <v>394</v>
      </c>
      <c r="K35" t="s">
        <v>395</v>
      </c>
      <c r="L35" t="s">
        <v>396</v>
      </c>
      <c r="M35" t="s">
        <v>397</v>
      </c>
      <c r="N35" t="s">
        <v>398</v>
      </c>
      <c r="O35" t="s">
        <v>399</v>
      </c>
      <c r="P35" t="s">
        <v>400</v>
      </c>
      <c r="Q35" t="s">
        <v>401</v>
      </c>
      <c r="R35" t="s">
        <v>402</v>
      </c>
      <c r="S35" t="s">
        <v>403</v>
      </c>
      <c r="T35" t="s">
        <v>151</v>
      </c>
      <c r="U35" t="s">
        <v>74</v>
      </c>
      <c r="V35" t="s">
        <v>152</v>
      </c>
      <c r="W35" t="s">
        <v>152</v>
      </c>
      <c r="X35" t="s">
        <v>74</v>
      </c>
      <c r="Y35">
        <v>2700</v>
      </c>
      <c r="Z35">
        <f t="shared" si="4"/>
        <v>77404</v>
      </c>
      <c r="AA35">
        <f t="shared" si="5"/>
        <v>4.9965912612333439</v>
      </c>
    </row>
    <row r="36" spans="1:28" x14ac:dyDescent="0.2">
      <c r="A36" t="s">
        <v>319</v>
      </c>
      <c r="B36" t="s">
        <v>320</v>
      </c>
      <c r="C36" t="s">
        <v>321</v>
      </c>
      <c r="D36" t="s">
        <v>322</v>
      </c>
      <c r="E36" t="s">
        <v>323</v>
      </c>
      <c r="F36" t="s">
        <v>321</v>
      </c>
      <c r="G36" t="s">
        <v>324</v>
      </c>
      <c r="H36" t="s">
        <v>325</v>
      </c>
      <c r="I36" t="s">
        <v>326</v>
      </c>
      <c r="J36" t="s">
        <v>327</v>
      </c>
      <c r="K36" t="s">
        <v>328</v>
      </c>
      <c r="L36" t="s">
        <v>329</v>
      </c>
      <c r="M36" t="s">
        <v>330</v>
      </c>
      <c r="N36" t="s">
        <v>331</v>
      </c>
      <c r="O36" t="s">
        <v>332</v>
      </c>
      <c r="P36" t="s">
        <v>333</v>
      </c>
      <c r="Q36" t="s">
        <v>334</v>
      </c>
      <c r="R36" t="s">
        <v>335</v>
      </c>
      <c r="S36" t="s">
        <v>336</v>
      </c>
      <c r="T36" t="s">
        <v>151</v>
      </c>
      <c r="U36" t="s">
        <v>74</v>
      </c>
      <c r="V36" t="s">
        <v>74</v>
      </c>
      <c r="W36" t="s">
        <v>74</v>
      </c>
      <c r="X36" t="s">
        <v>40</v>
      </c>
      <c r="Y36">
        <v>3600</v>
      </c>
      <c r="Z36">
        <f t="shared" si="4"/>
        <v>97519</v>
      </c>
      <c r="AA36">
        <f t="shared" si="5"/>
        <v>6.5549271769445303</v>
      </c>
    </row>
    <row r="37" spans="1:28" x14ac:dyDescent="0.2">
      <c r="A37" t="s">
        <v>424</v>
      </c>
      <c r="B37" t="s">
        <v>425</v>
      </c>
      <c r="C37" t="s">
        <v>426</v>
      </c>
      <c r="D37" t="s">
        <v>427</v>
      </c>
      <c r="E37" t="s">
        <v>428</v>
      </c>
      <c r="F37" t="s">
        <v>426</v>
      </c>
      <c r="G37" t="s">
        <v>429</v>
      </c>
      <c r="H37" t="s">
        <v>430</v>
      </c>
      <c r="I37" t="s">
        <v>431</v>
      </c>
      <c r="J37" t="s">
        <v>432</v>
      </c>
      <c r="K37" t="s">
        <v>433</v>
      </c>
      <c r="L37" t="s">
        <v>434</v>
      </c>
      <c r="M37" t="s">
        <v>435</v>
      </c>
      <c r="N37" t="s">
        <v>436</v>
      </c>
      <c r="O37" t="s">
        <v>437</v>
      </c>
      <c r="P37" t="s">
        <v>438</v>
      </c>
      <c r="Q37" t="s">
        <v>439</v>
      </c>
      <c r="R37" t="s">
        <v>440</v>
      </c>
      <c r="S37" t="s">
        <v>441</v>
      </c>
      <c r="T37" t="s">
        <v>442</v>
      </c>
      <c r="U37" t="s">
        <v>152</v>
      </c>
      <c r="V37" t="s">
        <v>205</v>
      </c>
      <c r="W37" t="s">
        <v>74</v>
      </c>
      <c r="X37" t="s">
        <v>74</v>
      </c>
      <c r="Y37">
        <v>900</v>
      </c>
      <c r="Z37">
        <f t="shared" si="4"/>
        <v>20560</v>
      </c>
      <c r="AA37">
        <f t="shared" si="5"/>
        <v>0.59281066005577943</v>
      </c>
    </row>
    <row r="38" spans="1:28" x14ac:dyDescent="0.2">
      <c r="A38" t="s">
        <v>385</v>
      </c>
      <c r="B38" t="s">
        <v>370</v>
      </c>
      <c r="C38" t="s">
        <v>371</v>
      </c>
      <c r="D38" t="s">
        <v>357</v>
      </c>
      <c r="E38" t="s">
        <v>372</v>
      </c>
      <c r="F38" t="s">
        <v>342</v>
      </c>
      <c r="G38" t="s">
        <v>371</v>
      </c>
      <c r="H38" t="s">
        <v>373</v>
      </c>
      <c r="I38" t="s">
        <v>374</v>
      </c>
      <c r="J38" t="s">
        <v>375</v>
      </c>
      <c r="K38" t="s">
        <v>376</v>
      </c>
      <c r="L38" t="s">
        <v>377</v>
      </c>
      <c r="M38" t="s">
        <v>378</v>
      </c>
      <c r="N38" t="s">
        <v>379</v>
      </c>
      <c r="O38" t="s">
        <v>380</v>
      </c>
      <c r="P38" t="s">
        <v>381</v>
      </c>
      <c r="Q38" t="s">
        <v>382</v>
      </c>
      <c r="R38" t="s">
        <v>383</v>
      </c>
      <c r="S38" t="s">
        <v>384</v>
      </c>
      <c r="T38" t="s">
        <v>152</v>
      </c>
      <c r="U38" t="s">
        <v>40</v>
      </c>
      <c r="V38" t="s">
        <v>40</v>
      </c>
      <c r="W38" t="s">
        <v>152</v>
      </c>
      <c r="X38" t="s">
        <v>40</v>
      </c>
      <c r="Y38">
        <v>1800</v>
      </c>
      <c r="Z38">
        <f t="shared" si="4"/>
        <v>15446</v>
      </c>
      <c r="AA38">
        <f t="shared" si="5"/>
        <v>0.19662224976758602</v>
      </c>
    </row>
    <row r="39" spans="1:28" x14ac:dyDescent="0.2">
      <c r="A39" t="s">
        <v>386</v>
      </c>
      <c r="B39" t="s">
        <v>338</v>
      </c>
      <c r="C39" t="s">
        <v>339</v>
      </c>
      <c r="D39" t="s">
        <v>340</v>
      </c>
      <c r="E39" t="s">
        <v>341</v>
      </c>
      <c r="F39" t="s">
        <v>342</v>
      </c>
      <c r="G39" t="s">
        <v>339</v>
      </c>
      <c r="H39" t="s">
        <v>343</v>
      </c>
      <c r="I39" t="s">
        <v>344</v>
      </c>
      <c r="J39" t="s">
        <v>345</v>
      </c>
      <c r="K39" t="s">
        <v>346</v>
      </c>
      <c r="L39" t="s">
        <v>347</v>
      </c>
      <c r="M39" t="s">
        <v>348</v>
      </c>
      <c r="N39" t="s">
        <v>349</v>
      </c>
      <c r="O39" t="s">
        <v>183</v>
      </c>
      <c r="P39" t="s">
        <v>350</v>
      </c>
      <c r="Q39" t="s">
        <v>351</v>
      </c>
      <c r="R39" t="s">
        <v>352</v>
      </c>
      <c r="S39" t="s">
        <v>353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>
        <v>2700</v>
      </c>
      <c r="Z39">
        <f t="shared" si="4"/>
        <v>15924</v>
      </c>
      <c r="AA39">
        <f t="shared" si="5"/>
        <v>0.23365354818717066</v>
      </c>
    </row>
    <row r="40" spans="1:28" x14ac:dyDescent="0.2">
      <c r="A40" t="s">
        <v>337</v>
      </c>
      <c r="B40" t="s">
        <v>338</v>
      </c>
      <c r="C40" t="s">
        <v>339</v>
      </c>
      <c r="D40" t="s">
        <v>340</v>
      </c>
      <c r="E40" t="s">
        <v>341</v>
      </c>
      <c r="F40" t="s">
        <v>342</v>
      </c>
      <c r="G40" t="s">
        <v>339</v>
      </c>
      <c r="H40" t="s">
        <v>343</v>
      </c>
      <c r="I40" t="s">
        <v>344</v>
      </c>
      <c r="J40" t="s">
        <v>345</v>
      </c>
      <c r="K40" t="s">
        <v>346</v>
      </c>
      <c r="L40" t="s">
        <v>347</v>
      </c>
      <c r="M40" t="s">
        <v>348</v>
      </c>
      <c r="N40" t="s">
        <v>349</v>
      </c>
      <c r="O40" t="s">
        <v>183</v>
      </c>
      <c r="P40" t="s">
        <v>350</v>
      </c>
      <c r="Q40" t="s">
        <v>351</v>
      </c>
      <c r="R40" t="s">
        <v>352</v>
      </c>
      <c r="S40" t="s">
        <v>353</v>
      </c>
      <c r="T40" t="s">
        <v>40</v>
      </c>
      <c r="U40" t="s">
        <v>40</v>
      </c>
      <c r="V40" t="s">
        <v>40</v>
      </c>
      <c r="W40" t="s">
        <v>40</v>
      </c>
      <c r="X40" t="s">
        <v>40</v>
      </c>
      <c r="Y40">
        <v>3600</v>
      </c>
      <c r="Z40">
        <f t="shared" si="4"/>
        <v>15924</v>
      </c>
      <c r="AA40">
        <f t="shared" si="5"/>
        <v>0.23365354818717066</v>
      </c>
    </row>
    <row r="41" spans="1:28" x14ac:dyDescent="0.2">
      <c r="A41" t="s">
        <v>369</v>
      </c>
      <c r="B41" t="s">
        <v>356</v>
      </c>
      <c r="C41" t="s">
        <v>357</v>
      </c>
      <c r="D41" t="s">
        <v>357</v>
      </c>
      <c r="E41" t="s">
        <v>117</v>
      </c>
      <c r="F41" t="s">
        <v>358</v>
      </c>
      <c r="G41" t="s">
        <v>359</v>
      </c>
      <c r="H41" t="s">
        <v>360</v>
      </c>
      <c r="I41" t="s">
        <v>361</v>
      </c>
      <c r="J41" t="s">
        <v>362</v>
      </c>
      <c r="K41" t="s">
        <v>363</v>
      </c>
      <c r="L41" t="s">
        <v>358</v>
      </c>
      <c r="M41" t="s">
        <v>364</v>
      </c>
      <c r="N41" t="s">
        <v>365</v>
      </c>
      <c r="O41" t="s">
        <v>366</v>
      </c>
      <c r="P41" t="s">
        <v>366</v>
      </c>
      <c r="Q41" t="s">
        <v>367</v>
      </c>
      <c r="R41" t="s">
        <v>358</v>
      </c>
      <c r="S41" t="s">
        <v>368</v>
      </c>
      <c r="T41" t="s">
        <v>151</v>
      </c>
      <c r="U41" t="s">
        <v>152</v>
      </c>
      <c r="V41" t="s">
        <v>152</v>
      </c>
      <c r="W41" t="s">
        <v>74</v>
      </c>
      <c r="X41" t="s">
        <v>74</v>
      </c>
      <c r="Y41">
        <v>900</v>
      </c>
      <c r="Z41">
        <f t="shared" si="4"/>
        <v>12908</v>
      </c>
      <c r="AA41">
        <f t="shared" si="5"/>
        <v>0</v>
      </c>
    </row>
    <row r="46" spans="1:28" x14ac:dyDescent="0.2">
      <c r="A46" t="s">
        <v>424</v>
      </c>
      <c r="B46" t="s">
        <v>425</v>
      </c>
      <c r="C46" t="s">
        <v>426</v>
      </c>
      <c r="D46" t="s">
        <v>427</v>
      </c>
      <c r="E46" t="s">
        <v>428</v>
      </c>
      <c r="F46" t="s">
        <v>426</v>
      </c>
      <c r="G46" t="s">
        <v>429</v>
      </c>
      <c r="H46" t="s">
        <v>430</v>
      </c>
      <c r="I46" t="s">
        <v>431</v>
      </c>
      <c r="J46" t="s">
        <v>432</v>
      </c>
      <c r="K46" t="s">
        <v>433</v>
      </c>
      <c r="L46" t="s">
        <v>434</v>
      </c>
      <c r="M46" t="s">
        <v>435</v>
      </c>
      <c r="N46" t="s">
        <v>436</v>
      </c>
      <c r="O46" t="s">
        <v>437</v>
      </c>
      <c r="P46" t="s">
        <v>438</v>
      </c>
      <c r="Q46" t="s">
        <v>439</v>
      </c>
      <c r="R46" t="s">
        <v>440</v>
      </c>
      <c r="S46" t="s">
        <v>441</v>
      </c>
      <c r="T46" t="s">
        <v>442</v>
      </c>
      <c r="U46" t="s">
        <v>152</v>
      </c>
      <c r="V46" t="s">
        <v>205</v>
      </c>
      <c r="W46" t="s">
        <v>74</v>
      </c>
      <c r="X46" t="s">
        <v>74</v>
      </c>
      <c r="Y46">
        <v>900</v>
      </c>
      <c r="Z46">
        <f t="shared" ref="Z46:Z53" si="6">H46+Y46*T46</f>
        <v>20560</v>
      </c>
      <c r="AA46" s="6">
        <f t="shared" ref="AA46:AA53" si="7">Z46/MIN(Z$34:Z$41)-1</f>
        <v>0.59281066005577943</v>
      </c>
      <c r="AB46" t="s">
        <v>313</v>
      </c>
    </row>
    <row r="47" spans="1:28" x14ac:dyDescent="0.2">
      <c r="A47" t="s">
        <v>423</v>
      </c>
      <c r="B47" t="s">
        <v>405</v>
      </c>
      <c r="C47" t="s">
        <v>406</v>
      </c>
      <c r="D47" t="s">
        <v>407</v>
      </c>
      <c r="E47" t="s">
        <v>406</v>
      </c>
      <c r="F47" t="s">
        <v>408</v>
      </c>
      <c r="G47" t="s">
        <v>409</v>
      </c>
      <c r="H47" t="s">
        <v>410</v>
      </c>
      <c r="I47" t="s">
        <v>411</v>
      </c>
      <c r="J47" t="s">
        <v>412</v>
      </c>
      <c r="K47" t="s">
        <v>413</v>
      </c>
      <c r="L47" t="s">
        <v>414</v>
      </c>
      <c r="M47" t="s">
        <v>415</v>
      </c>
      <c r="N47" t="s">
        <v>416</v>
      </c>
      <c r="O47" t="s">
        <v>417</v>
      </c>
      <c r="P47" t="s">
        <v>418</v>
      </c>
      <c r="Q47" t="s">
        <v>419</v>
      </c>
      <c r="R47" t="s">
        <v>420</v>
      </c>
      <c r="S47" t="s">
        <v>421</v>
      </c>
      <c r="T47" t="s">
        <v>422</v>
      </c>
      <c r="U47" t="s">
        <v>74</v>
      </c>
      <c r="V47" t="s">
        <v>152</v>
      </c>
      <c r="W47" t="s">
        <v>152</v>
      </c>
      <c r="X47" t="s">
        <v>205</v>
      </c>
      <c r="Y47">
        <v>1800</v>
      </c>
      <c r="Z47">
        <f t="shared" si="6"/>
        <v>45387</v>
      </c>
      <c r="AA47" s="6">
        <f t="shared" si="7"/>
        <v>2.5161915091416178</v>
      </c>
      <c r="AB47" t="s">
        <v>313</v>
      </c>
    </row>
    <row r="48" spans="1:28" x14ac:dyDescent="0.2">
      <c r="A48" t="s">
        <v>404</v>
      </c>
      <c r="B48" t="s">
        <v>387</v>
      </c>
      <c r="C48" t="s">
        <v>388</v>
      </c>
      <c r="D48" t="s">
        <v>389</v>
      </c>
      <c r="E48" t="s">
        <v>390</v>
      </c>
      <c r="F48" t="s">
        <v>391</v>
      </c>
      <c r="G48" t="s">
        <v>388</v>
      </c>
      <c r="H48" t="s">
        <v>392</v>
      </c>
      <c r="I48" t="s">
        <v>393</v>
      </c>
      <c r="J48" t="s">
        <v>394</v>
      </c>
      <c r="K48" t="s">
        <v>395</v>
      </c>
      <c r="L48" t="s">
        <v>396</v>
      </c>
      <c r="M48" t="s">
        <v>397</v>
      </c>
      <c r="N48" t="s">
        <v>398</v>
      </c>
      <c r="O48" t="s">
        <v>399</v>
      </c>
      <c r="P48" t="s">
        <v>400</v>
      </c>
      <c r="Q48" t="s">
        <v>401</v>
      </c>
      <c r="R48" t="s">
        <v>402</v>
      </c>
      <c r="S48" t="s">
        <v>403</v>
      </c>
      <c r="T48" t="s">
        <v>151</v>
      </c>
      <c r="U48" t="s">
        <v>74</v>
      </c>
      <c r="V48" t="s">
        <v>152</v>
      </c>
      <c r="W48" t="s">
        <v>152</v>
      </c>
      <c r="X48" t="s">
        <v>74</v>
      </c>
      <c r="Y48">
        <v>2700</v>
      </c>
      <c r="Z48">
        <f t="shared" si="6"/>
        <v>77404</v>
      </c>
      <c r="AA48" s="6">
        <f t="shared" si="7"/>
        <v>4.9965912612333439</v>
      </c>
      <c r="AB48" t="s">
        <v>313</v>
      </c>
    </row>
    <row r="49" spans="1:29" x14ac:dyDescent="0.2">
      <c r="A49" t="s">
        <v>319</v>
      </c>
      <c r="B49" t="s">
        <v>320</v>
      </c>
      <c r="C49" t="s">
        <v>321</v>
      </c>
      <c r="D49" t="s">
        <v>322</v>
      </c>
      <c r="E49" t="s">
        <v>323</v>
      </c>
      <c r="F49" t="s">
        <v>321</v>
      </c>
      <c r="G49" t="s">
        <v>324</v>
      </c>
      <c r="H49" t="s">
        <v>325</v>
      </c>
      <c r="I49" t="s">
        <v>326</v>
      </c>
      <c r="J49" t="s">
        <v>327</v>
      </c>
      <c r="K49" t="s">
        <v>328</v>
      </c>
      <c r="L49" t="s">
        <v>329</v>
      </c>
      <c r="M49" t="s">
        <v>330</v>
      </c>
      <c r="N49" t="s">
        <v>331</v>
      </c>
      <c r="O49" t="s">
        <v>332</v>
      </c>
      <c r="P49" t="s">
        <v>333</v>
      </c>
      <c r="Q49" t="s">
        <v>334</v>
      </c>
      <c r="R49" t="s">
        <v>335</v>
      </c>
      <c r="S49" t="s">
        <v>336</v>
      </c>
      <c r="T49" t="s">
        <v>151</v>
      </c>
      <c r="U49" t="s">
        <v>74</v>
      </c>
      <c r="V49" t="s">
        <v>74</v>
      </c>
      <c r="W49" t="s">
        <v>74</v>
      </c>
      <c r="X49" t="s">
        <v>40</v>
      </c>
      <c r="Y49">
        <v>3600</v>
      </c>
      <c r="Z49">
        <f t="shared" si="6"/>
        <v>97519</v>
      </c>
      <c r="AA49" s="6">
        <f t="shared" si="7"/>
        <v>6.5549271769445303</v>
      </c>
      <c r="AB49" t="s">
        <v>313</v>
      </c>
    </row>
    <row r="50" spans="1:29" x14ac:dyDescent="0.2">
      <c r="A50" t="s">
        <v>369</v>
      </c>
      <c r="B50" t="s">
        <v>356</v>
      </c>
      <c r="C50" t="s">
        <v>357</v>
      </c>
      <c r="D50" t="s">
        <v>357</v>
      </c>
      <c r="E50" t="s">
        <v>117</v>
      </c>
      <c r="F50" t="s">
        <v>358</v>
      </c>
      <c r="G50" t="s">
        <v>359</v>
      </c>
      <c r="H50" t="s">
        <v>360</v>
      </c>
      <c r="I50" t="s">
        <v>361</v>
      </c>
      <c r="J50" t="s">
        <v>362</v>
      </c>
      <c r="K50" t="s">
        <v>363</v>
      </c>
      <c r="L50" t="s">
        <v>358</v>
      </c>
      <c r="M50" t="s">
        <v>364</v>
      </c>
      <c r="N50" t="s">
        <v>365</v>
      </c>
      <c r="O50" t="s">
        <v>366</v>
      </c>
      <c r="P50" t="s">
        <v>366</v>
      </c>
      <c r="Q50" t="s">
        <v>367</v>
      </c>
      <c r="R50" t="s">
        <v>358</v>
      </c>
      <c r="S50" t="s">
        <v>368</v>
      </c>
      <c r="T50" t="s">
        <v>151</v>
      </c>
      <c r="U50" t="s">
        <v>152</v>
      </c>
      <c r="V50" t="s">
        <v>152</v>
      </c>
      <c r="W50" t="s">
        <v>74</v>
      </c>
      <c r="X50" t="s">
        <v>74</v>
      </c>
      <c r="Y50">
        <v>900</v>
      </c>
      <c r="Z50">
        <f t="shared" si="6"/>
        <v>12908</v>
      </c>
      <c r="AA50" s="6">
        <f t="shared" si="7"/>
        <v>0</v>
      </c>
      <c r="AB50" t="s">
        <v>443</v>
      </c>
      <c r="AC50" s="6">
        <f>Z49/Z53-1</f>
        <v>5.1240266264757599</v>
      </c>
    </row>
    <row r="51" spans="1:29" x14ac:dyDescent="0.2">
      <c r="A51" t="s">
        <v>385</v>
      </c>
      <c r="B51" t="s">
        <v>370</v>
      </c>
      <c r="C51" t="s">
        <v>371</v>
      </c>
      <c r="D51" t="s">
        <v>357</v>
      </c>
      <c r="E51" t="s">
        <v>372</v>
      </c>
      <c r="F51" t="s">
        <v>342</v>
      </c>
      <c r="G51" t="s">
        <v>371</v>
      </c>
      <c r="H51" t="s">
        <v>373</v>
      </c>
      <c r="I51" t="s">
        <v>374</v>
      </c>
      <c r="J51" t="s">
        <v>375</v>
      </c>
      <c r="K51" t="s">
        <v>376</v>
      </c>
      <c r="L51" t="s">
        <v>377</v>
      </c>
      <c r="M51" t="s">
        <v>378</v>
      </c>
      <c r="N51" t="s">
        <v>379</v>
      </c>
      <c r="O51" t="s">
        <v>380</v>
      </c>
      <c r="P51" t="s">
        <v>381</v>
      </c>
      <c r="Q51" t="s">
        <v>382</v>
      </c>
      <c r="R51" t="s">
        <v>383</v>
      </c>
      <c r="S51" t="s">
        <v>384</v>
      </c>
      <c r="T51" t="s">
        <v>152</v>
      </c>
      <c r="U51" t="s">
        <v>40</v>
      </c>
      <c r="V51" t="s">
        <v>40</v>
      </c>
      <c r="W51" t="s">
        <v>152</v>
      </c>
      <c r="X51" t="s">
        <v>40</v>
      </c>
      <c r="Y51">
        <v>1800</v>
      </c>
      <c r="Z51">
        <f t="shared" si="6"/>
        <v>15446</v>
      </c>
      <c r="AA51" s="6">
        <f t="shared" si="7"/>
        <v>0.19662224976758602</v>
      </c>
      <c r="AB51" t="s">
        <v>443</v>
      </c>
    </row>
    <row r="52" spans="1:29" x14ac:dyDescent="0.2">
      <c r="A52" t="s">
        <v>386</v>
      </c>
      <c r="B52" t="s">
        <v>338</v>
      </c>
      <c r="C52" t="s">
        <v>339</v>
      </c>
      <c r="D52" t="s">
        <v>340</v>
      </c>
      <c r="E52" t="s">
        <v>341</v>
      </c>
      <c r="F52" t="s">
        <v>342</v>
      </c>
      <c r="G52" t="s">
        <v>339</v>
      </c>
      <c r="H52" t="s">
        <v>343</v>
      </c>
      <c r="I52" t="s">
        <v>344</v>
      </c>
      <c r="J52" t="s">
        <v>345</v>
      </c>
      <c r="K52" t="s">
        <v>346</v>
      </c>
      <c r="L52" t="s">
        <v>347</v>
      </c>
      <c r="M52" t="s">
        <v>348</v>
      </c>
      <c r="N52" t="s">
        <v>349</v>
      </c>
      <c r="O52" t="s">
        <v>183</v>
      </c>
      <c r="P52" t="s">
        <v>350</v>
      </c>
      <c r="Q52" t="s">
        <v>351</v>
      </c>
      <c r="R52" t="s">
        <v>352</v>
      </c>
      <c r="S52" t="s">
        <v>353</v>
      </c>
      <c r="T52" t="s">
        <v>40</v>
      </c>
      <c r="U52" t="s">
        <v>40</v>
      </c>
      <c r="V52" t="s">
        <v>40</v>
      </c>
      <c r="W52" t="s">
        <v>40</v>
      </c>
      <c r="X52" t="s">
        <v>40</v>
      </c>
      <c r="Y52">
        <v>2700</v>
      </c>
      <c r="Z52">
        <f t="shared" si="6"/>
        <v>15924</v>
      </c>
      <c r="AA52" s="6">
        <f t="shared" si="7"/>
        <v>0.23365354818717066</v>
      </c>
      <c r="AB52" t="s">
        <v>443</v>
      </c>
    </row>
    <row r="53" spans="1:29" x14ac:dyDescent="0.2">
      <c r="A53" t="s">
        <v>337</v>
      </c>
      <c r="B53" t="s">
        <v>338</v>
      </c>
      <c r="C53" t="s">
        <v>339</v>
      </c>
      <c r="D53" t="s">
        <v>340</v>
      </c>
      <c r="E53" t="s">
        <v>341</v>
      </c>
      <c r="F53" t="s">
        <v>342</v>
      </c>
      <c r="G53" t="s">
        <v>339</v>
      </c>
      <c r="H53" t="s">
        <v>343</v>
      </c>
      <c r="I53" t="s">
        <v>344</v>
      </c>
      <c r="J53" t="s">
        <v>345</v>
      </c>
      <c r="K53" t="s">
        <v>346</v>
      </c>
      <c r="L53" t="s">
        <v>347</v>
      </c>
      <c r="M53" t="s">
        <v>348</v>
      </c>
      <c r="N53" t="s">
        <v>349</v>
      </c>
      <c r="O53" t="s">
        <v>183</v>
      </c>
      <c r="P53" t="s">
        <v>350</v>
      </c>
      <c r="Q53" t="s">
        <v>351</v>
      </c>
      <c r="R53" t="s">
        <v>352</v>
      </c>
      <c r="S53" t="s">
        <v>353</v>
      </c>
      <c r="T53" t="s">
        <v>40</v>
      </c>
      <c r="U53" t="s">
        <v>40</v>
      </c>
      <c r="V53" t="s">
        <v>40</v>
      </c>
      <c r="W53" t="s">
        <v>40</v>
      </c>
      <c r="X53" t="s">
        <v>40</v>
      </c>
      <c r="Y53">
        <v>3600</v>
      </c>
      <c r="Z53">
        <f t="shared" si="6"/>
        <v>15924</v>
      </c>
      <c r="AA53" s="6">
        <f t="shared" si="7"/>
        <v>0.23365354818717066</v>
      </c>
      <c r="AB53" t="s">
        <v>443</v>
      </c>
    </row>
    <row r="55" spans="1:29" x14ac:dyDescent="0.2">
      <c r="A55" s="5" t="s">
        <v>444</v>
      </c>
    </row>
    <row r="56" spans="1:29" x14ac:dyDescent="0.2">
      <c r="A56" t="s">
        <v>319</v>
      </c>
      <c r="B56" t="s">
        <v>320</v>
      </c>
      <c r="C56" t="s">
        <v>321</v>
      </c>
      <c r="D56" t="s">
        <v>322</v>
      </c>
      <c r="E56" t="s">
        <v>323</v>
      </c>
      <c r="F56" t="s">
        <v>321</v>
      </c>
      <c r="G56" t="s">
        <v>324</v>
      </c>
      <c r="H56" t="s">
        <v>325</v>
      </c>
      <c r="I56" t="s">
        <v>326</v>
      </c>
      <c r="J56" t="s">
        <v>327</v>
      </c>
      <c r="K56" t="s">
        <v>328</v>
      </c>
      <c r="L56" t="s">
        <v>329</v>
      </c>
      <c r="M56" t="s">
        <v>330</v>
      </c>
      <c r="N56" t="s">
        <v>331</v>
      </c>
      <c r="O56" t="s">
        <v>332</v>
      </c>
      <c r="P56" t="s">
        <v>333</v>
      </c>
      <c r="Q56" t="s">
        <v>334</v>
      </c>
      <c r="R56" t="s">
        <v>335</v>
      </c>
      <c r="S56" t="s">
        <v>336</v>
      </c>
      <c r="T56" t="s">
        <v>151</v>
      </c>
      <c r="U56" t="s">
        <v>74</v>
      </c>
      <c r="V56" t="s">
        <v>74</v>
      </c>
      <c r="W56" t="s">
        <v>74</v>
      </c>
      <c r="X56" t="s">
        <v>40</v>
      </c>
      <c r="Y56">
        <v>3600</v>
      </c>
      <c r="Z56">
        <f>H56+Y56*T56</f>
        <v>97519</v>
      </c>
      <c r="AA56" s="6">
        <f t="shared" ref="AA56:AA65" si="8">Z56/Z$59-1</f>
        <v>5.1240266264757599</v>
      </c>
      <c r="AB56" t="s">
        <v>313</v>
      </c>
    </row>
    <row r="57" spans="1:29" x14ac:dyDescent="0.2">
      <c r="A57" t="s">
        <v>446</v>
      </c>
      <c r="B57" t="s">
        <v>496</v>
      </c>
      <c r="C57" t="s">
        <v>497</v>
      </c>
      <c r="D57" t="s">
        <v>498</v>
      </c>
      <c r="E57" t="s">
        <v>499</v>
      </c>
      <c r="F57" t="s">
        <v>497</v>
      </c>
      <c r="G57" t="s">
        <v>500</v>
      </c>
      <c r="H57" t="s">
        <v>501</v>
      </c>
      <c r="I57" t="s">
        <v>502</v>
      </c>
      <c r="J57" t="s">
        <v>503</v>
      </c>
      <c r="K57" t="s">
        <v>504</v>
      </c>
      <c r="L57" t="s">
        <v>505</v>
      </c>
      <c r="M57" t="s">
        <v>506</v>
      </c>
      <c r="N57" t="s">
        <v>507</v>
      </c>
      <c r="O57" t="s">
        <v>508</v>
      </c>
      <c r="P57" t="s">
        <v>509</v>
      </c>
      <c r="Q57" t="s">
        <v>510</v>
      </c>
      <c r="R57" t="s">
        <v>511</v>
      </c>
      <c r="S57" t="s">
        <v>512</v>
      </c>
      <c r="T57" t="s">
        <v>74</v>
      </c>
      <c r="U57" t="s">
        <v>40</v>
      </c>
      <c r="V57" t="s">
        <v>74</v>
      </c>
      <c r="W57" t="s">
        <v>40</v>
      </c>
      <c r="X57" t="s">
        <v>40</v>
      </c>
      <c r="Y57">
        <v>3600</v>
      </c>
      <c r="Z57">
        <f t="shared" ref="Z57:Z58" si="9">H57+Y57*T57</f>
        <v>66186</v>
      </c>
      <c r="AA57" s="6">
        <f t="shared" si="8"/>
        <v>3.1563677467972875</v>
      </c>
    </row>
    <row r="58" spans="1:29" x14ac:dyDescent="0.2">
      <c r="A58" t="s">
        <v>463</v>
      </c>
      <c r="B58" t="s">
        <v>447</v>
      </c>
      <c r="C58" t="s">
        <v>448</v>
      </c>
      <c r="D58" t="s">
        <v>448</v>
      </c>
      <c r="E58" t="s">
        <v>449</v>
      </c>
      <c r="F58" t="s">
        <v>445</v>
      </c>
      <c r="G58" t="s">
        <v>450</v>
      </c>
      <c r="H58" t="s">
        <v>451</v>
      </c>
      <c r="I58" t="s">
        <v>452</v>
      </c>
      <c r="J58" t="s">
        <v>453</v>
      </c>
      <c r="K58" t="s">
        <v>454</v>
      </c>
      <c r="L58" t="s">
        <v>455</v>
      </c>
      <c r="M58" t="s">
        <v>456</v>
      </c>
      <c r="N58" t="s">
        <v>457</v>
      </c>
      <c r="O58" t="s">
        <v>458</v>
      </c>
      <c r="P58" t="s">
        <v>459</v>
      </c>
      <c r="Q58" t="s">
        <v>460</v>
      </c>
      <c r="R58" t="s">
        <v>461</v>
      </c>
      <c r="S58" t="s">
        <v>462</v>
      </c>
      <c r="T58" t="s">
        <v>40</v>
      </c>
      <c r="U58" t="s">
        <v>40</v>
      </c>
      <c r="V58" t="s">
        <v>40</v>
      </c>
      <c r="W58" t="s">
        <v>40</v>
      </c>
      <c r="X58" t="s">
        <v>40</v>
      </c>
      <c r="Y58">
        <v>3600</v>
      </c>
      <c r="Z58">
        <f t="shared" si="9"/>
        <v>10929</v>
      </c>
      <c r="AA58" s="6">
        <f t="shared" si="8"/>
        <v>-0.3136774679728711</v>
      </c>
    </row>
    <row r="59" spans="1:29" x14ac:dyDescent="0.2">
      <c r="A59" t="s">
        <v>337</v>
      </c>
      <c r="B59" t="s">
        <v>338</v>
      </c>
      <c r="C59" t="s">
        <v>339</v>
      </c>
      <c r="D59" t="s">
        <v>340</v>
      </c>
      <c r="E59" t="s">
        <v>341</v>
      </c>
      <c r="F59" t="s">
        <v>342</v>
      </c>
      <c r="G59" t="s">
        <v>339</v>
      </c>
      <c r="H59" t="s">
        <v>343</v>
      </c>
      <c r="I59" t="s">
        <v>344</v>
      </c>
      <c r="J59" t="s">
        <v>345</v>
      </c>
      <c r="K59" t="s">
        <v>346</v>
      </c>
      <c r="L59" t="s">
        <v>347</v>
      </c>
      <c r="M59" t="s">
        <v>348</v>
      </c>
      <c r="N59" t="s">
        <v>349</v>
      </c>
      <c r="O59" t="s">
        <v>183</v>
      </c>
      <c r="P59" t="s">
        <v>350</v>
      </c>
      <c r="Q59" t="s">
        <v>351</v>
      </c>
      <c r="R59" t="s">
        <v>352</v>
      </c>
      <c r="S59" t="s">
        <v>353</v>
      </c>
      <c r="T59" t="s">
        <v>40</v>
      </c>
      <c r="U59" t="s">
        <v>40</v>
      </c>
      <c r="V59" t="s">
        <v>40</v>
      </c>
      <c r="W59" t="s">
        <v>40</v>
      </c>
      <c r="X59" t="s">
        <v>40</v>
      </c>
      <c r="Y59">
        <v>3600</v>
      </c>
      <c r="Z59">
        <f>H59+Y59*T59</f>
        <v>15924</v>
      </c>
      <c r="AA59" s="6">
        <f t="shared" si="8"/>
        <v>0</v>
      </c>
    </row>
    <row r="60" spans="1:29" x14ac:dyDescent="0.2">
      <c r="A60" t="s">
        <v>495</v>
      </c>
      <c r="B60" t="s">
        <v>480</v>
      </c>
      <c r="C60" t="s">
        <v>342</v>
      </c>
      <c r="D60" t="s">
        <v>357</v>
      </c>
      <c r="E60" t="s">
        <v>481</v>
      </c>
      <c r="F60" t="s">
        <v>342</v>
      </c>
      <c r="G60" t="s">
        <v>482</v>
      </c>
      <c r="H60" t="s">
        <v>483</v>
      </c>
      <c r="I60" t="s">
        <v>484</v>
      </c>
      <c r="J60" t="s">
        <v>485</v>
      </c>
      <c r="K60" t="s">
        <v>486</v>
      </c>
      <c r="L60" t="s">
        <v>487</v>
      </c>
      <c r="M60" t="s">
        <v>488</v>
      </c>
      <c r="N60" t="s">
        <v>489</v>
      </c>
      <c r="O60" t="s">
        <v>490</v>
      </c>
      <c r="P60" t="s">
        <v>491</v>
      </c>
      <c r="Q60" t="s">
        <v>492</v>
      </c>
      <c r="R60" t="s">
        <v>493</v>
      </c>
      <c r="S60" t="s">
        <v>494</v>
      </c>
      <c r="T60" t="s">
        <v>40</v>
      </c>
      <c r="U60" t="s">
        <v>40</v>
      </c>
      <c r="V60" t="s">
        <v>40</v>
      </c>
      <c r="W60" t="s">
        <v>40</v>
      </c>
      <c r="X60" t="s">
        <v>40</v>
      </c>
      <c r="Y60">
        <v>3600</v>
      </c>
      <c r="Z60">
        <f t="shared" ref="Z60:Z65" si="10">H60+Y60*T60</f>
        <v>12351</v>
      </c>
      <c r="AA60" s="6">
        <f t="shared" si="8"/>
        <v>-0.22437829691032407</v>
      </c>
    </row>
    <row r="61" spans="1:29" x14ac:dyDescent="0.2">
      <c r="A61" t="s">
        <v>479</v>
      </c>
      <c r="B61" t="s">
        <v>464</v>
      </c>
      <c r="C61" t="s">
        <v>465</v>
      </c>
      <c r="D61" t="s">
        <v>466</v>
      </c>
      <c r="E61" t="s">
        <v>465</v>
      </c>
      <c r="F61" t="s">
        <v>467</v>
      </c>
      <c r="G61" t="s">
        <v>468</v>
      </c>
      <c r="H61" t="s">
        <v>469</v>
      </c>
      <c r="I61" t="s">
        <v>470</v>
      </c>
      <c r="J61" t="s">
        <v>471</v>
      </c>
      <c r="K61" t="s">
        <v>472</v>
      </c>
      <c r="L61" t="s">
        <v>467</v>
      </c>
      <c r="M61" t="s">
        <v>473</v>
      </c>
      <c r="N61" t="s">
        <v>474</v>
      </c>
      <c r="O61" t="s">
        <v>475</v>
      </c>
      <c r="P61" t="s">
        <v>476</v>
      </c>
      <c r="Q61" t="s">
        <v>477</v>
      </c>
      <c r="R61" t="s">
        <v>467</v>
      </c>
      <c r="S61" t="s">
        <v>478</v>
      </c>
      <c r="T61" t="s">
        <v>40</v>
      </c>
      <c r="U61" t="s">
        <v>40</v>
      </c>
      <c r="V61" t="s">
        <v>40</v>
      </c>
      <c r="W61" t="s">
        <v>40</v>
      </c>
      <c r="X61" t="s">
        <v>40</v>
      </c>
      <c r="Y61">
        <v>3600</v>
      </c>
      <c r="Z61">
        <f t="shared" si="10"/>
        <v>6564</v>
      </c>
      <c r="AA61" s="6">
        <f>Z61/Z$59-1</f>
        <v>-0.58779201205727205</v>
      </c>
    </row>
    <row r="62" spans="1:29" x14ac:dyDescent="0.2">
      <c r="A62" t="s">
        <v>529</v>
      </c>
      <c r="B62" t="s">
        <v>513</v>
      </c>
      <c r="C62" t="s">
        <v>514</v>
      </c>
      <c r="D62" t="s">
        <v>515</v>
      </c>
      <c r="E62" t="s">
        <v>514</v>
      </c>
      <c r="F62" t="s">
        <v>516</v>
      </c>
      <c r="G62" t="s">
        <v>517</v>
      </c>
      <c r="H62" t="s">
        <v>518</v>
      </c>
      <c r="I62" t="s">
        <v>519</v>
      </c>
      <c r="J62" t="s">
        <v>520</v>
      </c>
      <c r="K62" t="s">
        <v>521</v>
      </c>
      <c r="L62" t="s">
        <v>522</v>
      </c>
      <c r="M62" t="s">
        <v>523</v>
      </c>
      <c r="N62" t="s">
        <v>524</v>
      </c>
      <c r="O62" t="s">
        <v>525</v>
      </c>
      <c r="P62" t="s">
        <v>526</v>
      </c>
      <c r="Q62" t="s">
        <v>527</v>
      </c>
      <c r="R62" t="s">
        <v>528</v>
      </c>
      <c r="S62" t="s">
        <v>333</v>
      </c>
      <c r="T62" t="s">
        <v>74</v>
      </c>
      <c r="U62" t="s">
        <v>40</v>
      </c>
      <c r="V62" t="s">
        <v>40</v>
      </c>
      <c r="W62" t="s">
        <v>74</v>
      </c>
      <c r="X62" t="s">
        <v>40</v>
      </c>
      <c r="Y62">
        <v>3600</v>
      </c>
      <c r="Z62">
        <f t="shared" si="10"/>
        <v>64679</v>
      </c>
      <c r="AA62" s="6">
        <f t="shared" si="8"/>
        <v>3.0617307209243911</v>
      </c>
    </row>
    <row r="63" spans="1:29" x14ac:dyDescent="0.2">
      <c r="A63" t="s">
        <v>565</v>
      </c>
      <c r="B63" t="s">
        <v>548</v>
      </c>
      <c r="C63" t="s">
        <v>549</v>
      </c>
      <c r="D63" t="s">
        <v>550</v>
      </c>
      <c r="E63" t="s">
        <v>551</v>
      </c>
      <c r="F63" t="s">
        <v>552</v>
      </c>
      <c r="G63" t="s">
        <v>549</v>
      </c>
      <c r="H63" t="s">
        <v>553</v>
      </c>
      <c r="I63" t="s">
        <v>554</v>
      </c>
      <c r="J63" t="s">
        <v>555</v>
      </c>
      <c r="K63" t="s">
        <v>556</v>
      </c>
      <c r="L63" t="s">
        <v>557</v>
      </c>
      <c r="M63" t="s">
        <v>558</v>
      </c>
      <c r="N63" t="s">
        <v>559</v>
      </c>
      <c r="O63" t="s">
        <v>560</v>
      </c>
      <c r="P63" t="s">
        <v>561</v>
      </c>
      <c r="Q63" t="s">
        <v>562</v>
      </c>
      <c r="R63" t="s">
        <v>563</v>
      </c>
      <c r="S63" t="s">
        <v>564</v>
      </c>
      <c r="T63" t="s">
        <v>40</v>
      </c>
      <c r="U63" t="s">
        <v>40</v>
      </c>
      <c r="V63" t="s">
        <v>40</v>
      </c>
      <c r="W63" t="s">
        <v>40</v>
      </c>
      <c r="X63" t="s">
        <v>40</v>
      </c>
      <c r="Y63">
        <v>3600</v>
      </c>
      <c r="Z63">
        <f t="shared" si="10"/>
        <v>30612</v>
      </c>
      <c r="AA63" s="6">
        <f t="shared" si="8"/>
        <v>0.92238131122833455</v>
      </c>
    </row>
    <row r="64" spans="1:29" x14ac:dyDescent="0.2">
      <c r="A64" t="s">
        <v>530</v>
      </c>
      <c r="B64" t="s">
        <v>566</v>
      </c>
      <c r="C64" t="s">
        <v>567</v>
      </c>
      <c r="D64" t="s">
        <v>305</v>
      </c>
      <c r="E64" t="s">
        <v>567</v>
      </c>
      <c r="F64" t="s">
        <v>342</v>
      </c>
      <c r="G64" t="s">
        <v>568</v>
      </c>
      <c r="H64" t="s">
        <v>569</v>
      </c>
      <c r="I64" t="s">
        <v>570</v>
      </c>
      <c r="J64" t="s">
        <v>571</v>
      </c>
      <c r="K64" t="s">
        <v>572</v>
      </c>
      <c r="L64" t="s">
        <v>573</v>
      </c>
      <c r="M64" t="s">
        <v>574</v>
      </c>
      <c r="N64" t="s">
        <v>575</v>
      </c>
      <c r="O64" t="s">
        <v>576</v>
      </c>
      <c r="P64" t="s">
        <v>577</v>
      </c>
      <c r="Q64" t="s">
        <v>578</v>
      </c>
      <c r="R64" t="s">
        <v>579</v>
      </c>
      <c r="S64" t="s">
        <v>580</v>
      </c>
      <c r="T64" t="s">
        <v>40</v>
      </c>
      <c r="U64" t="s">
        <v>40</v>
      </c>
      <c r="V64" t="s">
        <v>40</v>
      </c>
      <c r="W64" t="s">
        <v>40</v>
      </c>
      <c r="X64" t="s">
        <v>40</v>
      </c>
      <c r="Y64">
        <v>3600</v>
      </c>
      <c r="Z64">
        <f t="shared" si="10"/>
        <v>12751</v>
      </c>
      <c r="AA64" s="6">
        <f t="shared" si="8"/>
        <v>-0.19925898015573973</v>
      </c>
    </row>
    <row r="65" spans="1:31" x14ac:dyDescent="0.2">
      <c r="A65" t="s">
        <v>547</v>
      </c>
      <c r="B65" t="s">
        <v>531</v>
      </c>
      <c r="C65" t="s">
        <v>532</v>
      </c>
      <c r="D65" t="s">
        <v>533</v>
      </c>
      <c r="E65" t="s">
        <v>532</v>
      </c>
      <c r="F65" t="s">
        <v>534</v>
      </c>
      <c r="G65" t="s">
        <v>468</v>
      </c>
      <c r="H65" t="s">
        <v>535</v>
      </c>
      <c r="I65" t="s">
        <v>536</v>
      </c>
      <c r="J65" t="s">
        <v>537</v>
      </c>
      <c r="K65" t="s">
        <v>538</v>
      </c>
      <c r="L65" t="s">
        <v>539</v>
      </c>
      <c r="M65" t="s">
        <v>540</v>
      </c>
      <c r="N65" t="s">
        <v>541</v>
      </c>
      <c r="O65" t="s">
        <v>542</v>
      </c>
      <c r="P65" t="s">
        <v>543</v>
      </c>
      <c r="Q65" t="s">
        <v>544</v>
      </c>
      <c r="R65" t="s">
        <v>545</v>
      </c>
      <c r="S65" t="s">
        <v>546</v>
      </c>
      <c r="T65" t="s">
        <v>40</v>
      </c>
      <c r="U65" t="s">
        <v>40</v>
      </c>
      <c r="V65" t="s">
        <v>40</v>
      </c>
      <c r="W65" t="s">
        <v>40</v>
      </c>
      <c r="X65" t="s">
        <v>40</v>
      </c>
      <c r="Y65">
        <v>3600</v>
      </c>
      <c r="Z65">
        <f t="shared" si="10"/>
        <v>8573</v>
      </c>
      <c r="AA65" s="6">
        <f t="shared" si="8"/>
        <v>-0.46163024365737249</v>
      </c>
    </row>
    <row r="66" spans="1:31" x14ac:dyDescent="0.2">
      <c r="AA66" s="6"/>
    </row>
    <row r="67" spans="1:31" x14ac:dyDescent="0.2">
      <c r="A67" s="5" t="s">
        <v>581</v>
      </c>
      <c r="AA67" s="6"/>
    </row>
    <row r="68" spans="1:31" x14ac:dyDescent="0.2">
      <c r="A68" t="s">
        <v>582</v>
      </c>
      <c r="B68" t="s">
        <v>338</v>
      </c>
      <c r="C68" t="s">
        <v>339</v>
      </c>
      <c r="D68" t="s">
        <v>340</v>
      </c>
      <c r="E68" t="s">
        <v>341</v>
      </c>
      <c r="F68" t="s">
        <v>342</v>
      </c>
      <c r="G68" t="s">
        <v>339</v>
      </c>
      <c r="H68" t="s">
        <v>343</v>
      </c>
      <c r="I68" t="s">
        <v>344</v>
      </c>
      <c r="J68" t="s">
        <v>345</v>
      </c>
      <c r="K68" t="s">
        <v>346</v>
      </c>
      <c r="L68" t="s">
        <v>347</v>
      </c>
      <c r="M68" t="s">
        <v>348</v>
      </c>
      <c r="N68" t="s">
        <v>349</v>
      </c>
      <c r="O68" t="s">
        <v>183</v>
      </c>
      <c r="P68" t="s">
        <v>350</v>
      </c>
      <c r="Q68" t="s">
        <v>351</v>
      </c>
      <c r="R68" t="s">
        <v>352</v>
      </c>
      <c r="S68" t="s">
        <v>353</v>
      </c>
      <c r="T68" t="s">
        <v>40</v>
      </c>
      <c r="U68" t="s">
        <v>40</v>
      </c>
      <c r="V68" t="s">
        <v>40</v>
      </c>
      <c r="W68" t="s">
        <v>40</v>
      </c>
      <c r="X68" t="s">
        <v>40</v>
      </c>
      <c r="Y68">
        <v>3600</v>
      </c>
      <c r="Z68">
        <f>H68+Y68*T68</f>
        <v>15924</v>
      </c>
      <c r="AA68" s="6">
        <f t="shared" ref="AA68:AA78" si="11">Z68/Z$59-1</f>
        <v>0</v>
      </c>
      <c r="AE68">
        <v>1</v>
      </c>
    </row>
    <row r="69" spans="1:31" x14ac:dyDescent="0.2">
      <c r="A69" t="s">
        <v>594</v>
      </c>
      <c r="B69" t="s">
        <v>278</v>
      </c>
      <c r="C69" t="s">
        <v>279</v>
      </c>
      <c r="D69" t="s">
        <v>357</v>
      </c>
      <c r="E69" t="s">
        <v>583</v>
      </c>
      <c r="F69" t="s">
        <v>279</v>
      </c>
      <c r="G69" t="s">
        <v>584</v>
      </c>
      <c r="H69" t="s">
        <v>585</v>
      </c>
      <c r="I69" t="s">
        <v>586</v>
      </c>
      <c r="J69" t="s">
        <v>587</v>
      </c>
      <c r="K69" t="s">
        <v>588</v>
      </c>
      <c r="L69" t="s">
        <v>589</v>
      </c>
      <c r="M69" t="s">
        <v>590</v>
      </c>
      <c r="N69" t="s">
        <v>591</v>
      </c>
      <c r="O69" t="s">
        <v>592</v>
      </c>
      <c r="P69" t="s">
        <v>439</v>
      </c>
      <c r="Q69" t="s">
        <v>236</v>
      </c>
      <c r="R69" t="s">
        <v>117</v>
      </c>
      <c r="S69" t="s">
        <v>593</v>
      </c>
      <c r="T69" t="s">
        <v>40</v>
      </c>
      <c r="U69" t="s">
        <v>40</v>
      </c>
      <c r="V69" t="s">
        <v>40</v>
      </c>
      <c r="W69" t="s">
        <v>40</v>
      </c>
      <c r="X69" t="s">
        <v>40</v>
      </c>
      <c r="Y69">
        <v>3600</v>
      </c>
      <c r="Z69">
        <f>H69+Y69*T69</f>
        <v>16069</v>
      </c>
      <c r="AA69" s="6">
        <f t="shared" si="11"/>
        <v>9.1057523235367199E-3</v>
      </c>
      <c r="AE69">
        <v>2</v>
      </c>
    </row>
    <row r="70" spans="1:31" x14ac:dyDescent="0.2">
      <c r="A70" t="s">
        <v>595</v>
      </c>
      <c r="B70">
        <v>1948</v>
      </c>
      <c r="C70" s="4">
        <v>2.2546296296296297E-2</v>
      </c>
      <c r="D70" s="4">
        <v>9.8842592592592576E-3</v>
      </c>
      <c r="E70" s="4">
        <v>1.9004629629629632E-2</v>
      </c>
      <c r="F70" s="4">
        <v>2.2546296296296297E-2</v>
      </c>
      <c r="G70" s="4">
        <v>1.4340277777777776E-2</v>
      </c>
      <c r="H70">
        <v>16561</v>
      </c>
      <c r="I70" s="4">
        <v>0.19167824074074072</v>
      </c>
      <c r="J70" s="4">
        <v>4.6435185185185184E-2</v>
      </c>
      <c r="K70" s="4">
        <v>6.9317129629629631E-2</v>
      </c>
      <c r="L70" s="4">
        <v>4.2002314814814812E-2</v>
      </c>
      <c r="M70" s="4">
        <v>3.3923611111111113E-2</v>
      </c>
      <c r="N70">
        <v>552</v>
      </c>
      <c r="O70" s="4">
        <v>6.3888888888888884E-3</v>
      </c>
      <c r="P70" s="4">
        <v>4.6412037037037038E-3</v>
      </c>
      <c r="Q70" s="4">
        <v>6.9328703703703696E-3</v>
      </c>
      <c r="R70" s="4">
        <v>8.4027777777777781E-3</v>
      </c>
      <c r="S70" s="4">
        <v>6.782407407407408E-3</v>
      </c>
      <c r="T70">
        <v>0</v>
      </c>
      <c r="U70">
        <v>0</v>
      </c>
      <c r="V70">
        <v>0</v>
      </c>
      <c r="W70">
        <v>0</v>
      </c>
      <c r="X70">
        <v>0</v>
      </c>
      <c r="Y70">
        <v>3600</v>
      </c>
      <c r="Z70">
        <f t="shared" ref="Z70:Z77" si="12">H70+Y70*T70</f>
        <v>16561</v>
      </c>
      <c r="AA70" s="6">
        <f t="shared" si="11"/>
        <v>4.0002511931675366E-2</v>
      </c>
      <c r="AE70">
        <v>3</v>
      </c>
    </row>
    <row r="71" spans="1:31" x14ac:dyDescent="0.2">
      <c r="A71" t="s">
        <v>612</v>
      </c>
      <c r="B71" t="s">
        <v>596</v>
      </c>
      <c r="C71" t="s">
        <v>597</v>
      </c>
      <c r="D71" t="s">
        <v>598</v>
      </c>
      <c r="E71" t="s">
        <v>599</v>
      </c>
      <c r="F71" t="s">
        <v>600</v>
      </c>
      <c r="G71" t="s">
        <v>597</v>
      </c>
      <c r="H71" t="s">
        <v>601</v>
      </c>
      <c r="I71" t="s">
        <v>602</v>
      </c>
      <c r="J71" t="s">
        <v>603</v>
      </c>
      <c r="K71" t="s">
        <v>604</v>
      </c>
      <c r="L71" t="s">
        <v>605</v>
      </c>
      <c r="M71" t="s">
        <v>606</v>
      </c>
      <c r="N71" t="s">
        <v>607</v>
      </c>
      <c r="O71" t="s">
        <v>608</v>
      </c>
      <c r="P71" t="s">
        <v>609</v>
      </c>
      <c r="Q71" t="s">
        <v>610</v>
      </c>
      <c r="R71" t="s">
        <v>611</v>
      </c>
      <c r="S71" t="s">
        <v>124</v>
      </c>
      <c r="T71" t="s">
        <v>40</v>
      </c>
      <c r="U71" t="s">
        <v>40</v>
      </c>
      <c r="V71" t="s">
        <v>40</v>
      </c>
      <c r="W71" t="s">
        <v>40</v>
      </c>
      <c r="X71" t="s">
        <v>40</v>
      </c>
      <c r="Y71">
        <v>3600</v>
      </c>
      <c r="Z71">
        <f t="shared" si="12"/>
        <v>18033</v>
      </c>
      <c r="AA71" s="6">
        <f t="shared" si="11"/>
        <v>0.13244159758854557</v>
      </c>
      <c r="AE71">
        <v>4</v>
      </c>
    </row>
    <row r="72" spans="1:31" x14ac:dyDescent="0.2">
      <c r="A72" t="s">
        <v>613</v>
      </c>
      <c r="B72" t="s">
        <v>596</v>
      </c>
      <c r="C72" t="s">
        <v>597</v>
      </c>
      <c r="D72" t="s">
        <v>598</v>
      </c>
      <c r="E72" t="s">
        <v>599</v>
      </c>
      <c r="F72" t="s">
        <v>600</v>
      </c>
      <c r="G72" t="s">
        <v>597</v>
      </c>
      <c r="H72" t="s">
        <v>601</v>
      </c>
      <c r="I72" t="s">
        <v>602</v>
      </c>
      <c r="J72" t="s">
        <v>603</v>
      </c>
      <c r="K72" t="s">
        <v>604</v>
      </c>
      <c r="L72" t="s">
        <v>605</v>
      </c>
      <c r="M72" t="s">
        <v>606</v>
      </c>
      <c r="N72" t="s">
        <v>607</v>
      </c>
      <c r="O72" t="s">
        <v>608</v>
      </c>
      <c r="P72" t="s">
        <v>609</v>
      </c>
      <c r="Q72" t="s">
        <v>610</v>
      </c>
      <c r="R72" t="s">
        <v>611</v>
      </c>
      <c r="S72" t="s">
        <v>124</v>
      </c>
      <c r="T72" t="s">
        <v>40</v>
      </c>
      <c r="U72" t="s">
        <v>40</v>
      </c>
      <c r="V72" t="s">
        <v>40</v>
      </c>
      <c r="W72" t="s">
        <v>40</v>
      </c>
      <c r="X72" t="s">
        <v>40</v>
      </c>
      <c r="Y72">
        <v>3600</v>
      </c>
      <c r="Z72">
        <f t="shared" si="12"/>
        <v>18033</v>
      </c>
      <c r="AA72" s="6">
        <f t="shared" si="11"/>
        <v>0.13244159758854557</v>
      </c>
      <c r="AE72">
        <v>5</v>
      </c>
    </row>
    <row r="73" spans="1:31" x14ac:dyDescent="0.2">
      <c r="A73" t="s">
        <v>627</v>
      </c>
      <c r="B73" t="s">
        <v>614</v>
      </c>
      <c r="C73" t="s">
        <v>615</v>
      </c>
      <c r="D73" t="s">
        <v>615</v>
      </c>
      <c r="E73" t="s">
        <v>599</v>
      </c>
      <c r="F73" t="s">
        <v>616</v>
      </c>
      <c r="G73" t="s">
        <v>617</v>
      </c>
      <c r="H73" t="s">
        <v>618</v>
      </c>
      <c r="I73" t="s">
        <v>619</v>
      </c>
      <c r="J73" t="s">
        <v>620</v>
      </c>
      <c r="K73" t="s">
        <v>621</v>
      </c>
      <c r="L73" t="s">
        <v>622</v>
      </c>
      <c r="M73" t="s">
        <v>623</v>
      </c>
      <c r="N73" t="s">
        <v>624</v>
      </c>
      <c r="O73" t="s">
        <v>625</v>
      </c>
      <c r="P73" t="s">
        <v>626</v>
      </c>
      <c r="Q73" t="s">
        <v>468</v>
      </c>
      <c r="R73" t="s">
        <v>562</v>
      </c>
      <c r="S73" t="s">
        <v>240</v>
      </c>
      <c r="T73" t="s">
        <v>40</v>
      </c>
      <c r="U73" t="s">
        <v>40</v>
      </c>
      <c r="V73" t="s">
        <v>40</v>
      </c>
      <c r="W73" t="s">
        <v>40</v>
      </c>
      <c r="X73" t="s">
        <v>40</v>
      </c>
      <c r="Y73">
        <v>3600</v>
      </c>
      <c r="Z73">
        <f t="shared" si="12"/>
        <v>20034</v>
      </c>
      <c r="AA73" s="6">
        <f t="shared" si="11"/>
        <v>0.25810097965335332</v>
      </c>
      <c r="AE73">
        <v>6</v>
      </c>
    </row>
    <row r="74" spans="1:31" x14ac:dyDescent="0.2">
      <c r="A74" t="s">
        <v>642</v>
      </c>
      <c r="B74" t="s">
        <v>387</v>
      </c>
      <c r="C74" t="s">
        <v>388</v>
      </c>
      <c r="D74" t="s">
        <v>388</v>
      </c>
      <c r="E74" t="s">
        <v>599</v>
      </c>
      <c r="F74" t="s">
        <v>628</v>
      </c>
      <c r="G74" t="s">
        <v>629</v>
      </c>
      <c r="H74" t="s">
        <v>630</v>
      </c>
      <c r="I74" t="s">
        <v>631</v>
      </c>
      <c r="J74" t="s">
        <v>632</v>
      </c>
      <c r="K74" t="s">
        <v>633</v>
      </c>
      <c r="L74" t="s">
        <v>634</v>
      </c>
      <c r="M74" t="s">
        <v>635</v>
      </c>
      <c r="N74" t="s">
        <v>636</v>
      </c>
      <c r="O74" t="s">
        <v>637</v>
      </c>
      <c r="P74" t="s">
        <v>638</v>
      </c>
      <c r="Q74" t="s">
        <v>639</v>
      </c>
      <c r="R74" t="s">
        <v>640</v>
      </c>
      <c r="S74" t="s">
        <v>641</v>
      </c>
      <c r="T74" t="s">
        <v>40</v>
      </c>
      <c r="U74" t="s">
        <v>40</v>
      </c>
      <c r="V74" t="s">
        <v>40</v>
      </c>
      <c r="W74" t="s">
        <v>40</v>
      </c>
      <c r="X74" t="s">
        <v>40</v>
      </c>
      <c r="Y74">
        <v>3600</v>
      </c>
      <c r="Z74">
        <f t="shared" si="12"/>
        <v>22029</v>
      </c>
      <c r="AA74" s="6">
        <f t="shared" si="11"/>
        <v>0.38338357196684258</v>
      </c>
      <c r="AE74">
        <v>7</v>
      </c>
    </row>
    <row r="75" spans="1:31" x14ac:dyDescent="0.2">
      <c r="A75" t="s">
        <v>652</v>
      </c>
      <c r="B75" t="s">
        <v>387</v>
      </c>
      <c r="C75" t="s">
        <v>388</v>
      </c>
      <c r="D75" t="s">
        <v>388</v>
      </c>
      <c r="E75" t="s">
        <v>39</v>
      </c>
      <c r="F75" t="s">
        <v>616</v>
      </c>
      <c r="G75" t="s">
        <v>617</v>
      </c>
      <c r="H75" t="s">
        <v>643</v>
      </c>
      <c r="I75" t="s">
        <v>644</v>
      </c>
      <c r="J75" t="s">
        <v>645</v>
      </c>
      <c r="K75" t="s">
        <v>646</v>
      </c>
      <c r="L75" t="s">
        <v>647</v>
      </c>
      <c r="M75" t="s">
        <v>648</v>
      </c>
      <c r="N75" t="s">
        <v>649</v>
      </c>
      <c r="O75" t="s">
        <v>561</v>
      </c>
      <c r="P75" t="s">
        <v>481</v>
      </c>
      <c r="Q75" t="s">
        <v>299</v>
      </c>
      <c r="R75" t="s">
        <v>650</v>
      </c>
      <c r="S75" t="s">
        <v>651</v>
      </c>
      <c r="T75" t="s">
        <v>40</v>
      </c>
      <c r="U75" t="s">
        <v>40</v>
      </c>
      <c r="V75" t="s">
        <v>40</v>
      </c>
      <c r="W75" t="s">
        <v>40</v>
      </c>
      <c r="X75" t="s">
        <v>40</v>
      </c>
      <c r="Y75">
        <v>3600</v>
      </c>
      <c r="Z75">
        <f t="shared" si="12"/>
        <v>22750</v>
      </c>
      <c r="AA75" s="6">
        <f t="shared" si="11"/>
        <v>0.42866114041698067</v>
      </c>
      <c r="AE75">
        <v>8</v>
      </c>
    </row>
    <row r="76" spans="1:31" x14ac:dyDescent="0.2">
      <c r="A76" t="s">
        <v>667</v>
      </c>
      <c r="B76" t="s">
        <v>653</v>
      </c>
      <c r="C76" t="s">
        <v>654</v>
      </c>
      <c r="D76" t="s">
        <v>654</v>
      </c>
      <c r="E76" t="s">
        <v>599</v>
      </c>
      <c r="F76" t="s">
        <v>616</v>
      </c>
      <c r="G76" t="s">
        <v>617</v>
      </c>
      <c r="H76" t="s">
        <v>655</v>
      </c>
      <c r="I76" t="s">
        <v>656</v>
      </c>
      <c r="J76" t="s">
        <v>657</v>
      </c>
      <c r="K76" t="s">
        <v>658</v>
      </c>
      <c r="L76" t="s">
        <v>659</v>
      </c>
      <c r="M76" t="s">
        <v>660</v>
      </c>
      <c r="N76" t="s">
        <v>661</v>
      </c>
      <c r="O76" t="s">
        <v>662</v>
      </c>
      <c r="P76" t="s">
        <v>663</v>
      </c>
      <c r="Q76" t="s">
        <v>664</v>
      </c>
      <c r="R76" t="s">
        <v>665</v>
      </c>
      <c r="S76" t="s">
        <v>666</v>
      </c>
      <c r="T76" t="s">
        <v>40</v>
      </c>
      <c r="U76" t="s">
        <v>40</v>
      </c>
      <c r="V76" t="s">
        <v>40</v>
      </c>
      <c r="W76" t="s">
        <v>40</v>
      </c>
      <c r="X76" t="s">
        <v>40</v>
      </c>
      <c r="Y76">
        <v>3600</v>
      </c>
      <c r="Z76">
        <f t="shared" si="12"/>
        <v>22852</v>
      </c>
      <c r="AA76" s="6">
        <f t="shared" si="11"/>
        <v>0.43506656618939954</v>
      </c>
      <c r="AE76">
        <v>9</v>
      </c>
    </row>
    <row r="77" spans="1:31" x14ac:dyDescent="0.2">
      <c r="A77" t="s">
        <v>671</v>
      </c>
      <c r="B77" t="s">
        <v>387</v>
      </c>
      <c r="C77" t="s">
        <v>388</v>
      </c>
      <c r="D77" t="s">
        <v>388</v>
      </c>
      <c r="E77" t="s">
        <v>599</v>
      </c>
      <c r="F77" t="s">
        <v>616</v>
      </c>
      <c r="G77" t="s">
        <v>617</v>
      </c>
      <c r="H77" t="s">
        <v>655</v>
      </c>
      <c r="I77" t="s">
        <v>656</v>
      </c>
      <c r="J77" t="s">
        <v>657</v>
      </c>
      <c r="K77" t="s">
        <v>658</v>
      </c>
      <c r="L77" t="s">
        <v>668</v>
      </c>
      <c r="M77" t="s">
        <v>669</v>
      </c>
      <c r="N77" t="s">
        <v>661</v>
      </c>
      <c r="O77" t="s">
        <v>662</v>
      </c>
      <c r="P77" t="s">
        <v>663</v>
      </c>
      <c r="Q77" t="s">
        <v>664</v>
      </c>
      <c r="R77" t="s">
        <v>293</v>
      </c>
      <c r="S77" t="s">
        <v>670</v>
      </c>
      <c r="T77" t="s">
        <v>40</v>
      </c>
      <c r="U77" t="s">
        <v>40</v>
      </c>
      <c r="V77" t="s">
        <v>40</v>
      </c>
      <c r="W77" t="s">
        <v>40</v>
      </c>
      <c r="X77" t="s">
        <v>40</v>
      </c>
      <c r="Y77">
        <v>3600</v>
      </c>
      <c r="Z77">
        <f t="shared" si="12"/>
        <v>22852</v>
      </c>
      <c r="AA77" s="6">
        <f t="shared" si="11"/>
        <v>0.43506656618939954</v>
      </c>
      <c r="AE77">
        <v>10</v>
      </c>
    </row>
    <row r="78" spans="1:31" x14ac:dyDescent="0.2">
      <c r="A78" t="s">
        <v>684</v>
      </c>
      <c r="B78" t="s">
        <v>653</v>
      </c>
      <c r="C78" t="s">
        <v>654</v>
      </c>
      <c r="D78" t="s">
        <v>654</v>
      </c>
      <c r="E78" t="s">
        <v>599</v>
      </c>
      <c r="F78" t="s">
        <v>616</v>
      </c>
      <c r="G78" t="s">
        <v>617</v>
      </c>
      <c r="H78" t="s">
        <v>672</v>
      </c>
      <c r="I78" t="s">
        <v>673</v>
      </c>
      <c r="J78" t="s">
        <v>674</v>
      </c>
      <c r="K78" t="s">
        <v>675</v>
      </c>
      <c r="L78" t="s">
        <v>676</v>
      </c>
      <c r="M78" t="s">
        <v>677</v>
      </c>
      <c r="N78" t="s">
        <v>678</v>
      </c>
      <c r="O78" t="s">
        <v>679</v>
      </c>
      <c r="P78" t="s">
        <v>680</v>
      </c>
      <c r="Q78" t="s">
        <v>681</v>
      </c>
      <c r="R78" t="s">
        <v>682</v>
      </c>
      <c r="S78" t="s">
        <v>683</v>
      </c>
      <c r="T78" t="s">
        <v>40</v>
      </c>
      <c r="U78" t="s">
        <v>40</v>
      </c>
      <c r="V78" t="s">
        <v>40</v>
      </c>
      <c r="W78" t="s">
        <v>40</v>
      </c>
      <c r="X78" t="s">
        <v>40</v>
      </c>
      <c r="Y78">
        <v>3600</v>
      </c>
      <c r="Z78">
        <f>H78+Y78*T78</f>
        <v>23028</v>
      </c>
      <c r="AA78" s="6">
        <f t="shared" si="11"/>
        <v>0.44611906556141667</v>
      </c>
    </row>
  </sheetData>
  <sortState xmlns:xlrd2="http://schemas.microsoft.com/office/spreadsheetml/2017/richdata2" ref="A34:AA41">
    <sortCondition ref="A34:A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5DFE-147F-2B42-8945-5AEA0F0DBDCA}">
  <dimension ref="A1:AB11"/>
  <sheetViews>
    <sheetView topLeftCell="P1" workbookViewId="0">
      <selection activeCell="AA9" sqref="AA9"/>
    </sheetView>
  </sheetViews>
  <sheetFormatPr baseColWidth="10" defaultRowHeight="16" x14ac:dyDescent="0.2"/>
  <cols>
    <col min="1" max="1" width="23.5" customWidth="1"/>
    <col min="28" max="28" width="26.5" customWidth="1"/>
  </cols>
  <sheetData>
    <row r="1" spans="1:28" x14ac:dyDescent="0.2">
      <c r="A1" s="5" t="s">
        <v>444</v>
      </c>
    </row>
    <row r="2" spans="1:28" x14ac:dyDescent="0.2">
      <c r="A2" t="s">
        <v>319</v>
      </c>
      <c r="B2" t="s">
        <v>320</v>
      </c>
      <c r="C2" t="s">
        <v>321</v>
      </c>
      <c r="D2" t="s">
        <v>322</v>
      </c>
      <c r="E2" t="s">
        <v>323</v>
      </c>
      <c r="F2" t="s">
        <v>321</v>
      </c>
      <c r="G2" t="s">
        <v>324</v>
      </c>
      <c r="H2" t="s">
        <v>325</v>
      </c>
      <c r="I2" t="s">
        <v>326</v>
      </c>
      <c r="J2" t="s">
        <v>327</v>
      </c>
      <c r="K2" t="s">
        <v>328</v>
      </c>
      <c r="L2" t="s">
        <v>329</v>
      </c>
      <c r="M2" t="s">
        <v>330</v>
      </c>
      <c r="N2" t="s">
        <v>331</v>
      </c>
      <c r="O2" t="s">
        <v>332</v>
      </c>
      <c r="P2" t="s">
        <v>333</v>
      </c>
      <c r="Q2" t="s">
        <v>334</v>
      </c>
      <c r="R2" t="s">
        <v>335</v>
      </c>
      <c r="S2" t="s">
        <v>336</v>
      </c>
      <c r="T2" t="s">
        <v>151</v>
      </c>
      <c r="U2" t="s">
        <v>74</v>
      </c>
      <c r="V2" t="s">
        <v>74</v>
      </c>
      <c r="W2" t="s">
        <v>74</v>
      </c>
      <c r="X2" t="s">
        <v>40</v>
      </c>
      <c r="Y2">
        <v>3600</v>
      </c>
      <c r="Z2">
        <f>H2+Y2*T2</f>
        <v>97519</v>
      </c>
      <c r="AA2" s="6">
        <f>Z2/Z5</f>
        <v>6.1240266264757599</v>
      </c>
      <c r="AB2" t="s">
        <v>319</v>
      </c>
    </row>
    <row r="3" spans="1:28" x14ac:dyDescent="0.2">
      <c r="A3" t="s">
        <v>446</v>
      </c>
      <c r="B3" t="s">
        <v>496</v>
      </c>
      <c r="C3" t="s">
        <v>497</v>
      </c>
      <c r="D3" t="s">
        <v>498</v>
      </c>
      <c r="E3" t="s">
        <v>499</v>
      </c>
      <c r="F3" t="s">
        <v>497</v>
      </c>
      <c r="G3" t="s">
        <v>500</v>
      </c>
      <c r="H3" t="s">
        <v>501</v>
      </c>
      <c r="I3" t="s">
        <v>502</v>
      </c>
      <c r="J3" t="s">
        <v>503</v>
      </c>
      <c r="K3" t="s">
        <v>504</v>
      </c>
      <c r="L3" t="s">
        <v>505</v>
      </c>
      <c r="M3" t="s">
        <v>506</v>
      </c>
      <c r="N3" t="s">
        <v>507</v>
      </c>
      <c r="O3" t="s">
        <v>508</v>
      </c>
      <c r="P3" t="s">
        <v>509</v>
      </c>
      <c r="Q3" t="s">
        <v>510</v>
      </c>
      <c r="R3" t="s">
        <v>511</v>
      </c>
      <c r="S3" t="s">
        <v>512</v>
      </c>
      <c r="T3" t="s">
        <v>74</v>
      </c>
      <c r="U3" t="s">
        <v>40</v>
      </c>
      <c r="V3" t="s">
        <v>74</v>
      </c>
      <c r="W3" t="s">
        <v>40</v>
      </c>
      <c r="X3" t="s">
        <v>40</v>
      </c>
      <c r="Y3">
        <v>3600</v>
      </c>
      <c r="Z3">
        <f t="shared" ref="Z3:Z4" si="0">H3+Y3*T3</f>
        <v>66186</v>
      </c>
      <c r="AA3" s="6">
        <f>Z3/Z6</f>
        <v>5.358756376001943</v>
      </c>
      <c r="AB3" t="s">
        <v>446</v>
      </c>
    </row>
    <row r="4" spans="1:28" x14ac:dyDescent="0.2">
      <c r="A4" t="s">
        <v>463</v>
      </c>
      <c r="B4" t="s">
        <v>447</v>
      </c>
      <c r="C4" t="s">
        <v>448</v>
      </c>
      <c r="D4" t="s">
        <v>448</v>
      </c>
      <c r="E4" t="s">
        <v>449</v>
      </c>
      <c r="F4" t="s">
        <v>445</v>
      </c>
      <c r="G4" t="s">
        <v>450</v>
      </c>
      <c r="H4" t="s">
        <v>451</v>
      </c>
      <c r="I4" t="s">
        <v>452</v>
      </c>
      <c r="J4" t="s">
        <v>453</v>
      </c>
      <c r="K4" t="s">
        <v>454</v>
      </c>
      <c r="L4" t="s">
        <v>455</v>
      </c>
      <c r="M4" t="s">
        <v>456</v>
      </c>
      <c r="N4" t="s">
        <v>457</v>
      </c>
      <c r="O4" t="s">
        <v>458</v>
      </c>
      <c r="P4" t="s">
        <v>459</v>
      </c>
      <c r="Q4" t="s">
        <v>460</v>
      </c>
      <c r="R4" t="s">
        <v>461</v>
      </c>
      <c r="S4" t="s">
        <v>462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>
        <v>3600</v>
      </c>
      <c r="Z4">
        <f t="shared" si="0"/>
        <v>10929</v>
      </c>
      <c r="AA4" s="6">
        <f>Z4/Z7</f>
        <v>1.6649908592321756</v>
      </c>
      <c r="AB4" t="s">
        <v>463</v>
      </c>
    </row>
    <row r="5" spans="1:28" x14ac:dyDescent="0.2">
      <c r="A5" t="s">
        <v>337</v>
      </c>
      <c r="B5" t="s">
        <v>338</v>
      </c>
      <c r="C5" t="s">
        <v>339</v>
      </c>
      <c r="D5" t="s">
        <v>340</v>
      </c>
      <c r="E5" t="s">
        <v>341</v>
      </c>
      <c r="F5" t="s">
        <v>342</v>
      </c>
      <c r="G5" t="s">
        <v>339</v>
      </c>
      <c r="H5" t="s">
        <v>343</v>
      </c>
      <c r="I5" t="s">
        <v>344</v>
      </c>
      <c r="J5" t="s">
        <v>345</v>
      </c>
      <c r="K5" t="s">
        <v>346</v>
      </c>
      <c r="L5" t="s">
        <v>347</v>
      </c>
      <c r="M5" t="s">
        <v>348</v>
      </c>
      <c r="N5" t="s">
        <v>349</v>
      </c>
      <c r="O5" t="s">
        <v>183</v>
      </c>
      <c r="P5" t="s">
        <v>350</v>
      </c>
      <c r="Q5" t="s">
        <v>351</v>
      </c>
      <c r="R5" t="s">
        <v>352</v>
      </c>
      <c r="S5" t="s">
        <v>353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>
        <v>3600</v>
      </c>
      <c r="Z5">
        <f>H5+Y5*T5</f>
        <v>15924</v>
      </c>
      <c r="AA5" s="6" t="e">
        <f t="shared" ref="AA5:AA11" si="1">Z5/Z$59-1</f>
        <v>#DIV/0!</v>
      </c>
      <c r="AB5" t="s">
        <v>337</v>
      </c>
    </row>
    <row r="6" spans="1:28" x14ac:dyDescent="0.2">
      <c r="A6" t="s">
        <v>495</v>
      </c>
      <c r="B6" t="s">
        <v>480</v>
      </c>
      <c r="C6" t="s">
        <v>342</v>
      </c>
      <c r="D6" t="s">
        <v>357</v>
      </c>
      <c r="E6" t="s">
        <v>481</v>
      </c>
      <c r="F6" t="s">
        <v>342</v>
      </c>
      <c r="G6" t="s">
        <v>482</v>
      </c>
      <c r="H6" t="s">
        <v>483</v>
      </c>
      <c r="I6" t="s">
        <v>484</v>
      </c>
      <c r="J6" t="s">
        <v>485</v>
      </c>
      <c r="K6" t="s">
        <v>486</v>
      </c>
      <c r="L6" t="s">
        <v>487</v>
      </c>
      <c r="M6" t="s">
        <v>488</v>
      </c>
      <c r="N6" t="s">
        <v>489</v>
      </c>
      <c r="O6" t="s">
        <v>490</v>
      </c>
      <c r="P6" t="s">
        <v>491</v>
      </c>
      <c r="Q6" t="s">
        <v>492</v>
      </c>
      <c r="R6" t="s">
        <v>493</v>
      </c>
      <c r="S6" t="s">
        <v>494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>
        <v>3600</v>
      </c>
      <c r="Z6">
        <f t="shared" ref="Z6:Z11" si="2">H6+Y6*T6</f>
        <v>12351</v>
      </c>
      <c r="AA6" s="6" t="e">
        <f t="shared" si="1"/>
        <v>#DIV/0!</v>
      </c>
      <c r="AB6" t="s">
        <v>495</v>
      </c>
    </row>
    <row r="7" spans="1:28" x14ac:dyDescent="0.2">
      <c r="A7" t="s">
        <v>479</v>
      </c>
      <c r="B7" t="s">
        <v>464</v>
      </c>
      <c r="C7" t="s">
        <v>465</v>
      </c>
      <c r="D7" t="s">
        <v>466</v>
      </c>
      <c r="E7" t="s">
        <v>465</v>
      </c>
      <c r="F7" t="s">
        <v>467</v>
      </c>
      <c r="G7" t="s">
        <v>468</v>
      </c>
      <c r="H7" t="s">
        <v>469</v>
      </c>
      <c r="I7" t="s">
        <v>470</v>
      </c>
      <c r="J7" t="s">
        <v>471</v>
      </c>
      <c r="K7" t="s">
        <v>472</v>
      </c>
      <c r="L7" t="s">
        <v>467</v>
      </c>
      <c r="M7" t="s">
        <v>473</v>
      </c>
      <c r="N7" t="s">
        <v>474</v>
      </c>
      <c r="O7" t="s">
        <v>475</v>
      </c>
      <c r="P7" t="s">
        <v>476</v>
      </c>
      <c r="Q7" t="s">
        <v>477</v>
      </c>
      <c r="R7" t="s">
        <v>467</v>
      </c>
      <c r="S7" t="s">
        <v>478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>
        <v>3600</v>
      </c>
      <c r="Z7">
        <f t="shared" si="2"/>
        <v>6564</v>
      </c>
      <c r="AA7" s="6" t="e">
        <f>Z7/Z$59-1</f>
        <v>#DIV/0!</v>
      </c>
      <c r="AB7" t="s">
        <v>479</v>
      </c>
    </row>
    <row r="8" spans="1:28" x14ac:dyDescent="0.2">
      <c r="A8" t="s">
        <v>529</v>
      </c>
      <c r="B8" t="s">
        <v>513</v>
      </c>
      <c r="C8" t="s">
        <v>514</v>
      </c>
      <c r="D8" t="s">
        <v>515</v>
      </c>
      <c r="E8" t="s">
        <v>514</v>
      </c>
      <c r="F8" t="s">
        <v>516</v>
      </c>
      <c r="G8" t="s">
        <v>517</v>
      </c>
      <c r="H8" t="s">
        <v>518</v>
      </c>
      <c r="I8" t="s">
        <v>519</v>
      </c>
      <c r="J8" t="s">
        <v>520</v>
      </c>
      <c r="K8" t="s">
        <v>521</v>
      </c>
      <c r="L8" t="s">
        <v>522</v>
      </c>
      <c r="M8" t="s">
        <v>523</v>
      </c>
      <c r="N8" t="s">
        <v>524</v>
      </c>
      <c r="O8" t="s">
        <v>525</v>
      </c>
      <c r="P8" t="s">
        <v>526</v>
      </c>
      <c r="Q8" t="s">
        <v>527</v>
      </c>
      <c r="R8" t="s">
        <v>528</v>
      </c>
      <c r="S8" t="s">
        <v>333</v>
      </c>
      <c r="T8" t="s">
        <v>74</v>
      </c>
      <c r="U8" t="s">
        <v>40</v>
      </c>
      <c r="V8" t="s">
        <v>40</v>
      </c>
      <c r="W8" t="s">
        <v>74</v>
      </c>
      <c r="X8" t="s">
        <v>40</v>
      </c>
      <c r="Y8">
        <v>3600</v>
      </c>
      <c r="Z8">
        <f t="shared" si="2"/>
        <v>64679</v>
      </c>
      <c r="AA8" s="6">
        <f>Z8/Z10</f>
        <v>5.0724649047133559</v>
      </c>
      <c r="AB8" t="s">
        <v>529</v>
      </c>
    </row>
    <row r="9" spans="1:28" x14ac:dyDescent="0.2">
      <c r="A9" t="s">
        <v>565</v>
      </c>
      <c r="B9" t="s">
        <v>548</v>
      </c>
      <c r="C9" t="s">
        <v>549</v>
      </c>
      <c r="D9" t="s">
        <v>550</v>
      </c>
      <c r="E9" t="s">
        <v>551</v>
      </c>
      <c r="F9" t="s">
        <v>552</v>
      </c>
      <c r="G9" t="s">
        <v>549</v>
      </c>
      <c r="H9" t="s">
        <v>553</v>
      </c>
      <c r="I9" t="s">
        <v>554</v>
      </c>
      <c r="J9" t="s">
        <v>555</v>
      </c>
      <c r="K9" t="s">
        <v>556</v>
      </c>
      <c r="L9" t="s">
        <v>557</v>
      </c>
      <c r="M9" t="s">
        <v>558</v>
      </c>
      <c r="N9" t="s">
        <v>559</v>
      </c>
      <c r="O9" t="s">
        <v>560</v>
      </c>
      <c r="P9" t="s">
        <v>561</v>
      </c>
      <c r="Q9" t="s">
        <v>562</v>
      </c>
      <c r="R9" t="s">
        <v>563</v>
      </c>
      <c r="S9" t="s">
        <v>564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>
        <v>3600</v>
      </c>
      <c r="Z9">
        <f t="shared" si="2"/>
        <v>30612</v>
      </c>
      <c r="AA9" s="6">
        <f>Z9/Z11</f>
        <v>3.5707453633500523</v>
      </c>
      <c r="AB9" t="s">
        <v>565</v>
      </c>
    </row>
    <row r="10" spans="1:28" x14ac:dyDescent="0.2">
      <c r="A10" t="s">
        <v>530</v>
      </c>
      <c r="B10" t="s">
        <v>566</v>
      </c>
      <c r="C10" t="s">
        <v>567</v>
      </c>
      <c r="D10" t="s">
        <v>305</v>
      </c>
      <c r="E10" t="s">
        <v>567</v>
      </c>
      <c r="F10" t="s">
        <v>342</v>
      </c>
      <c r="G10" t="s">
        <v>568</v>
      </c>
      <c r="H10" t="s">
        <v>569</v>
      </c>
      <c r="I10" t="s">
        <v>570</v>
      </c>
      <c r="J10" t="s">
        <v>571</v>
      </c>
      <c r="K10" t="s">
        <v>572</v>
      </c>
      <c r="L10" t="s">
        <v>573</v>
      </c>
      <c r="M10" t="s">
        <v>574</v>
      </c>
      <c r="N10" t="s">
        <v>575</v>
      </c>
      <c r="O10" t="s">
        <v>576</v>
      </c>
      <c r="P10" t="s">
        <v>577</v>
      </c>
      <c r="Q10" t="s">
        <v>578</v>
      </c>
      <c r="R10" t="s">
        <v>579</v>
      </c>
      <c r="S10" t="s">
        <v>580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>
        <v>3600</v>
      </c>
      <c r="Z10">
        <f t="shared" si="2"/>
        <v>12751</v>
      </c>
      <c r="AA10" s="6" t="e">
        <f t="shared" si="1"/>
        <v>#DIV/0!</v>
      </c>
      <c r="AB10" t="s">
        <v>530</v>
      </c>
    </row>
    <row r="11" spans="1:28" x14ac:dyDescent="0.2">
      <c r="A11" t="s">
        <v>547</v>
      </c>
      <c r="B11" t="s">
        <v>531</v>
      </c>
      <c r="C11" t="s">
        <v>532</v>
      </c>
      <c r="D11" t="s">
        <v>533</v>
      </c>
      <c r="E11" t="s">
        <v>532</v>
      </c>
      <c r="F11" t="s">
        <v>534</v>
      </c>
      <c r="G11" t="s">
        <v>468</v>
      </c>
      <c r="H11" t="s">
        <v>535</v>
      </c>
      <c r="I11" t="s">
        <v>536</v>
      </c>
      <c r="J11" t="s">
        <v>537</v>
      </c>
      <c r="K11" t="s">
        <v>538</v>
      </c>
      <c r="L11" t="s">
        <v>539</v>
      </c>
      <c r="M11" t="s">
        <v>540</v>
      </c>
      <c r="N11" t="s">
        <v>541</v>
      </c>
      <c r="O11" t="s">
        <v>542</v>
      </c>
      <c r="P11" t="s">
        <v>543</v>
      </c>
      <c r="Q11" t="s">
        <v>544</v>
      </c>
      <c r="R11" t="s">
        <v>545</v>
      </c>
      <c r="S11" t="s">
        <v>546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>
        <v>3600</v>
      </c>
      <c r="Z11">
        <f t="shared" si="2"/>
        <v>8573</v>
      </c>
      <c r="AA11" s="6" t="e">
        <f t="shared" si="1"/>
        <v>#DIV/0!</v>
      </c>
      <c r="AB11" t="s">
        <v>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51E2-DA3C-CB4C-A596-32560FEB9402}">
  <dimension ref="A2:AE26"/>
  <sheetViews>
    <sheetView workbookViewId="0">
      <selection activeCell="E29" sqref="E29"/>
    </sheetView>
  </sheetViews>
  <sheetFormatPr baseColWidth="10" defaultRowHeight="16" x14ac:dyDescent="0.2"/>
  <sheetData>
    <row r="2" spans="1:31" x14ac:dyDescent="0.2">
      <c r="A2" s="5" t="s">
        <v>581</v>
      </c>
      <c r="AA2" s="6"/>
    </row>
    <row r="3" spans="1:31" x14ac:dyDescent="0.2">
      <c r="A3" t="s">
        <v>582</v>
      </c>
      <c r="B3" t="s">
        <v>338</v>
      </c>
      <c r="C3" t="s">
        <v>339</v>
      </c>
      <c r="D3" t="s">
        <v>340</v>
      </c>
      <c r="E3" t="s">
        <v>341</v>
      </c>
      <c r="F3" t="s">
        <v>342</v>
      </c>
      <c r="G3" t="s">
        <v>339</v>
      </c>
      <c r="H3" t="s">
        <v>343</v>
      </c>
      <c r="I3" t="s">
        <v>344</v>
      </c>
      <c r="J3" t="s">
        <v>345</v>
      </c>
      <c r="K3" t="s">
        <v>346</v>
      </c>
      <c r="L3" t="s">
        <v>347</v>
      </c>
      <c r="M3" t="s">
        <v>348</v>
      </c>
      <c r="N3" t="s">
        <v>349</v>
      </c>
      <c r="O3" t="s">
        <v>183</v>
      </c>
      <c r="P3" t="s">
        <v>350</v>
      </c>
      <c r="Q3" t="s">
        <v>351</v>
      </c>
      <c r="R3" t="s">
        <v>352</v>
      </c>
      <c r="S3" t="s">
        <v>353</v>
      </c>
      <c r="T3" t="s">
        <v>40</v>
      </c>
      <c r="U3" t="s">
        <v>40</v>
      </c>
      <c r="V3" t="s">
        <v>40</v>
      </c>
      <c r="W3" t="s">
        <v>40</v>
      </c>
      <c r="X3" t="s">
        <v>40</v>
      </c>
      <c r="Y3">
        <v>3600</v>
      </c>
      <c r="Z3">
        <f>H3+Y3*T3</f>
        <v>15924</v>
      </c>
      <c r="AA3" s="6" t="e">
        <f t="shared" ref="AA3:AA13" si="0">Z3/Z$59-1</f>
        <v>#DIV/0!</v>
      </c>
      <c r="AE3">
        <v>1</v>
      </c>
    </row>
    <row r="4" spans="1:31" x14ac:dyDescent="0.2">
      <c r="A4" t="s">
        <v>594</v>
      </c>
      <c r="B4" t="s">
        <v>278</v>
      </c>
      <c r="C4" t="s">
        <v>279</v>
      </c>
      <c r="D4" t="s">
        <v>357</v>
      </c>
      <c r="E4" t="s">
        <v>583</v>
      </c>
      <c r="F4" t="s">
        <v>279</v>
      </c>
      <c r="G4" t="s">
        <v>584</v>
      </c>
      <c r="H4" t="s">
        <v>585</v>
      </c>
      <c r="I4" t="s">
        <v>586</v>
      </c>
      <c r="J4" t="s">
        <v>587</v>
      </c>
      <c r="K4" t="s">
        <v>588</v>
      </c>
      <c r="L4" t="s">
        <v>589</v>
      </c>
      <c r="M4" t="s">
        <v>590</v>
      </c>
      <c r="N4" t="s">
        <v>591</v>
      </c>
      <c r="O4" t="s">
        <v>592</v>
      </c>
      <c r="P4" t="s">
        <v>439</v>
      </c>
      <c r="Q4" t="s">
        <v>236</v>
      </c>
      <c r="R4" t="s">
        <v>117</v>
      </c>
      <c r="S4" t="s">
        <v>593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>
        <v>3600</v>
      </c>
      <c r="Z4">
        <f>H4+Y4*T4</f>
        <v>16069</v>
      </c>
      <c r="AA4" s="6" t="e">
        <f t="shared" si="0"/>
        <v>#DIV/0!</v>
      </c>
      <c r="AE4">
        <v>2</v>
      </c>
    </row>
    <row r="5" spans="1:31" x14ac:dyDescent="0.2">
      <c r="A5" t="s">
        <v>595</v>
      </c>
      <c r="B5">
        <v>1948</v>
      </c>
      <c r="C5" s="4">
        <v>2.2546296296296297E-2</v>
      </c>
      <c r="D5" s="4">
        <v>9.8842592592592576E-3</v>
      </c>
      <c r="E5" s="4">
        <v>1.9004629629629632E-2</v>
      </c>
      <c r="F5" s="4">
        <v>2.2546296296296297E-2</v>
      </c>
      <c r="G5" s="4">
        <v>1.4340277777777776E-2</v>
      </c>
      <c r="H5">
        <v>16561</v>
      </c>
      <c r="I5" s="4">
        <v>0.19167824074074072</v>
      </c>
      <c r="J5" s="4">
        <v>4.6435185185185184E-2</v>
      </c>
      <c r="K5" s="4">
        <v>6.9317129629629631E-2</v>
      </c>
      <c r="L5" s="4">
        <v>4.2002314814814812E-2</v>
      </c>
      <c r="M5" s="4">
        <v>3.3923611111111113E-2</v>
      </c>
      <c r="N5">
        <v>552</v>
      </c>
      <c r="O5" s="4">
        <v>6.3888888888888884E-3</v>
      </c>
      <c r="P5" s="4">
        <v>4.6412037037037038E-3</v>
      </c>
      <c r="Q5" s="4">
        <v>6.9328703703703696E-3</v>
      </c>
      <c r="R5" s="4">
        <v>8.4027777777777781E-3</v>
      </c>
      <c r="S5" s="4">
        <v>6.782407407407408E-3</v>
      </c>
      <c r="T5">
        <v>0</v>
      </c>
      <c r="U5">
        <v>0</v>
      </c>
      <c r="V5">
        <v>0</v>
      </c>
      <c r="W5">
        <v>0</v>
      </c>
      <c r="X5">
        <v>0</v>
      </c>
      <c r="Y5">
        <v>3600</v>
      </c>
      <c r="Z5">
        <f t="shared" ref="Z5:Z12" si="1">H5+Y5*T5</f>
        <v>16561</v>
      </c>
      <c r="AA5" s="6" t="e">
        <f t="shared" si="0"/>
        <v>#DIV/0!</v>
      </c>
      <c r="AE5">
        <v>3</v>
      </c>
    </row>
    <row r="6" spans="1:31" x14ac:dyDescent="0.2">
      <c r="A6" t="s">
        <v>612</v>
      </c>
      <c r="B6" t="s">
        <v>596</v>
      </c>
      <c r="C6" t="s">
        <v>597</v>
      </c>
      <c r="D6" t="s">
        <v>598</v>
      </c>
      <c r="E6" t="s">
        <v>599</v>
      </c>
      <c r="F6" t="s">
        <v>600</v>
      </c>
      <c r="G6" t="s">
        <v>597</v>
      </c>
      <c r="H6" t="s">
        <v>601</v>
      </c>
      <c r="I6" t="s">
        <v>602</v>
      </c>
      <c r="J6" t="s">
        <v>603</v>
      </c>
      <c r="K6" t="s">
        <v>604</v>
      </c>
      <c r="L6" t="s">
        <v>605</v>
      </c>
      <c r="M6" t="s">
        <v>606</v>
      </c>
      <c r="N6" t="s">
        <v>607</v>
      </c>
      <c r="O6" t="s">
        <v>608</v>
      </c>
      <c r="P6" t="s">
        <v>609</v>
      </c>
      <c r="Q6" t="s">
        <v>610</v>
      </c>
      <c r="R6" t="s">
        <v>611</v>
      </c>
      <c r="S6" t="s">
        <v>124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>
        <v>3600</v>
      </c>
      <c r="Z6">
        <f t="shared" si="1"/>
        <v>18033</v>
      </c>
      <c r="AA6" s="6" t="e">
        <f t="shared" si="0"/>
        <v>#DIV/0!</v>
      </c>
      <c r="AE6">
        <v>4</v>
      </c>
    </row>
    <row r="7" spans="1:31" x14ac:dyDescent="0.2">
      <c r="A7" t="s">
        <v>613</v>
      </c>
      <c r="B7" t="s">
        <v>596</v>
      </c>
      <c r="C7" t="s">
        <v>597</v>
      </c>
      <c r="D7" t="s">
        <v>598</v>
      </c>
      <c r="E7" t="s">
        <v>599</v>
      </c>
      <c r="F7" t="s">
        <v>600</v>
      </c>
      <c r="G7" t="s">
        <v>597</v>
      </c>
      <c r="H7" t="s">
        <v>601</v>
      </c>
      <c r="I7" t="s">
        <v>602</v>
      </c>
      <c r="J7" t="s">
        <v>603</v>
      </c>
      <c r="K7" t="s">
        <v>604</v>
      </c>
      <c r="L7" t="s">
        <v>605</v>
      </c>
      <c r="M7" t="s">
        <v>606</v>
      </c>
      <c r="N7" t="s">
        <v>607</v>
      </c>
      <c r="O7" t="s">
        <v>608</v>
      </c>
      <c r="P7" t="s">
        <v>609</v>
      </c>
      <c r="Q7" t="s">
        <v>610</v>
      </c>
      <c r="R7" t="s">
        <v>611</v>
      </c>
      <c r="S7" t="s">
        <v>124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>
        <v>3600</v>
      </c>
      <c r="Z7">
        <f t="shared" si="1"/>
        <v>18033</v>
      </c>
      <c r="AA7" s="6" t="e">
        <f t="shared" si="0"/>
        <v>#DIV/0!</v>
      </c>
      <c r="AE7">
        <v>5</v>
      </c>
    </row>
    <row r="8" spans="1:31" x14ac:dyDescent="0.2">
      <c r="A8" t="s">
        <v>627</v>
      </c>
      <c r="B8" t="s">
        <v>614</v>
      </c>
      <c r="C8" t="s">
        <v>615</v>
      </c>
      <c r="D8" t="s">
        <v>615</v>
      </c>
      <c r="E8" t="s">
        <v>599</v>
      </c>
      <c r="F8" t="s">
        <v>616</v>
      </c>
      <c r="G8" t="s">
        <v>617</v>
      </c>
      <c r="H8" t="s">
        <v>618</v>
      </c>
      <c r="I8" t="s">
        <v>619</v>
      </c>
      <c r="J8" t="s">
        <v>620</v>
      </c>
      <c r="K8" t="s">
        <v>621</v>
      </c>
      <c r="L8" t="s">
        <v>622</v>
      </c>
      <c r="M8" t="s">
        <v>623</v>
      </c>
      <c r="N8" t="s">
        <v>624</v>
      </c>
      <c r="O8" t="s">
        <v>625</v>
      </c>
      <c r="P8" t="s">
        <v>626</v>
      </c>
      <c r="Q8" t="s">
        <v>468</v>
      </c>
      <c r="R8" t="s">
        <v>562</v>
      </c>
      <c r="S8" t="s">
        <v>240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>
        <v>3600</v>
      </c>
      <c r="Z8">
        <f t="shared" si="1"/>
        <v>20034</v>
      </c>
      <c r="AA8" s="6" t="e">
        <f t="shared" si="0"/>
        <v>#DIV/0!</v>
      </c>
      <c r="AE8">
        <v>6</v>
      </c>
    </row>
    <row r="9" spans="1:31" x14ac:dyDescent="0.2">
      <c r="A9" t="s">
        <v>642</v>
      </c>
      <c r="B9" t="s">
        <v>387</v>
      </c>
      <c r="C9" t="s">
        <v>388</v>
      </c>
      <c r="D9" t="s">
        <v>388</v>
      </c>
      <c r="E9" t="s">
        <v>599</v>
      </c>
      <c r="F9" t="s">
        <v>628</v>
      </c>
      <c r="G9" t="s">
        <v>629</v>
      </c>
      <c r="H9" t="s">
        <v>630</v>
      </c>
      <c r="I9" t="s">
        <v>631</v>
      </c>
      <c r="J9" t="s">
        <v>632</v>
      </c>
      <c r="K9" t="s">
        <v>633</v>
      </c>
      <c r="L9" t="s">
        <v>634</v>
      </c>
      <c r="M9" t="s">
        <v>635</v>
      </c>
      <c r="N9" t="s">
        <v>636</v>
      </c>
      <c r="O9" t="s">
        <v>637</v>
      </c>
      <c r="P9" t="s">
        <v>638</v>
      </c>
      <c r="Q9" t="s">
        <v>639</v>
      </c>
      <c r="R9" t="s">
        <v>640</v>
      </c>
      <c r="S9" t="s">
        <v>641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>
        <v>3600</v>
      </c>
      <c r="Z9">
        <f t="shared" si="1"/>
        <v>22029</v>
      </c>
      <c r="AA9" s="6" t="e">
        <f t="shared" si="0"/>
        <v>#DIV/0!</v>
      </c>
      <c r="AE9">
        <v>7</v>
      </c>
    </row>
    <row r="10" spans="1:31" x14ac:dyDescent="0.2">
      <c r="A10" t="s">
        <v>652</v>
      </c>
      <c r="B10" t="s">
        <v>387</v>
      </c>
      <c r="C10" t="s">
        <v>388</v>
      </c>
      <c r="D10" t="s">
        <v>388</v>
      </c>
      <c r="E10" t="s">
        <v>39</v>
      </c>
      <c r="F10" t="s">
        <v>616</v>
      </c>
      <c r="G10" t="s">
        <v>617</v>
      </c>
      <c r="H10" t="s">
        <v>643</v>
      </c>
      <c r="I10" t="s">
        <v>644</v>
      </c>
      <c r="J10" t="s">
        <v>645</v>
      </c>
      <c r="K10" t="s">
        <v>646</v>
      </c>
      <c r="L10" t="s">
        <v>647</v>
      </c>
      <c r="M10" t="s">
        <v>648</v>
      </c>
      <c r="N10" t="s">
        <v>649</v>
      </c>
      <c r="O10" t="s">
        <v>561</v>
      </c>
      <c r="P10" t="s">
        <v>481</v>
      </c>
      <c r="Q10" t="s">
        <v>299</v>
      </c>
      <c r="R10" t="s">
        <v>650</v>
      </c>
      <c r="S10" t="s">
        <v>651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>
        <v>3600</v>
      </c>
      <c r="Z10">
        <f t="shared" si="1"/>
        <v>22750</v>
      </c>
      <c r="AA10" s="6" t="e">
        <f t="shared" si="0"/>
        <v>#DIV/0!</v>
      </c>
      <c r="AE10">
        <v>8</v>
      </c>
    </row>
    <row r="11" spans="1:31" x14ac:dyDescent="0.2">
      <c r="A11" t="s">
        <v>667</v>
      </c>
      <c r="B11" t="s">
        <v>653</v>
      </c>
      <c r="C11" t="s">
        <v>654</v>
      </c>
      <c r="D11" t="s">
        <v>654</v>
      </c>
      <c r="E11" t="s">
        <v>599</v>
      </c>
      <c r="F11" t="s">
        <v>616</v>
      </c>
      <c r="G11" t="s">
        <v>617</v>
      </c>
      <c r="H11" t="s">
        <v>655</v>
      </c>
      <c r="I11" t="s">
        <v>656</v>
      </c>
      <c r="J11" t="s">
        <v>657</v>
      </c>
      <c r="K11" t="s">
        <v>658</v>
      </c>
      <c r="L11" t="s">
        <v>659</v>
      </c>
      <c r="M11" t="s">
        <v>660</v>
      </c>
      <c r="N11" t="s">
        <v>661</v>
      </c>
      <c r="O11" t="s">
        <v>662</v>
      </c>
      <c r="P11" t="s">
        <v>663</v>
      </c>
      <c r="Q11" t="s">
        <v>664</v>
      </c>
      <c r="R11" t="s">
        <v>665</v>
      </c>
      <c r="S11" t="s">
        <v>666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>
        <v>3600</v>
      </c>
      <c r="Z11">
        <f t="shared" si="1"/>
        <v>22852</v>
      </c>
      <c r="AA11" s="6" t="e">
        <f t="shared" si="0"/>
        <v>#DIV/0!</v>
      </c>
      <c r="AE11">
        <v>9</v>
      </c>
    </row>
    <row r="12" spans="1:31" x14ac:dyDescent="0.2">
      <c r="A12" t="s">
        <v>671</v>
      </c>
      <c r="B12" t="s">
        <v>387</v>
      </c>
      <c r="C12" t="s">
        <v>388</v>
      </c>
      <c r="D12" t="s">
        <v>388</v>
      </c>
      <c r="E12" t="s">
        <v>599</v>
      </c>
      <c r="F12" t="s">
        <v>616</v>
      </c>
      <c r="G12" t="s">
        <v>617</v>
      </c>
      <c r="H12" t="s">
        <v>655</v>
      </c>
      <c r="I12" t="s">
        <v>656</v>
      </c>
      <c r="J12" t="s">
        <v>657</v>
      </c>
      <c r="K12" t="s">
        <v>658</v>
      </c>
      <c r="L12" t="s">
        <v>668</v>
      </c>
      <c r="M12" t="s">
        <v>669</v>
      </c>
      <c r="N12" t="s">
        <v>661</v>
      </c>
      <c r="O12" t="s">
        <v>662</v>
      </c>
      <c r="P12" t="s">
        <v>663</v>
      </c>
      <c r="Q12" t="s">
        <v>664</v>
      </c>
      <c r="R12" t="s">
        <v>293</v>
      </c>
      <c r="S12" t="s">
        <v>670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>
        <v>3600</v>
      </c>
      <c r="Z12">
        <f t="shared" si="1"/>
        <v>22852</v>
      </c>
      <c r="AA12" s="6" t="e">
        <f t="shared" si="0"/>
        <v>#DIV/0!</v>
      </c>
      <c r="AE12">
        <v>10</v>
      </c>
    </row>
    <row r="13" spans="1:31" x14ac:dyDescent="0.2">
      <c r="A13" t="s">
        <v>684</v>
      </c>
      <c r="B13" t="s">
        <v>653</v>
      </c>
      <c r="C13" t="s">
        <v>654</v>
      </c>
      <c r="D13" t="s">
        <v>654</v>
      </c>
      <c r="E13" t="s">
        <v>599</v>
      </c>
      <c r="F13" t="s">
        <v>616</v>
      </c>
      <c r="G13" t="s">
        <v>617</v>
      </c>
      <c r="H13" t="s">
        <v>672</v>
      </c>
      <c r="I13" t="s">
        <v>673</v>
      </c>
      <c r="J13" t="s">
        <v>674</v>
      </c>
      <c r="K13" t="s">
        <v>675</v>
      </c>
      <c r="L13" t="s">
        <v>676</v>
      </c>
      <c r="M13" t="s">
        <v>677</v>
      </c>
      <c r="N13" t="s">
        <v>678</v>
      </c>
      <c r="O13" t="s">
        <v>679</v>
      </c>
      <c r="P13" t="s">
        <v>680</v>
      </c>
      <c r="Q13" t="s">
        <v>681</v>
      </c>
      <c r="R13" t="s">
        <v>682</v>
      </c>
      <c r="S13" t="s">
        <v>683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>
        <v>3600</v>
      </c>
      <c r="Z13">
        <f>H13+Y13*T13</f>
        <v>23028</v>
      </c>
      <c r="AA13" s="6" t="e">
        <f t="shared" si="0"/>
        <v>#DIV/0!</v>
      </c>
    </row>
    <row r="16" spans="1:31" x14ac:dyDescent="0.2">
      <c r="B16">
        <v>0</v>
      </c>
      <c r="C16" s="6">
        <f>D16/$D$16</f>
        <v>1</v>
      </c>
      <c r="D16">
        <v>15924</v>
      </c>
    </row>
    <row r="17" spans="2:4" x14ac:dyDescent="0.2">
      <c r="B17">
        <v>1</v>
      </c>
      <c r="C17" s="6">
        <f t="shared" ref="C17:C26" si="2">D17/$D$16</f>
        <v>1.0091057523235367</v>
      </c>
      <c r="D17">
        <v>16069</v>
      </c>
    </row>
    <row r="18" spans="2:4" x14ac:dyDescent="0.2">
      <c r="B18">
        <v>2</v>
      </c>
      <c r="C18" s="6">
        <f t="shared" si="2"/>
        <v>1.0400025119316754</v>
      </c>
      <c r="D18">
        <v>16561</v>
      </c>
    </row>
    <row r="19" spans="2:4" x14ac:dyDescent="0.2">
      <c r="B19">
        <v>3</v>
      </c>
      <c r="C19" s="6">
        <f t="shared" si="2"/>
        <v>1.1324415975885456</v>
      </c>
      <c r="D19">
        <v>18033</v>
      </c>
    </row>
    <row r="20" spans="2:4" x14ac:dyDescent="0.2">
      <c r="B20">
        <v>4</v>
      </c>
      <c r="C20" s="6">
        <f t="shared" si="2"/>
        <v>1.1324415975885456</v>
      </c>
      <c r="D20">
        <v>18033</v>
      </c>
    </row>
    <row r="21" spans="2:4" x14ac:dyDescent="0.2">
      <c r="B21">
        <v>5</v>
      </c>
      <c r="C21" s="6">
        <f t="shared" si="2"/>
        <v>1.2581009796533533</v>
      </c>
      <c r="D21">
        <v>20034</v>
      </c>
    </row>
    <row r="22" spans="2:4" x14ac:dyDescent="0.2">
      <c r="B22">
        <v>6</v>
      </c>
      <c r="C22" s="6">
        <f t="shared" si="2"/>
        <v>1.3833835719668426</v>
      </c>
      <c r="D22">
        <v>22029</v>
      </c>
    </row>
    <row r="23" spans="2:4" x14ac:dyDescent="0.2">
      <c r="B23">
        <v>7</v>
      </c>
      <c r="C23" s="6">
        <f t="shared" si="2"/>
        <v>1.4286611404169807</v>
      </c>
      <c r="D23">
        <v>22750</v>
      </c>
    </row>
    <row r="24" spans="2:4" x14ac:dyDescent="0.2">
      <c r="B24">
        <v>8</v>
      </c>
      <c r="C24" s="6">
        <f t="shared" si="2"/>
        <v>1.4350665661893995</v>
      </c>
      <c r="D24">
        <v>22852</v>
      </c>
    </row>
    <row r="25" spans="2:4" x14ac:dyDescent="0.2">
      <c r="B25">
        <v>9</v>
      </c>
      <c r="C25" s="6">
        <f t="shared" si="2"/>
        <v>1.4350665661893995</v>
      </c>
      <c r="D25">
        <v>22852</v>
      </c>
    </row>
    <row r="26" spans="2:4" x14ac:dyDescent="0.2">
      <c r="B26">
        <v>10</v>
      </c>
      <c r="C26" s="6">
        <f t="shared" si="2"/>
        <v>1.4461190655614167</v>
      </c>
      <c r="D26">
        <v>23028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BA0A-0BAB-8F48-B055-9404C91328FC}">
  <dimension ref="A1:M13"/>
  <sheetViews>
    <sheetView workbookViewId="0">
      <selection activeCell="A13" sqref="A13"/>
    </sheetView>
  </sheetViews>
  <sheetFormatPr baseColWidth="10" defaultRowHeight="16" x14ac:dyDescent="0.2"/>
  <cols>
    <col min="11" max="11" width="10.83203125" style="8"/>
  </cols>
  <sheetData>
    <row r="1" spans="1:13" x14ac:dyDescent="0.2">
      <c r="A1" t="s">
        <v>0</v>
      </c>
      <c r="B1" t="s">
        <v>313</v>
      </c>
      <c r="C1" t="s">
        <v>314</v>
      </c>
      <c r="D1" t="s">
        <v>315</v>
      </c>
      <c r="E1" t="s">
        <v>316</v>
      </c>
      <c r="F1" s="1" t="s">
        <v>1</v>
      </c>
      <c r="G1" t="s">
        <v>2</v>
      </c>
      <c r="H1" s="1" t="s">
        <v>7</v>
      </c>
      <c r="I1" s="1" t="s">
        <v>13</v>
      </c>
      <c r="J1" t="s">
        <v>14</v>
      </c>
      <c r="K1" s="9" t="s">
        <v>19</v>
      </c>
      <c r="L1" t="s">
        <v>131</v>
      </c>
    </row>
    <row r="2" spans="1:13" x14ac:dyDescent="0.2">
      <c r="A2" t="s">
        <v>260</v>
      </c>
      <c r="B2" t="s">
        <v>317</v>
      </c>
      <c r="D2" t="s">
        <v>317</v>
      </c>
      <c r="F2" t="s">
        <v>243</v>
      </c>
      <c r="G2" t="s">
        <v>244</v>
      </c>
      <c r="H2" s="8" t="s">
        <v>248</v>
      </c>
      <c r="I2" s="8" t="s">
        <v>254</v>
      </c>
      <c r="J2" t="s">
        <v>255</v>
      </c>
      <c r="K2" s="8" t="s">
        <v>151</v>
      </c>
      <c r="L2">
        <f>3600*K2+H2</f>
        <v>103186</v>
      </c>
    </row>
    <row r="3" spans="1:13" x14ac:dyDescent="0.2">
      <c r="A3" t="s">
        <v>277</v>
      </c>
      <c r="B3" t="s">
        <v>317</v>
      </c>
      <c r="E3" t="s">
        <v>317</v>
      </c>
      <c r="F3" t="s">
        <v>261</v>
      </c>
      <c r="G3" t="s">
        <v>262</v>
      </c>
      <c r="H3" s="8" t="s">
        <v>266</v>
      </c>
      <c r="I3" s="8" t="s">
        <v>272</v>
      </c>
      <c r="J3" t="s">
        <v>273</v>
      </c>
      <c r="K3" s="8" t="s">
        <v>205</v>
      </c>
      <c r="L3">
        <f t="shared" ref="L3:L5" si="0">3600*K3+H3</f>
        <v>90934</v>
      </c>
    </row>
    <row r="4" spans="1:13" x14ac:dyDescent="0.2">
      <c r="A4" t="s">
        <v>294</v>
      </c>
      <c r="C4" t="s">
        <v>317</v>
      </c>
      <c r="D4" t="s">
        <v>317</v>
      </c>
      <c r="F4" t="s">
        <v>278</v>
      </c>
      <c r="G4" t="s">
        <v>279</v>
      </c>
      <c r="H4" s="8" t="s">
        <v>282</v>
      </c>
      <c r="I4" s="8" t="s">
        <v>288</v>
      </c>
      <c r="J4" t="s">
        <v>289</v>
      </c>
      <c r="K4">
        <v>0</v>
      </c>
      <c r="L4">
        <f t="shared" si="0"/>
        <v>17241</v>
      </c>
    </row>
    <row r="5" spans="1:13" x14ac:dyDescent="0.2">
      <c r="A5" t="s">
        <v>312</v>
      </c>
      <c r="C5" t="s">
        <v>317</v>
      </c>
      <c r="E5" t="s">
        <v>317</v>
      </c>
      <c r="F5" t="s">
        <v>295</v>
      </c>
      <c r="G5" t="s">
        <v>296</v>
      </c>
      <c r="H5" s="8" t="s">
        <v>300</v>
      </c>
      <c r="I5" s="8" t="s">
        <v>306</v>
      </c>
      <c r="J5" t="s">
        <v>307</v>
      </c>
      <c r="K5" s="8" t="s">
        <v>40</v>
      </c>
      <c r="L5">
        <f t="shared" si="0"/>
        <v>17352</v>
      </c>
    </row>
    <row r="6" spans="1:13" x14ac:dyDescent="0.2">
      <c r="M6" s="6">
        <f>L2/L4</f>
        <v>5.9849196682327008</v>
      </c>
    </row>
    <row r="7" spans="1:13" x14ac:dyDescent="0.2">
      <c r="M7" s="6">
        <f>L3/L5</f>
        <v>5.2405486399262333</v>
      </c>
    </row>
    <row r="13" spans="1:13" x14ac:dyDescent="0.2">
      <c r="A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2EA7-09C3-AB4E-91D1-62A4B990BE36}">
  <dimension ref="A1:AD46"/>
  <sheetViews>
    <sheetView tabSelected="1" topLeftCell="A13" zoomScale="110" workbookViewId="0">
      <selection activeCell="J47" sqref="J47"/>
    </sheetView>
  </sheetViews>
  <sheetFormatPr baseColWidth="10" defaultRowHeight="16" x14ac:dyDescent="0.2"/>
  <cols>
    <col min="1" max="1" width="41.5" customWidth="1"/>
    <col min="2" max="5" width="11" bestFit="1" customWidth="1"/>
    <col min="25" max="26" width="11" bestFit="1" customWidth="1"/>
    <col min="27" max="27" width="16" bestFit="1" customWidth="1"/>
  </cols>
  <sheetData>
    <row r="1" spans="1:30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t="s">
        <v>23</v>
      </c>
      <c r="Y1" s="1" t="s">
        <v>24</v>
      </c>
      <c r="Z1" t="s">
        <v>25</v>
      </c>
      <c r="AA1" t="s">
        <v>26</v>
      </c>
      <c r="AB1" s="1" t="s">
        <v>27</v>
      </c>
      <c r="AC1" t="s">
        <v>131</v>
      </c>
    </row>
    <row r="2" spans="1:30" x14ac:dyDescent="0.2">
      <c r="A2" s="5" t="s">
        <v>354</v>
      </c>
      <c r="Y2" t="s">
        <v>355</v>
      </c>
    </row>
    <row r="3" spans="1:30" x14ac:dyDescent="0.2">
      <c r="A3" t="s">
        <v>423</v>
      </c>
      <c r="B3" t="s">
        <v>405</v>
      </c>
      <c r="C3" t="s">
        <v>406</v>
      </c>
      <c r="D3" t="s">
        <v>407</v>
      </c>
      <c r="E3" t="s">
        <v>406</v>
      </c>
      <c r="F3" t="s">
        <v>408</v>
      </c>
      <c r="G3" t="s">
        <v>409</v>
      </c>
      <c r="H3" t="s">
        <v>410</v>
      </c>
      <c r="I3" t="s">
        <v>411</v>
      </c>
      <c r="J3" t="s">
        <v>412</v>
      </c>
      <c r="K3" t="s">
        <v>413</v>
      </c>
      <c r="L3" t="s">
        <v>414</v>
      </c>
      <c r="M3" t="s">
        <v>415</v>
      </c>
      <c r="N3" t="s">
        <v>416</v>
      </c>
      <c r="O3" t="s">
        <v>417</v>
      </c>
      <c r="P3" t="s">
        <v>418</v>
      </c>
      <c r="Q3" t="s">
        <v>419</v>
      </c>
      <c r="R3" t="s">
        <v>420</v>
      </c>
      <c r="S3" t="s">
        <v>421</v>
      </c>
      <c r="T3" t="s">
        <v>422</v>
      </c>
      <c r="U3" t="s">
        <v>74</v>
      </c>
      <c r="V3" t="s">
        <v>152</v>
      </c>
      <c r="W3" t="s">
        <v>152</v>
      </c>
      <c r="X3" t="s">
        <v>205</v>
      </c>
      <c r="Y3">
        <v>1800</v>
      </c>
      <c r="Z3">
        <f t="shared" ref="Z3:Z10" si="0">H3+Y3*T3</f>
        <v>45387</v>
      </c>
      <c r="AA3" s="6">
        <f>Z3/Z7</f>
        <v>2.9384306616599769</v>
      </c>
    </row>
    <row r="4" spans="1:30" x14ac:dyDescent="0.2">
      <c r="A4" t="s">
        <v>404</v>
      </c>
      <c r="B4" t="s">
        <v>387</v>
      </c>
      <c r="C4" t="s">
        <v>388</v>
      </c>
      <c r="D4" t="s">
        <v>389</v>
      </c>
      <c r="E4" t="s">
        <v>390</v>
      </c>
      <c r="F4" t="s">
        <v>391</v>
      </c>
      <c r="G4" t="s">
        <v>388</v>
      </c>
      <c r="H4" t="s">
        <v>392</v>
      </c>
      <c r="I4" t="s">
        <v>393</v>
      </c>
      <c r="J4" t="s">
        <v>394</v>
      </c>
      <c r="K4" t="s">
        <v>395</v>
      </c>
      <c r="L4" t="s">
        <v>396</v>
      </c>
      <c r="M4" t="s">
        <v>397</v>
      </c>
      <c r="N4" t="s">
        <v>398</v>
      </c>
      <c r="O4" t="s">
        <v>399</v>
      </c>
      <c r="P4" t="s">
        <v>400</v>
      </c>
      <c r="Q4" t="s">
        <v>401</v>
      </c>
      <c r="R4" t="s">
        <v>402</v>
      </c>
      <c r="S4" t="s">
        <v>403</v>
      </c>
      <c r="T4" t="s">
        <v>151</v>
      </c>
      <c r="U4" t="s">
        <v>74</v>
      </c>
      <c r="V4" t="s">
        <v>152</v>
      </c>
      <c r="W4" t="s">
        <v>152</v>
      </c>
      <c r="X4" t="s">
        <v>74</v>
      </c>
      <c r="Y4">
        <v>2700</v>
      </c>
      <c r="Z4">
        <f t="shared" si="0"/>
        <v>77404</v>
      </c>
      <c r="AA4" s="6">
        <f>Z4/Z8</f>
        <v>4.860838985179603</v>
      </c>
    </row>
    <row r="5" spans="1:30" x14ac:dyDescent="0.2">
      <c r="A5" t="s">
        <v>319</v>
      </c>
      <c r="B5" t="s">
        <v>320</v>
      </c>
      <c r="C5" t="s">
        <v>321</v>
      </c>
      <c r="D5" t="s">
        <v>322</v>
      </c>
      <c r="E5" t="s">
        <v>323</v>
      </c>
      <c r="F5" t="s">
        <v>321</v>
      </c>
      <c r="G5" t="s">
        <v>324</v>
      </c>
      <c r="H5" t="s">
        <v>325</v>
      </c>
      <c r="I5" t="s">
        <v>326</v>
      </c>
      <c r="J5" t="s">
        <v>327</v>
      </c>
      <c r="K5" t="s">
        <v>328</v>
      </c>
      <c r="L5" t="s">
        <v>329</v>
      </c>
      <c r="M5" t="s">
        <v>330</v>
      </c>
      <c r="N5" t="s">
        <v>331</v>
      </c>
      <c r="O5" t="s">
        <v>332</v>
      </c>
      <c r="P5" t="s">
        <v>333</v>
      </c>
      <c r="Q5" t="s">
        <v>334</v>
      </c>
      <c r="R5" t="s">
        <v>335</v>
      </c>
      <c r="S5" t="s">
        <v>336</v>
      </c>
      <c r="T5" t="s">
        <v>151</v>
      </c>
      <c r="U5" t="s">
        <v>74</v>
      </c>
      <c r="V5" t="s">
        <v>74</v>
      </c>
      <c r="W5" t="s">
        <v>74</v>
      </c>
      <c r="X5" t="s">
        <v>40</v>
      </c>
      <c r="Y5">
        <v>3600</v>
      </c>
      <c r="Z5">
        <f t="shared" si="0"/>
        <v>97519</v>
      </c>
      <c r="AA5" s="6">
        <f>Z5/Z9</f>
        <v>6.1240266264757599</v>
      </c>
    </row>
    <row r="6" spans="1:30" x14ac:dyDescent="0.2">
      <c r="A6" t="s">
        <v>424</v>
      </c>
      <c r="B6" t="s">
        <v>425</v>
      </c>
      <c r="C6" t="s">
        <v>426</v>
      </c>
      <c r="D6" t="s">
        <v>427</v>
      </c>
      <c r="E6" t="s">
        <v>428</v>
      </c>
      <c r="F6" t="s">
        <v>426</v>
      </c>
      <c r="G6" t="s">
        <v>429</v>
      </c>
      <c r="H6" t="s">
        <v>430</v>
      </c>
      <c r="I6" t="s">
        <v>431</v>
      </c>
      <c r="J6" t="s">
        <v>432</v>
      </c>
      <c r="K6" t="s">
        <v>433</v>
      </c>
      <c r="L6" t="s">
        <v>434</v>
      </c>
      <c r="M6" t="s">
        <v>435</v>
      </c>
      <c r="N6" t="s">
        <v>436</v>
      </c>
      <c r="O6" t="s">
        <v>437</v>
      </c>
      <c r="P6" t="s">
        <v>438</v>
      </c>
      <c r="Q6" t="s">
        <v>439</v>
      </c>
      <c r="R6" t="s">
        <v>440</v>
      </c>
      <c r="S6" t="s">
        <v>441</v>
      </c>
      <c r="T6" t="s">
        <v>442</v>
      </c>
      <c r="U6" t="s">
        <v>152</v>
      </c>
      <c r="V6" t="s">
        <v>205</v>
      </c>
      <c r="W6" t="s">
        <v>74</v>
      </c>
      <c r="X6" t="s">
        <v>74</v>
      </c>
      <c r="Y6">
        <v>900</v>
      </c>
      <c r="Z6">
        <f t="shared" si="0"/>
        <v>20560</v>
      </c>
      <c r="AA6" s="6">
        <f>Z6/Z10</f>
        <v>1.5928106600557794</v>
      </c>
    </row>
    <row r="7" spans="1:30" x14ac:dyDescent="0.2">
      <c r="A7" t="s">
        <v>385</v>
      </c>
      <c r="B7" t="s">
        <v>370</v>
      </c>
      <c r="C7" t="s">
        <v>371</v>
      </c>
      <c r="D7" t="s">
        <v>357</v>
      </c>
      <c r="E7" t="s">
        <v>372</v>
      </c>
      <c r="F7" t="s">
        <v>342</v>
      </c>
      <c r="G7" t="s">
        <v>371</v>
      </c>
      <c r="H7" t="s">
        <v>373</v>
      </c>
      <c r="I7" t="s">
        <v>374</v>
      </c>
      <c r="J7" t="s">
        <v>375</v>
      </c>
      <c r="K7" t="s">
        <v>376</v>
      </c>
      <c r="L7" t="s">
        <v>377</v>
      </c>
      <c r="M7" t="s">
        <v>378</v>
      </c>
      <c r="N7" t="s">
        <v>379</v>
      </c>
      <c r="O7" t="s">
        <v>380</v>
      </c>
      <c r="P7" t="s">
        <v>381</v>
      </c>
      <c r="Q7" t="s">
        <v>382</v>
      </c>
      <c r="R7" t="s">
        <v>383</v>
      </c>
      <c r="S7" t="s">
        <v>384</v>
      </c>
      <c r="T7" t="s">
        <v>152</v>
      </c>
      <c r="U7" t="s">
        <v>40</v>
      </c>
      <c r="V7" t="s">
        <v>40</v>
      </c>
      <c r="W7" t="s">
        <v>152</v>
      </c>
      <c r="X7" t="s">
        <v>40</v>
      </c>
      <c r="Y7">
        <v>1800</v>
      </c>
      <c r="Z7">
        <f t="shared" si="0"/>
        <v>15446</v>
      </c>
      <c r="AA7" t="e">
        <f t="shared" ref="AA7:AA10" si="1">Z7/MIN(Z$35:Z$42)-1</f>
        <v>#DIV/0!</v>
      </c>
      <c r="AB7">
        <v>10430</v>
      </c>
      <c r="AC7">
        <v>12081</v>
      </c>
      <c r="AD7" s="6">
        <f>AC7/AB7</f>
        <v>1.1582933844678811</v>
      </c>
    </row>
    <row r="8" spans="1:30" x14ac:dyDescent="0.2">
      <c r="A8" t="s">
        <v>386</v>
      </c>
      <c r="B8" t="s">
        <v>338</v>
      </c>
      <c r="C8" t="s">
        <v>339</v>
      </c>
      <c r="D8" t="s">
        <v>340</v>
      </c>
      <c r="E8" t="s">
        <v>341</v>
      </c>
      <c r="F8" t="s">
        <v>342</v>
      </c>
      <c r="G8" t="s">
        <v>339</v>
      </c>
      <c r="H8" t="s">
        <v>343</v>
      </c>
      <c r="I8" t="s">
        <v>344</v>
      </c>
      <c r="J8" t="s">
        <v>345</v>
      </c>
      <c r="K8" t="s">
        <v>346</v>
      </c>
      <c r="L8" t="s">
        <v>347</v>
      </c>
      <c r="M8" t="s">
        <v>348</v>
      </c>
      <c r="N8" t="s">
        <v>349</v>
      </c>
      <c r="O8" t="s">
        <v>183</v>
      </c>
      <c r="P8" t="s">
        <v>350</v>
      </c>
      <c r="Q8" t="s">
        <v>351</v>
      </c>
      <c r="R8" t="s">
        <v>352</v>
      </c>
      <c r="S8" t="s">
        <v>353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>
        <v>2700</v>
      </c>
      <c r="Z8">
        <f t="shared" si="0"/>
        <v>15924</v>
      </c>
      <c r="AA8" t="e">
        <f t="shared" si="1"/>
        <v>#DIV/0!</v>
      </c>
      <c r="AB8">
        <v>10136</v>
      </c>
      <c r="AC8">
        <v>11922</v>
      </c>
      <c r="AD8" s="6">
        <f>AC8/AB8</f>
        <v>1.1762036306235202</v>
      </c>
    </row>
    <row r="9" spans="1:30" x14ac:dyDescent="0.2">
      <c r="A9" t="s">
        <v>337</v>
      </c>
      <c r="B9" t="s">
        <v>338</v>
      </c>
      <c r="C9" t="s">
        <v>339</v>
      </c>
      <c r="D9" t="s">
        <v>340</v>
      </c>
      <c r="E9" t="s">
        <v>341</v>
      </c>
      <c r="F9" t="s">
        <v>342</v>
      </c>
      <c r="G9" t="s">
        <v>339</v>
      </c>
      <c r="H9" t="s">
        <v>343</v>
      </c>
      <c r="I9" t="s">
        <v>344</v>
      </c>
      <c r="J9" t="s">
        <v>345</v>
      </c>
      <c r="K9" t="s">
        <v>346</v>
      </c>
      <c r="L9" t="s">
        <v>347</v>
      </c>
      <c r="M9" t="s">
        <v>348</v>
      </c>
      <c r="N9" t="s">
        <v>349</v>
      </c>
      <c r="O9" t="s">
        <v>183</v>
      </c>
      <c r="P9" t="s">
        <v>350</v>
      </c>
      <c r="Q9" t="s">
        <v>351</v>
      </c>
      <c r="R9" t="s">
        <v>352</v>
      </c>
      <c r="S9" t="s">
        <v>353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>
        <v>3600</v>
      </c>
      <c r="Z9">
        <f t="shared" si="0"/>
        <v>15924</v>
      </c>
      <c r="AA9" t="e">
        <f t="shared" si="1"/>
        <v>#DIV/0!</v>
      </c>
      <c r="AB9">
        <v>9236</v>
      </c>
      <c r="AC9">
        <v>11022</v>
      </c>
      <c r="AD9" s="6">
        <f>AC9/AB9</f>
        <v>1.193373754872239</v>
      </c>
    </row>
    <row r="10" spans="1:30" x14ac:dyDescent="0.2">
      <c r="A10" t="s">
        <v>369</v>
      </c>
      <c r="B10" t="s">
        <v>356</v>
      </c>
      <c r="C10" t="s">
        <v>357</v>
      </c>
      <c r="D10" t="s">
        <v>357</v>
      </c>
      <c r="E10" t="s">
        <v>117</v>
      </c>
      <c r="F10" t="s">
        <v>358</v>
      </c>
      <c r="G10" t="s">
        <v>359</v>
      </c>
      <c r="H10" t="s">
        <v>360</v>
      </c>
      <c r="I10" t="s">
        <v>361</v>
      </c>
      <c r="J10" t="s">
        <v>362</v>
      </c>
      <c r="K10" t="s">
        <v>363</v>
      </c>
      <c r="L10" t="s">
        <v>358</v>
      </c>
      <c r="M10" t="s">
        <v>364</v>
      </c>
      <c r="N10" t="s">
        <v>365</v>
      </c>
      <c r="O10" t="s">
        <v>366</v>
      </c>
      <c r="P10" t="s">
        <v>366</v>
      </c>
      <c r="Q10" t="s">
        <v>367</v>
      </c>
      <c r="R10" t="s">
        <v>358</v>
      </c>
      <c r="S10" t="s">
        <v>368</v>
      </c>
      <c r="T10" t="s">
        <v>151</v>
      </c>
      <c r="U10" t="s">
        <v>152</v>
      </c>
      <c r="V10" t="s">
        <v>152</v>
      </c>
      <c r="W10" t="s">
        <v>74</v>
      </c>
      <c r="X10" t="s">
        <v>74</v>
      </c>
      <c r="Y10">
        <v>900</v>
      </c>
      <c r="Z10">
        <f t="shared" si="0"/>
        <v>12908</v>
      </c>
      <c r="AA10" t="e">
        <f t="shared" si="1"/>
        <v>#DIV/0!</v>
      </c>
      <c r="AB10">
        <v>6345</v>
      </c>
      <c r="AC10">
        <v>7472</v>
      </c>
      <c r="AD10" s="6">
        <f>AC10/AB10</f>
        <v>1.1776201733648541</v>
      </c>
    </row>
    <row r="13" spans="1:30" x14ac:dyDescent="0.2">
      <c r="A13" t="s">
        <v>687</v>
      </c>
      <c r="B13" t="s">
        <v>686</v>
      </c>
      <c r="C13" t="s">
        <v>686</v>
      </c>
      <c r="D13" t="s">
        <v>685</v>
      </c>
      <c r="E13" t="s">
        <v>685</v>
      </c>
    </row>
    <row r="14" spans="1:30" x14ac:dyDescent="0.2">
      <c r="A14">
        <v>900</v>
      </c>
      <c r="B14">
        <v>6</v>
      </c>
      <c r="C14">
        <v>5</v>
      </c>
      <c r="D14">
        <v>94</v>
      </c>
      <c r="E14">
        <v>80</v>
      </c>
    </row>
    <row r="15" spans="1:30" x14ac:dyDescent="0.2">
      <c r="A15">
        <v>1800</v>
      </c>
      <c r="B15">
        <v>1</v>
      </c>
      <c r="C15">
        <v>1</v>
      </c>
      <c r="D15">
        <v>342</v>
      </c>
      <c r="E15">
        <v>275</v>
      </c>
    </row>
    <row r="16" spans="1:30" x14ac:dyDescent="0.2">
      <c r="A16">
        <v>2700</v>
      </c>
      <c r="B16">
        <v>1</v>
      </c>
      <c r="C16">
        <v>1</v>
      </c>
      <c r="D16">
        <v>342</v>
      </c>
      <c r="E16">
        <v>275</v>
      </c>
    </row>
    <row r="17" spans="1:6" x14ac:dyDescent="0.2">
      <c r="A17">
        <v>3600</v>
      </c>
      <c r="B17">
        <v>0</v>
      </c>
      <c r="C17">
        <v>0</v>
      </c>
      <c r="D17">
        <v>431</v>
      </c>
      <c r="E17">
        <v>373</v>
      </c>
    </row>
    <row r="21" spans="1:6" x14ac:dyDescent="0.2">
      <c r="A21" t="s">
        <v>688</v>
      </c>
      <c r="B21" t="s">
        <v>689</v>
      </c>
      <c r="C21" t="s">
        <v>690</v>
      </c>
    </row>
    <row r="22" spans="1:6" x14ac:dyDescent="0.2">
      <c r="A22">
        <v>900</v>
      </c>
      <c r="B22">
        <v>9</v>
      </c>
      <c r="C22">
        <v>6</v>
      </c>
    </row>
    <row r="23" spans="1:6" x14ac:dyDescent="0.2">
      <c r="A23">
        <v>1800</v>
      </c>
      <c r="B23">
        <v>8</v>
      </c>
      <c r="C23">
        <v>1</v>
      </c>
    </row>
    <row r="24" spans="1:6" x14ac:dyDescent="0.2">
      <c r="A24">
        <v>2700</v>
      </c>
      <c r="B24">
        <v>6</v>
      </c>
      <c r="C24">
        <v>0</v>
      </c>
    </row>
    <row r="25" spans="1:6" x14ac:dyDescent="0.2">
      <c r="A25">
        <v>3600</v>
      </c>
      <c r="B25">
        <v>6</v>
      </c>
      <c r="C25">
        <v>0</v>
      </c>
    </row>
    <row r="27" spans="1:6" x14ac:dyDescent="0.2">
      <c r="A27" t="s">
        <v>688</v>
      </c>
      <c r="B27" t="s">
        <v>689</v>
      </c>
      <c r="C27" t="s">
        <v>690</v>
      </c>
      <c r="F27" t="s">
        <v>416</v>
      </c>
    </row>
    <row r="28" spans="1:6" x14ac:dyDescent="0.2">
      <c r="A28">
        <v>900</v>
      </c>
      <c r="B28">
        <v>461</v>
      </c>
      <c r="C28">
        <v>300</v>
      </c>
      <c r="F28" t="s">
        <v>398</v>
      </c>
    </row>
    <row r="29" spans="1:6" x14ac:dyDescent="0.2">
      <c r="A29">
        <v>1800</v>
      </c>
      <c r="B29">
        <v>1000</v>
      </c>
      <c r="C29">
        <v>426</v>
      </c>
      <c r="F29" t="s">
        <v>331</v>
      </c>
    </row>
    <row r="30" spans="1:6" x14ac:dyDescent="0.2">
      <c r="A30">
        <v>2700</v>
      </c>
      <c r="B30">
        <v>1855</v>
      </c>
      <c r="C30">
        <v>483</v>
      </c>
      <c r="F30" t="s">
        <v>436</v>
      </c>
    </row>
    <row r="31" spans="1:6" x14ac:dyDescent="0.2">
      <c r="A31">
        <v>3600</v>
      </c>
      <c r="B31">
        <v>2301</v>
      </c>
      <c r="C31">
        <v>483</v>
      </c>
      <c r="F31" t="s">
        <v>379</v>
      </c>
    </row>
    <row r="32" spans="1:6" x14ac:dyDescent="0.2">
      <c r="F32" t="s">
        <v>349</v>
      </c>
    </row>
    <row r="33" spans="1:6" x14ac:dyDescent="0.2">
      <c r="F33" t="s">
        <v>349</v>
      </c>
    </row>
    <row r="34" spans="1:6" x14ac:dyDescent="0.2">
      <c r="F34" t="s">
        <v>365</v>
      </c>
    </row>
    <row r="42" spans="1:6" x14ac:dyDescent="0.2">
      <c r="A42" t="s">
        <v>687</v>
      </c>
      <c r="B42" t="s">
        <v>685</v>
      </c>
      <c r="C42" t="s">
        <v>685</v>
      </c>
    </row>
    <row r="43" spans="1:6" x14ac:dyDescent="0.2">
      <c r="A43">
        <v>900</v>
      </c>
      <c r="B43">
        <v>94</v>
      </c>
      <c r="C43">
        <v>80</v>
      </c>
    </row>
    <row r="44" spans="1:6" x14ac:dyDescent="0.2">
      <c r="A44">
        <v>1800</v>
      </c>
      <c r="B44">
        <v>342</v>
      </c>
      <c r="C44">
        <v>275</v>
      </c>
    </row>
    <row r="45" spans="1:6" x14ac:dyDescent="0.2">
      <c r="A45">
        <v>2700</v>
      </c>
      <c r="B45">
        <v>342</v>
      </c>
      <c r="C45">
        <v>275</v>
      </c>
    </row>
    <row r="46" spans="1:6" x14ac:dyDescent="0.2">
      <c r="A46">
        <v>3600</v>
      </c>
      <c r="B46">
        <v>431</v>
      </c>
      <c r="C46">
        <v>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All results</vt:lpstr>
      <vt:lpstr>Unbalanced</vt:lpstr>
      <vt:lpstr>International trains</vt:lpstr>
      <vt:lpstr>Correct format</vt:lpstr>
      <vt:lpstr>Varying Cancellation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Vandendorpe Thomas</dc:creator>
  <cp:lastModifiedBy>Vandendorpe Thomas</cp:lastModifiedBy>
  <dcterms:created xsi:type="dcterms:W3CDTF">2023-04-12T15:40:12Z</dcterms:created>
  <dcterms:modified xsi:type="dcterms:W3CDTF">2023-06-04T11:34:32Z</dcterms:modified>
</cp:coreProperties>
</file>