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B\Google Drive\me\Datenbanken\MAF\Excel\"/>
    </mc:Choice>
  </mc:AlternateContent>
  <bookViews>
    <workbookView xWindow="2870" yWindow="0" windowWidth="37060" windowHeight="17970"/>
  </bookViews>
  <sheets>
    <sheet name="MAF calculation" sheetId="1" r:id="rId1"/>
    <sheet name="Data for RCR distribution" sheetId="2" r:id="rId2"/>
    <sheet name="RCR distribution" sheetId="3" r:id="rId3"/>
  </sheets>
  <definedNames>
    <definedName name="solver_adj" localSheetId="0" hidden="1">'MAF calculation'!$C$12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'MAF calculation'!$C$12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'MAF calculation'!$M$6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'MAF calculation'!$C$11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5" i="1" s="1"/>
  <c r="L4" i="1" l="1"/>
  <c r="K4" i="1"/>
  <c r="J4" i="1"/>
  <c r="I4" i="1"/>
  <c r="H4" i="1"/>
  <c r="G4" i="1"/>
  <c r="F4" i="1"/>
  <c r="E4" i="1"/>
  <c r="D4" i="1"/>
  <c r="C4" i="1"/>
  <c r="M4" i="1" l="1"/>
  <c r="L6" i="1"/>
  <c r="K6" i="1"/>
  <c r="J6" i="1"/>
  <c r="I6" i="1"/>
  <c r="H6" i="1"/>
  <c r="B13" i="2"/>
  <c r="B12" i="2"/>
  <c r="B11" i="2"/>
  <c r="B10" i="2"/>
  <c r="B9" i="2"/>
  <c r="B8" i="2"/>
  <c r="B7" i="2"/>
  <c r="B6" i="2"/>
  <c r="B5" i="2"/>
  <c r="B4" i="2"/>
  <c r="C4" i="2" s="1"/>
  <c r="D5" i="2" s="1"/>
  <c r="A13" i="2"/>
  <c r="A12" i="2"/>
  <c r="A11" i="2"/>
  <c r="A10" i="2"/>
  <c r="A9" i="2"/>
  <c r="A8" i="2"/>
  <c r="A7" i="2"/>
  <c r="A6" i="2"/>
  <c r="A5" i="2"/>
  <c r="A4" i="2"/>
  <c r="M3" i="1"/>
  <c r="C16" i="1" s="1"/>
  <c r="L5" i="1"/>
  <c r="K5" i="1"/>
  <c r="E12" i="2" s="1"/>
  <c r="J5" i="1"/>
  <c r="E11" i="2" s="1"/>
  <c r="I5" i="1"/>
  <c r="H5" i="1"/>
  <c r="G5" i="1"/>
  <c r="F5" i="1"/>
  <c r="E5" i="1"/>
  <c r="D5" i="1"/>
  <c r="C5" i="1"/>
  <c r="M4" i="2"/>
  <c r="N5" i="2" s="1"/>
  <c r="K4" i="2"/>
  <c r="L5" i="2" s="1"/>
  <c r="J7" i="1" l="1"/>
  <c r="I7" i="1"/>
  <c r="E13" i="2"/>
  <c r="E7" i="2"/>
  <c r="E8" i="2"/>
  <c r="E9" i="2"/>
  <c r="E10" i="2"/>
  <c r="M5" i="1"/>
  <c r="E5" i="2"/>
  <c r="E6" i="2"/>
  <c r="H7" i="1"/>
  <c r="E4" i="2"/>
  <c r="F4" i="2" s="1"/>
  <c r="G5" i="2" s="1"/>
  <c r="H12" i="2"/>
  <c r="K7" i="1"/>
  <c r="H13" i="2"/>
  <c r="L7" i="1"/>
  <c r="H11" i="2"/>
  <c r="H10" i="2"/>
  <c r="H9" i="2"/>
  <c r="C5" i="2"/>
  <c r="M5" i="2"/>
  <c r="E8" i="1" l="1"/>
  <c r="E9" i="1" s="1"/>
  <c r="C13" i="1"/>
  <c r="F5" i="2"/>
  <c r="G6" i="2" s="1"/>
  <c r="F8" i="1"/>
  <c r="F9" i="1" s="1"/>
  <c r="L8" i="1"/>
  <c r="L9" i="1" s="1"/>
  <c r="D8" i="1"/>
  <c r="D9" i="1" s="1"/>
  <c r="C8" i="1"/>
  <c r="C9" i="1" s="1"/>
  <c r="J8" i="1"/>
  <c r="J9" i="1" s="1"/>
  <c r="H8" i="1"/>
  <c r="H9" i="1" s="1"/>
  <c r="K8" i="1"/>
  <c r="K9" i="1" s="1"/>
  <c r="I8" i="1"/>
  <c r="I9" i="1" s="1"/>
  <c r="G8" i="1"/>
  <c r="G9" i="1" s="1"/>
  <c r="C6" i="2"/>
  <c r="D6" i="2"/>
  <c r="N6" i="2"/>
  <c r="M8" i="1" l="1"/>
  <c r="F6" i="2"/>
  <c r="D7" i="2"/>
  <c r="C7" i="2"/>
  <c r="F7" i="2" l="1"/>
  <c r="G7" i="2"/>
  <c r="D8" i="2"/>
  <c r="C8" i="2"/>
  <c r="G8" i="2" l="1"/>
  <c r="F8" i="2"/>
  <c r="D9" i="2"/>
  <c r="C9" i="2"/>
  <c r="G9" i="2" l="1"/>
  <c r="F9" i="2"/>
  <c r="D10" i="2"/>
  <c r="C10" i="2"/>
  <c r="G10" i="2" l="1"/>
  <c r="F10" i="2"/>
  <c r="D11" i="2"/>
  <c r="C11" i="2"/>
  <c r="F11" i="2" l="1"/>
  <c r="G11" i="2"/>
  <c r="D12" i="2"/>
  <c r="C12" i="2"/>
  <c r="G12" i="2" l="1"/>
  <c r="F12" i="2"/>
  <c r="D13" i="2"/>
  <c r="C13" i="2"/>
  <c r="G13" i="2" l="1"/>
  <c r="F13" i="2"/>
  <c r="G6" i="1" l="1"/>
  <c r="G7" i="1" s="1"/>
  <c r="F6" i="1"/>
  <c r="F7" i="1" s="1"/>
  <c r="E6" i="1"/>
  <c r="E7" i="1" s="1"/>
  <c r="D6" i="1"/>
  <c r="D7" i="1" s="1"/>
  <c r="C6" i="1"/>
  <c r="C7" i="1" s="1"/>
  <c r="M6" i="1" l="1"/>
  <c r="H6" i="2"/>
  <c r="H5" i="2"/>
  <c r="H7" i="2"/>
  <c r="C14" i="1"/>
  <c r="H4" i="2"/>
  <c r="I4" i="2" s="1"/>
  <c r="H8" i="2"/>
  <c r="J5" i="2" l="1"/>
  <c r="K5" i="2" s="1"/>
  <c r="I5" i="2"/>
  <c r="I6" i="2" l="1"/>
  <c r="J6" i="2"/>
  <c r="K6" i="2" s="1"/>
  <c r="L6" i="2"/>
  <c r="M6" i="2" s="1"/>
  <c r="L7" i="2" l="1"/>
  <c r="M7" i="2" s="1"/>
  <c r="N7" i="2"/>
  <c r="I7" i="2"/>
  <c r="J7" i="2"/>
  <c r="K7" i="2" s="1"/>
  <c r="L8" i="2" l="1"/>
  <c r="M8" i="2" s="1"/>
  <c r="N8" i="2"/>
  <c r="I8" i="2"/>
  <c r="J8" i="2"/>
  <c r="K8" i="2" s="1"/>
  <c r="L9" i="2" l="1"/>
  <c r="M9" i="2" s="1"/>
  <c r="I9" i="2"/>
  <c r="J9" i="2"/>
  <c r="K9" i="2" s="1"/>
  <c r="N9" i="2"/>
  <c r="L10" i="2" l="1"/>
  <c r="M10" i="2" s="1"/>
  <c r="N10" i="2"/>
  <c r="I10" i="2"/>
  <c r="J10" i="2"/>
  <c r="K10" i="2" s="1"/>
  <c r="L11" i="2" l="1"/>
  <c r="M11" i="2" s="1"/>
  <c r="I11" i="2"/>
  <c r="J11" i="2"/>
  <c r="K11" i="2" s="1"/>
  <c r="N11" i="2"/>
  <c r="L12" i="2" l="1"/>
  <c r="M12" i="2" s="1"/>
  <c r="N12" i="2"/>
  <c r="I12" i="2"/>
  <c r="J12" i="2"/>
  <c r="K12" i="2" s="1"/>
  <c r="L13" i="2" l="1"/>
  <c r="M13" i="2" s="1"/>
  <c r="I13" i="2"/>
  <c r="J13" i="2"/>
  <c r="K13" i="2" s="1"/>
  <c r="N13" i="2"/>
</calcChain>
</file>

<file path=xl/sharedStrings.xml><?xml version="1.0" encoding="utf-8"?>
<sst xmlns="http://schemas.openxmlformats.org/spreadsheetml/2006/main" count="86" uniqueCount="71">
  <si>
    <t>RCR</t>
  </si>
  <si>
    <t>S1</t>
  </si>
  <si>
    <t>S2</t>
  </si>
  <si>
    <t>S3</t>
  </si>
  <si>
    <t>S4</t>
  </si>
  <si>
    <t>S5</t>
  </si>
  <si>
    <t>Sum</t>
  </si>
  <si>
    <t>n</t>
  </si>
  <si>
    <t>Number of compounds in the mixture</t>
  </si>
  <si>
    <t>Setup of the solver</t>
  </si>
  <si>
    <t>&lt;- the original RCR of the mixture, after single-substance risk mitigation so that each individual RCR&lt;=1.0.</t>
  </si>
  <si>
    <t>The excel solver can be found in the "DATA" tab, on the very right hand side</t>
  </si>
  <si>
    <t>Name</t>
  </si>
  <si>
    <t>S6</t>
  </si>
  <si>
    <t>S7</t>
  </si>
  <si>
    <t>S8</t>
  </si>
  <si>
    <t>S9</t>
  </si>
  <si>
    <t>S10</t>
  </si>
  <si>
    <t>Name of the mixture component</t>
  </si>
  <si>
    <t>RCR (RM)</t>
  </si>
  <si>
    <t>RCR(RM)</t>
  </si>
  <si>
    <t>RCR after applying single-substance oriented risk mitigation measures, so that no individual RCR exceeds 1</t>
  </si>
  <si>
    <t>RCR (original)</t>
  </si>
  <si>
    <t>RCR (RM, MAF)</t>
  </si>
  <si>
    <t>RCR_1</t>
  </si>
  <si>
    <t>RCR_2</t>
  </si>
  <si>
    <t>RCR_3</t>
  </si>
  <si>
    <t>Dummy_2 for Plot</t>
  </si>
  <si>
    <t>Dummy_1 for Plot</t>
  </si>
  <si>
    <t>Cumulative RCR_RM</t>
  </si>
  <si>
    <t>Cumulative RCR</t>
  </si>
  <si>
    <t>Dummy_3 for Plot</t>
  </si>
  <si>
    <t>Cumulative RCR_RM_MAF</t>
  </si>
  <si>
    <t>&lt;- number of mixture components</t>
  </si>
  <si>
    <t>&lt;- percent contribution of each compound to the sum of RCR's</t>
  </si>
  <si>
    <t>% of RCR sum</t>
  </si>
  <si>
    <t>MCR</t>
  </si>
  <si>
    <t>&lt;- MCR</t>
  </si>
  <si>
    <t>&lt;- number of affected substances after applying MAF(Exact, Ceiling)</t>
  </si>
  <si>
    <t>&lt;- number of affected substances after applying MAF(Exact, Factor)</t>
  </si>
  <si>
    <t>&lt;- the original RCR of each mixture component</t>
  </si>
  <si>
    <t>Version 1.0</t>
  </si>
  <si>
    <t>&lt;- Reduction Factors for each mixture component, resulting from the application of MAF(Exact,Ceiling)</t>
  </si>
  <si>
    <t>RCR sum</t>
  </si>
  <si>
    <t>Sum of the RCR values of all mixture components</t>
  </si>
  <si>
    <t>RCR_MAF(Exact, Ceiling)</t>
  </si>
  <si>
    <t>RCR_MAF(Exact, Factor)</t>
  </si>
  <si>
    <t>RF_MAF(Exact, Factor)</t>
  </si>
  <si>
    <t>RF_MAF (Exact, Ceiling)</t>
  </si>
  <si>
    <t>MAF(Exact, Ceiling)</t>
  </si>
  <si>
    <t>MAF(Exact, Factor)</t>
  </si>
  <si>
    <t>&lt;- the distribution of RCR values after applying MAF(Exact,Ceiling)</t>
  </si>
  <si>
    <t>&lt;- the distribution of RCR values after applying MAF(Exact,Factor)</t>
  </si>
  <si>
    <t>&lt;- Reduction Factors for each mixture component, resulting from the application of MAF(Exact,Factor)</t>
  </si>
  <si>
    <t>MAF that leads to an RCR sum of 1.0, implemented by setting a maximum upper RCR for each mixture component at 1/MAF(Exact, Ceiling)</t>
  </si>
  <si>
    <t>MAF that leads to an RCR sum of 1.0, implemented by dividing the RCR(RM) of every mixture component by MAF(Exact, Factor)</t>
  </si>
  <si>
    <t>Risk Characterisation Ratio of an individual compound (e.g. PEC/PNEC or exposure/DNEL)</t>
  </si>
  <si>
    <t>RCR value of an individual component, after applying MAF(Exact, Ceiling)</t>
  </si>
  <si>
    <t>RCR value of an individual component, after applying MAF(Exact, Factor)</t>
  </si>
  <si>
    <t>NAS (Exact,Ceiling)</t>
  </si>
  <si>
    <t>NAS (Exact,Factor)</t>
  </si>
  <si>
    <t>Number of substances affected by applying MAF(Exact, Ceiling), i.e. substances with RCR&gt;1/MAF(Exact, Ceiling)</t>
  </si>
  <si>
    <t>Number of substances affected by applying MAF(Exact, Factor), which always equals n</t>
  </si>
  <si>
    <t>RF_MAF(Exact, Ceiling)</t>
  </si>
  <si>
    <t>Reduction factor resulting from the application of MAF(Exact, Ceiling). This is the factor by which the RCR of a given substance is reduced beyond the original RCR or the currently maximum acceptable level of RCR=1.0 (whichever is smaller)</t>
  </si>
  <si>
    <t>Maximum Cumulative Ratio, RCR sum / max(RCR)</t>
  </si>
  <si>
    <t>Cell content is colored red if the RF is &gt; 1</t>
  </si>
  <si>
    <t>&lt;- Final MAF(Exact, Factor)</t>
  </si>
  <si>
    <t>&lt;- Final MAF (Exact, Ceiling)</t>
  </si>
  <si>
    <t>The initial values are taken from table 1 of Backhaus (2022) "The Mixture Assessment or Allocation Factor: conceptual background, estimation algorithms and a case study example"</t>
  </si>
  <si>
    <t>If the solver is not yet installed, please see here: https://support.microsoft.com/en-us/office/load-the-solver-add-in-in-excel-612926fc-d53b-46b4-872c-e24772f078ca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</si>
</sst>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0" fontId="0" fillId="0" borderId="0" xfId="0" quotePrefix="1"/>
    <xf numFmtId="0" fontId="1" fillId="0" borderId="0" xfId="0" applyFont="1"/>
    <xf numFmtId="0" fontId="2" fillId="0" borderId="0" xfId="0" applyFont="1"/>
    <xf numFmtId="11" fontId="0" fillId="0" borderId="0" xfId="0" applyNumberFormat="1"/>
    <xf numFmtId="11" fontId="5" fillId="0" borderId="0" xfId="0" applyNumberFormat="1" applyFont="1"/>
    <xf numFmtId="0" fontId="0" fillId="0" borderId="0" xfId="0" applyBorder="1"/>
    <xf numFmtId="2" fontId="0" fillId="0" borderId="0" xfId="0" applyNumberForma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1" fontId="4" fillId="0" borderId="0" xfId="0" applyNumberFormat="1" applyFont="1" applyBorder="1"/>
    <xf numFmtId="11" fontId="0" fillId="0" borderId="0" xfId="0" applyNumberFormat="1" applyBorder="1"/>
    <xf numFmtId="164" fontId="0" fillId="0" borderId="1" xfId="0" applyNumberFormat="1" applyBorder="1"/>
    <xf numFmtId="0" fontId="0" fillId="0" borderId="1" xfId="0" applyFill="1" applyBorder="1"/>
    <xf numFmtId="2" fontId="0" fillId="0" borderId="0" xfId="0" applyNumberFormat="1"/>
    <xf numFmtId="0" fontId="1" fillId="0" borderId="2" xfId="0" applyFont="1" applyBorder="1"/>
    <xf numFmtId="165" fontId="0" fillId="0" borderId="1" xfId="0" applyNumberFormat="1" applyBorder="1"/>
    <xf numFmtId="165" fontId="0" fillId="0" borderId="2" xfId="0" applyNumberFormat="1" applyBorder="1"/>
    <xf numFmtId="0" fontId="6" fillId="0" borderId="0" xfId="0" applyFont="1"/>
    <xf numFmtId="0" fontId="0" fillId="0" borderId="1" xfId="0" applyBorder="1" applyProtection="1">
      <protection locked="0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82079287235498"/>
          <c:y val="2.8252405949256338E-2"/>
          <c:w val="0.77783943260194222"/>
          <c:h val="0.69376023119061347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for RCR distribution'!$A$4:$A$13</c15:sqref>
                  </c15:fullRef>
                </c:ext>
              </c:extLst>
              <c:f>'Data for RCR distribution'!$A$4:$A$13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for RCR distribution'!$D$4:$D$30</c15:sqref>
                  </c15:fullRef>
                </c:ext>
              </c:extLst>
              <c:f>'Data for RCR distribution'!$D$4:$D$13</c:f>
              <c:numCache>
                <c:formatCode>0.00</c:formatCode>
                <c:ptCount val="10"/>
                <c:pt idx="0">
                  <c:v>0</c:v>
                </c:pt>
                <c:pt idx="1">
                  <c:v>0.8</c:v>
                </c:pt>
                <c:pt idx="2">
                  <c:v>1.1000000000000001</c:v>
                </c:pt>
                <c:pt idx="3">
                  <c:v>1.4000000000000001</c:v>
                </c:pt>
                <c:pt idx="4">
                  <c:v>1.5000000000000002</c:v>
                </c:pt>
                <c:pt idx="5">
                  <c:v>1.5100000000000002</c:v>
                </c:pt>
                <c:pt idx="6">
                  <c:v>1.5200000000000002</c:v>
                </c:pt>
                <c:pt idx="7">
                  <c:v>1.5300000000000002</c:v>
                </c:pt>
                <c:pt idx="8">
                  <c:v>1.5400000000000003</c:v>
                </c:pt>
                <c:pt idx="9">
                  <c:v>1.5500000000000003</c:v>
                </c:pt>
              </c:numCache>
            </c:numRef>
          </c:val>
        </c:ser>
        <c:ser>
          <c:idx val="1"/>
          <c:order val="1"/>
          <c:spPr>
            <a:solidFill>
              <a:srgbClr val="C96343"/>
            </a:solidFill>
            <a:ln>
              <a:solidFill>
                <a:srgbClr val="C96343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96343"/>
              </a:solidFill>
              <a:ln>
                <a:solidFill>
                  <a:srgbClr val="C96343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C96343"/>
              </a:solidFill>
              <a:ln>
                <a:solidFill>
                  <a:srgbClr val="C96343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C96343"/>
              </a:solidFill>
              <a:ln>
                <a:solidFill>
                  <a:srgbClr val="C96343"/>
                </a:solidFill>
                <a:prstDash val="solid"/>
              </a:ln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'Data for RCR distribution'!$A$4:$A$13</c15:sqref>
                  </c15:fullRef>
                </c:ext>
              </c:extLst>
              <c:f>'Data for RCR distribution'!$A$4:$A$13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for RCR distribution'!$B$4:$B$30</c15:sqref>
                  </c15:fullRef>
                </c:ext>
              </c:extLst>
              <c:f>'Data for RCR distribution'!$B$4:$B$13</c:f>
              <c:numCache>
                <c:formatCode>General</c:formatCode>
                <c:ptCount val="10"/>
                <c:pt idx="0">
                  <c:v>0.8</c:v>
                </c:pt>
                <c:pt idx="1">
                  <c:v>0.3</c:v>
                </c:pt>
                <c:pt idx="2">
                  <c:v>0.3</c:v>
                </c:pt>
                <c:pt idx="3">
                  <c:v>0.1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'Data for RCR distribution'!$B$16</c15:sqref>
                  <c15:spPr xmlns:c15="http://schemas.microsoft.com/office/drawing/2012/chart">
                    <a:solidFill>
                      <a:srgbClr val="C96343"/>
                    </a:solidFill>
                    <a:ln>
                      <a:solidFill>
                        <a:srgbClr val="C96343"/>
                      </a:solidFill>
                      <a:prstDash val="solid"/>
                    </a:ln>
                  </c15:spPr>
                  <c15:invertIfNegative val="0"/>
                  <c15:bubble3D val="0"/>
                </c15:categoryFilterException>
                <c15:categoryFilterException>
                  <c15:sqref>'Data for RCR distribution'!$B$17</c15:sqref>
                  <c15:spPr xmlns:c15="http://schemas.microsoft.com/office/drawing/2012/chart">
                    <a:solidFill>
                      <a:srgbClr val="C96343"/>
                    </a:solidFill>
                    <a:ln>
                      <a:solidFill>
                        <a:srgbClr val="C96343"/>
                      </a:solidFill>
                      <a:prstDash val="solid"/>
                    </a:ln>
                  </c15:spPr>
                  <c15:invertIfNegative val="0"/>
                  <c15:bubble3D val="0"/>
                </c15:categoryFilterException>
                <c15:categoryFilterException>
                  <c15:sqref>'Data for RCR distribution'!$B$18</c15:sqref>
                  <c15:spPr xmlns:c15="http://schemas.microsoft.com/office/drawing/2012/chart">
                    <a:solidFill>
                      <a:srgbClr val="C96343"/>
                    </a:solidFill>
                    <a:ln>
                      <a:solidFill>
                        <a:srgbClr val="C96343"/>
                      </a:solidFill>
                      <a:prstDash val="solid"/>
                    </a:ln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84408816"/>
        <c:axId val="784413912"/>
      </c:barChart>
      <c:catAx>
        <c:axId val="78440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2700000"/>
          <a:lstStyle/>
          <a:p>
            <a:pPr>
              <a:defRPr sz="1200"/>
            </a:pPr>
            <a:endParaRPr lang="en-US"/>
          </a:p>
        </c:txPr>
        <c:crossAx val="784413912"/>
        <c:crosses val="autoZero"/>
        <c:auto val="0"/>
        <c:lblAlgn val="ctr"/>
        <c:lblOffset val="100"/>
        <c:tickLblSkip val="1"/>
        <c:noMultiLvlLbl val="0"/>
      </c:catAx>
      <c:valAx>
        <c:axId val="784413912"/>
        <c:scaling>
          <c:orientation val="minMax"/>
          <c:max val="1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Cumulative sum</a:t>
                </a:r>
                <a:r>
                  <a:rPr lang="en-US" sz="1400" baseline="0"/>
                  <a:t> of RCR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10727367614450715"/>
              <c:y val="0.2005340409022431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784408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82079287235498"/>
          <c:y val="2.8252405949256338E-2"/>
          <c:w val="0.77783943260194222"/>
          <c:h val="0.69376023119061347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'Data for RCR distribution'!$A$4:$A$13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'Data for RCR distribution'!$G$4:$G$13</c:f>
              <c:numCache>
                <c:formatCode>0.00E+00</c:formatCode>
                <c:ptCount val="10"/>
                <c:pt idx="0">
                  <c:v>0</c:v>
                </c:pt>
                <c:pt idx="1">
                  <c:v>0.8</c:v>
                </c:pt>
                <c:pt idx="2">
                  <c:v>1.1000000000000001</c:v>
                </c:pt>
                <c:pt idx="3">
                  <c:v>1.4000000000000001</c:v>
                </c:pt>
                <c:pt idx="4">
                  <c:v>1.5000000000000002</c:v>
                </c:pt>
                <c:pt idx="5">
                  <c:v>1.5100000000000002</c:v>
                </c:pt>
                <c:pt idx="6">
                  <c:v>1.5200000000000002</c:v>
                </c:pt>
                <c:pt idx="7">
                  <c:v>1.5300000000000002</c:v>
                </c:pt>
                <c:pt idx="8">
                  <c:v>1.5400000000000003</c:v>
                </c:pt>
                <c:pt idx="9">
                  <c:v>1.5500000000000003</c:v>
                </c:pt>
              </c:numCache>
            </c:numRef>
          </c:val>
        </c:ser>
        <c:ser>
          <c:idx val="1"/>
          <c:order val="1"/>
          <c:spPr>
            <a:solidFill>
              <a:srgbClr val="57B5B1"/>
            </a:solidFill>
            <a:ln>
              <a:solidFill>
                <a:srgbClr val="57B5B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7B5B1"/>
              </a:solidFill>
              <a:ln>
                <a:solidFill>
                  <a:srgbClr val="57B5B1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57B5B1"/>
              </a:solidFill>
              <a:ln>
                <a:solidFill>
                  <a:srgbClr val="57B5B1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57B5B1"/>
              </a:solidFill>
              <a:ln>
                <a:solidFill>
                  <a:srgbClr val="57B5B1"/>
                </a:solidFill>
                <a:prstDash val="solid"/>
              </a:ln>
            </c:spPr>
          </c:dPt>
          <c:cat>
            <c:strRef>
              <c:f>'Data for RCR distribution'!$A$4:$A$13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'Data for RCR distribution'!$E$4:$E$13</c:f>
              <c:numCache>
                <c:formatCode>General</c:formatCode>
                <c:ptCount val="10"/>
                <c:pt idx="0">
                  <c:v>0.8</c:v>
                </c:pt>
                <c:pt idx="1">
                  <c:v>0.3</c:v>
                </c:pt>
                <c:pt idx="2">
                  <c:v>0.3</c:v>
                </c:pt>
                <c:pt idx="3">
                  <c:v>0.1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84411560"/>
        <c:axId val="784408424"/>
      </c:barChart>
      <c:catAx>
        <c:axId val="78441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2700000"/>
          <a:lstStyle/>
          <a:p>
            <a:pPr>
              <a:defRPr sz="1200"/>
            </a:pPr>
            <a:endParaRPr lang="en-US"/>
          </a:p>
        </c:txPr>
        <c:crossAx val="784408424"/>
        <c:crosses val="autoZero"/>
        <c:auto val="0"/>
        <c:lblAlgn val="ctr"/>
        <c:lblOffset val="100"/>
        <c:tickLblSkip val="1"/>
        <c:noMultiLvlLbl val="0"/>
      </c:catAx>
      <c:valAx>
        <c:axId val="784408424"/>
        <c:scaling>
          <c:orientation val="minMax"/>
          <c:max val="1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Cumulative sum</a:t>
                </a:r>
                <a:r>
                  <a:rPr lang="en-US" sz="1400" baseline="0"/>
                  <a:t> of RCR after RM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10727367614450715"/>
              <c:y val="0.2005340409022431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78441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82079287235498"/>
          <c:y val="2.8252405949256338E-2"/>
          <c:w val="0.77783943260194222"/>
          <c:h val="0.6937602311906134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1"/>
            </a:solidFill>
          </c:spPr>
          <c:invertIfNegative val="0"/>
          <c:cat>
            <c:strRef>
              <c:f>'Data for RCR distribution'!$A$4:$A$13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'Data for RCR distribution'!$J$4:$J$13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0.27999977729374742</c:v>
                </c:pt>
                <c:pt idx="2">
                  <c:v>0.55999955458749484</c:v>
                </c:pt>
                <c:pt idx="3">
                  <c:v>0.83999933188124221</c:v>
                </c:pt>
                <c:pt idx="4">
                  <c:v>0.93999933188124218</c:v>
                </c:pt>
                <c:pt idx="5">
                  <c:v>0.94999933188124219</c:v>
                </c:pt>
                <c:pt idx="6">
                  <c:v>0.9599993318812422</c:v>
                </c:pt>
                <c:pt idx="7">
                  <c:v>0.96999933188124221</c:v>
                </c:pt>
                <c:pt idx="8">
                  <c:v>0.97999933188124222</c:v>
                </c:pt>
                <c:pt idx="9">
                  <c:v>0.98999933188124223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'Data for RCR distribution'!$A$4:$A$13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'Data for RCR distribution'!$H$4:$H$13</c:f>
              <c:numCache>
                <c:formatCode>0.00</c:formatCode>
                <c:ptCount val="10"/>
                <c:pt idx="0">
                  <c:v>0.27999977729374742</c:v>
                </c:pt>
                <c:pt idx="1">
                  <c:v>0.27999977729374742</c:v>
                </c:pt>
                <c:pt idx="2">
                  <c:v>0.27999977729374742</c:v>
                </c:pt>
                <c:pt idx="3">
                  <c:v>0.1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84397840"/>
        <c:axId val="784398232"/>
      </c:barChart>
      <c:catAx>
        <c:axId val="7843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2700000"/>
          <a:lstStyle/>
          <a:p>
            <a:pPr>
              <a:defRPr sz="1200"/>
            </a:pPr>
            <a:endParaRPr lang="en-US"/>
          </a:p>
        </c:txPr>
        <c:crossAx val="784398232"/>
        <c:crosses val="autoZero"/>
        <c:auto val="0"/>
        <c:lblAlgn val="ctr"/>
        <c:lblOffset val="100"/>
        <c:tickLblSkip val="1"/>
        <c:noMultiLvlLbl val="0"/>
      </c:catAx>
      <c:valAx>
        <c:axId val="784398232"/>
        <c:scaling>
          <c:orientation val="minMax"/>
          <c:max val="1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Cumulative sum</a:t>
                </a:r>
                <a:r>
                  <a:rPr lang="en-US" sz="1400" baseline="0"/>
                  <a:t> of RCR after RM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10727367614450715"/>
              <c:y val="0.2005340409022431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784397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42</xdr:row>
      <xdr:rowOff>46038</xdr:rowOff>
    </xdr:from>
    <xdr:to>
      <xdr:col>8</xdr:col>
      <xdr:colOff>278253</xdr:colOff>
      <xdr:row>73</xdr:row>
      <xdr:rowOff>144463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7780338"/>
          <a:ext cx="5593202" cy="5807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19</xdr:col>
      <xdr:colOff>66675</xdr:colOff>
      <xdr:row>44</xdr:row>
      <xdr:rowOff>95251</xdr:rowOff>
    </xdr:to>
    <xdr:graphicFrame macro="">
      <xdr:nvGraphicFramePr>
        <xdr:cNvPr id="2" name="algae_l1f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46</xdr:row>
      <xdr:rowOff>0</xdr:rowOff>
    </xdr:from>
    <xdr:to>
      <xdr:col>19</xdr:col>
      <xdr:colOff>66675</xdr:colOff>
      <xdr:row>88</xdr:row>
      <xdr:rowOff>95251</xdr:rowOff>
    </xdr:to>
    <xdr:graphicFrame macro="">
      <xdr:nvGraphicFramePr>
        <xdr:cNvPr id="3" name="algae_l1f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91</xdr:row>
      <xdr:rowOff>0</xdr:rowOff>
    </xdr:from>
    <xdr:to>
      <xdr:col>19</xdr:col>
      <xdr:colOff>66675</xdr:colOff>
      <xdr:row>133</xdr:row>
      <xdr:rowOff>95251</xdr:rowOff>
    </xdr:to>
    <xdr:graphicFrame macro="">
      <xdr:nvGraphicFramePr>
        <xdr:cNvPr id="7" name="algae_l1f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tabSelected="1" topLeftCell="A30" workbookViewId="0">
      <selection activeCell="B41" sqref="B41"/>
    </sheetView>
  </sheetViews>
  <sheetFormatPr defaultRowHeight="14.5" x14ac:dyDescent="0.35"/>
  <cols>
    <col min="2" max="2" width="23.7265625" customWidth="1"/>
  </cols>
  <sheetData>
    <row r="1" spans="2:15" x14ac:dyDescent="0.35">
      <c r="O1" s="22" t="s">
        <v>41</v>
      </c>
    </row>
    <row r="2" spans="2:15" x14ac:dyDescent="0.35">
      <c r="B2" s="3" t="s">
        <v>12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6</v>
      </c>
    </row>
    <row r="3" spans="2:15" x14ac:dyDescent="0.35">
      <c r="B3" s="3" t="s">
        <v>0</v>
      </c>
      <c r="C3" s="23">
        <v>0.8</v>
      </c>
      <c r="D3" s="24">
        <v>0.3</v>
      </c>
      <c r="E3" s="24">
        <v>0.3</v>
      </c>
      <c r="F3" s="24">
        <v>0.1</v>
      </c>
      <c r="G3" s="24">
        <v>0.01</v>
      </c>
      <c r="H3" s="24">
        <v>0.01</v>
      </c>
      <c r="I3" s="24">
        <v>0.01</v>
      </c>
      <c r="J3" s="24">
        <v>0.01</v>
      </c>
      <c r="K3" s="24">
        <v>0.01</v>
      </c>
      <c r="L3" s="23">
        <v>0.01</v>
      </c>
      <c r="M3" s="2">
        <f>SUM(C3:L3)</f>
        <v>1.5600000000000003</v>
      </c>
      <c r="O3" s="4" t="s">
        <v>40</v>
      </c>
    </row>
    <row r="4" spans="2:15" x14ac:dyDescent="0.35">
      <c r="B4" s="3" t="s">
        <v>35</v>
      </c>
      <c r="C4" s="16">
        <f>C3/SUM($C$3:$L$3)*100</f>
        <v>51.282051282051277</v>
      </c>
      <c r="D4" s="16">
        <f t="shared" ref="D4:L4" si="0">D3/SUM($C$3:$L$3)*100</f>
        <v>19.230769230769226</v>
      </c>
      <c r="E4" s="16">
        <f t="shared" si="0"/>
        <v>19.230769230769226</v>
      </c>
      <c r="F4" s="16">
        <f t="shared" si="0"/>
        <v>6.4102564102564097</v>
      </c>
      <c r="G4" s="16">
        <f t="shared" si="0"/>
        <v>0.64102564102564097</v>
      </c>
      <c r="H4" s="16">
        <f t="shared" si="0"/>
        <v>0.64102564102564097</v>
      </c>
      <c r="I4" s="16">
        <f t="shared" si="0"/>
        <v>0.64102564102564097</v>
      </c>
      <c r="J4" s="16">
        <f t="shared" si="0"/>
        <v>0.64102564102564097</v>
      </c>
      <c r="K4" s="16">
        <f t="shared" si="0"/>
        <v>0.64102564102564097</v>
      </c>
      <c r="L4" s="16">
        <f t="shared" si="0"/>
        <v>0.64102564102564097</v>
      </c>
      <c r="M4" s="2">
        <f>SUM(C4:L4)</f>
        <v>99.999999999999943</v>
      </c>
      <c r="O4" s="4" t="s">
        <v>34</v>
      </c>
    </row>
    <row r="5" spans="2:15" x14ac:dyDescent="0.35">
      <c r="B5" s="3" t="s">
        <v>19</v>
      </c>
      <c r="C5" s="20">
        <f>IF(C3&gt;1,1,C3)</f>
        <v>0.8</v>
      </c>
      <c r="D5" s="20">
        <f t="shared" ref="D5:L5" si="1">IF(D3&gt;1,1,D3)</f>
        <v>0.3</v>
      </c>
      <c r="E5" s="20">
        <f t="shared" si="1"/>
        <v>0.3</v>
      </c>
      <c r="F5" s="20">
        <f t="shared" si="1"/>
        <v>0.1</v>
      </c>
      <c r="G5" s="20">
        <f t="shared" si="1"/>
        <v>0.01</v>
      </c>
      <c r="H5" s="20">
        <f t="shared" si="1"/>
        <v>0.01</v>
      </c>
      <c r="I5" s="20">
        <f t="shared" si="1"/>
        <v>0.01</v>
      </c>
      <c r="J5" s="20">
        <f t="shared" si="1"/>
        <v>0.01</v>
      </c>
      <c r="K5" s="20">
        <f t="shared" si="1"/>
        <v>0.01</v>
      </c>
      <c r="L5" s="20">
        <f t="shared" si="1"/>
        <v>0.01</v>
      </c>
      <c r="M5" s="2">
        <f>SUM(C5:L5)</f>
        <v>1.5600000000000003</v>
      </c>
      <c r="O5" s="4" t="s">
        <v>10</v>
      </c>
    </row>
    <row r="6" spans="2:15" x14ac:dyDescent="0.35">
      <c r="B6" s="3" t="s">
        <v>45</v>
      </c>
      <c r="C6" s="20">
        <f>IF(C3&gt;1/$C$12,1/$C$12,C3)</f>
        <v>0.27999977729374742</v>
      </c>
      <c r="D6" s="20">
        <f t="shared" ref="D6:G6" si="2">IF(D3&gt;1/$C$12,1/$C$12,D3)</f>
        <v>0.27999977729374742</v>
      </c>
      <c r="E6" s="20">
        <f t="shared" si="2"/>
        <v>0.27999977729374742</v>
      </c>
      <c r="F6" s="20">
        <f t="shared" si="2"/>
        <v>0.1</v>
      </c>
      <c r="G6" s="20">
        <f t="shared" si="2"/>
        <v>0.01</v>
      </c>
      <c r="H6" s="20">
        <f t="shared" ref="H6:L6" si="3">IF(H3&gt;1/$C$12,1/$C$12,H3)</f>
        <v>0.01</v>
      </c>
      <c r="I6" s="20">
        <f t="shared" si="3"/>
        <v>0.01</v>
      </c>
      <c r="J6" s="20">
        <f t="shared" si="3"/>
        <v>0.01</v>
      </c>
      <c r="K6" s="20">
        <f t="shared" si="3"/>
        <v>0.01</v>
      </c>
      <c r="L6" s="20">
        <f t="shared" si="3"/>
        <v>0.01</v>
      </c>
      <c r="M6" s="2">
        <f>SUM(C6:L6)</f>
        <v>0.99999933188124224</v>
      </c>
      <c r="O6" s="4" t="s">
        <v>51</v>
      </c>
    </row>
    <row r="7" spans="2:15" x14ac:dyDescent="0.35">
      <c r="B7" s="19" t="s">
        <v>48</v>
      </c>
      <c r="C7" s="21">
        <f>C5/C6</f>
        <v>2.8571451296574462</v>
      </c>
      <c r="D7" s="21">
        <f t="shared" ref="D7:L7" si="4">D5/D6</f>
        <v>1.0714294236215423</v>
      </c>
      <c r="E7" s="21">
        <f t="shared" si="4"/>
        <v>1.0714294236215423</v>
      </c>
      <c r="F7" s="21">
        <f t="shared" si="4"/>
        <v>1</v>
      </c>
      <c r="G7" s="21">
        <f t="shared" si="4"/>
        <v>1</v>
      </c>
      <c r="H7" s="21">
        <f t="shared" si="4"/>
        <v>1</v>
      </c>
      <c r="I7" s="21">
        <f t="shared" si="4"/>
        <v>1</v>
      </c>
      <c r="J7" s="21">
        <f t="shared" si="4"/>
        <v>1</v>
      </c>
      <c r="K7" s="21">
        <f t="shared" si="4"/>
        <v>1</v>
      </c>
      <c r="L7" s="21">
        <f t="shared" si="4"/>
        <v>1</v>
      </c>
      <c r="M7" s="1"/>
      <c r="O7" s="4" t="s">
        <v>42</v>
      </c>
    </row>
    <row r="8" spans="2:15" x14ac:dyDescent="0.35">
      <c r="B8" s="3" t="s">
        <v>46</v>
      </c>
      <c r="C8" s="20">
        <f>C5/$M$5</f>
        <v>0.51282051282051277</v>
      </c>
      <c r="D8" s="20">
        <f t="shared" ref="D8:L8" si="5">D5/$M$5</f>
        <v>0.19230769230769226</v>
      </c>
      <c r="E8" s="20">
        <f t="shared" si="5"/>
        <v>0.19230769230769226</v>
      </c>
      <c r="F8" s="20">
        <f t="shared" si="5"/>
        <v>6.4102564102564097E-2</v>
      </c>
      <c r="G8" s="20">
        <f t="shared" si="5"/>
        <v>6.4102564102564092E-3</v>
      </c>
      <c r="H8" s="20">
        <f t="shared" si="5"/>
        <v>6.4102564102564092E-3</v>
      </c>
      <c r="I8" s="20">
        <f t="shared" si="5"/>
        <v>6.4102564102564092E-3</v>
      </c>
      <c r="J8" s="20">
        <f t="shared" si="5"/>
        <v>6.4102564102564092E-3</v>
      </c>
      <c r="K8" s="20">
        <f t="shared" si="5"/>
        <v>6.4102564102564092E-3</v>
      </c>
      <c r="L8" s="20">
        <f t="shared" si="5"/>
        <v>6.4102564102564092E-3</v>
      </c>
      <c r="M8" s="2">
        <f>SUM(C8:L8)</f>
        <v>0.99999999999999978</v>
      </c>
      <c r="O8" s="4" t="s">
        <v>52</v>
      </c>
    </row>
    <row r="9" spans="2:15" x14ac:dyDescent="0.35">
      <c r="B9" s="3" t="s">
        <v>47</v>
      </c>
      <c r="C9" s="20">
        <f>C5/C8</f>
        <v>1.5600000000000003</v>
      </c>
      <c r="D9" s="20">
        <f t="shared" ref="D9:L9" si="6">D5/D8</f>
        <v>1.5600000000000003</v>
      </c>
      <c r="E9" s="20">
        <f t="shared" si="6"/>
        <v>1.5600000000000003</v>
      </c>
      <c r="F9" s="20">
        <f t="shared" si="6"/>
        <v>1.5600000000000003</v>
      </c>
      <c r="G9" s="20">
        <f t="shared" si="6"/>
        <v>1.5600000000000003</v>
      </c>
      <c r="H9" s="20">
        <f t="shared" si="6"/>
        <v>1.5600000000000003</v>
      </c>
      <c r="I9" s="20">
        <f t="shared" si="6"/>
        <v>1.5600000000000003</v>
      </c>
      <c r="J9" s="20">
        <f t="shared" si="6"/>
        <v>1.5600000000000003</v>
      </c>
      <c r="K9" s="20">
        <f t="shared" si="6"/>
        <v>1.5600000000000003</v>
      </c>
      <c r="L9" s="20">
        <f t="shared" si="6"/>
        <v>1.5600000000000003</v>
      </c>
      <c r="M9" s="2"/>
      <c r="O9" s="4" t="s">
        <v>53</v>
      </c>
    </row>
    <row r="11" spans="2:15" x14ac:dyDescent="0.35">
      <c r="B11" s="1" t="s">
        <v>7</v>
      </c>
      <c r="C11" s="1">
        <f>COUNT(C3:L3)</f>
        <v>10</v>
      </c>
      <c r="O11" t="s">
        <v>33</v>
      </c>
    </row>
    <row r="12" spans="2:15" x14ac:dyDescent="0.35">
      <c r="B12" s="1" t="s">
        <v>49</v>
      </c>
      <c r="C12" s="2">
        <v>3.5714314120718074</v>
      </c>
      <c r="O12" t="s">
        <v>68</v>
      </c>
    </row>
    <row r="13" spans="2:15" x14ac:dyDescent="0.35">
      <c r="B13" s="1" t="s">
        <v>50</v>
      </c>
      <c r="C13" s="2">
        <f>M5</f>
        <v>1.5600000000000003</v>
      </c>
      <c r="O13" t="s">
        <v>67</v>
      </c>
    </row>
    <row r="14" spans="2:15" x14ac:dyDescent="0.35">
      <c r="B14" s="1" t="s">
        <v>59</v>
      </c>
      <c r="C14" s="1">
        <f>COUNTIF(C7:G7,"&gt;1.0")</f>
        <v>3</v>
      </c>
      <c r="O14" t="s">
        <v>38</v>
      </c>
    </row>
    <row r="15" spans="2:15" x14ac:dyDescent="0.35">
      <c r="B15" s="1" t="s">
        <v>60</v>
      </c>
      <c r="C15" s="1">
        <f>C11</f>
        <v>10</v>
      </c>
      <c r="O15" t="s">
        <v>39</v>
      </c>
    </row>
    <row r="16" spans="2:15" x14ac:dyDescent="0.35">
      <c r="B16" s="17" t="s">
        <v>36</v>
      </c>
      <c r="C16" s="1">
        <f>M3/MAX(C3:L3)</f>
        <v>1.9500000000000002</v>
      </c>
      <c r="O16" t="s">
        <v>37</v>
      </c>
    </row>
    <row r="18" spans="2:12" x14ac:dyDescent="0.35">
      <c r="B18" s="6" t="s">
        <v>69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21" spans="2:12" x14ac:dyDescent="0.35">
      <c r="B21" t="s">
        <v>12</v>
      </c>
      <c r="C21" t="s">
        <v>18</v>
      </c>
    </row>
    <row r="22" spans="2:12" x14ac:dyDescent="0.35">
      <c r="B22" t="s">
        <v>0</v>
      </c>
      <c r="C22" t="s">
        <v>56</v>
      </c>
    </row>
    <row r="23" spans="2:12" x14ac:dyDescent="0.35">
      <c r="B23" t="s">
        <v>43</v>
      </c>
      <c r="C23" t="s">
        <v>44</v>
      </c>
    </row>
    <row r="24" spans="2:12" x14ac:dyDescent="0.35">
      <c r="B24" t="s">
        <v>7</v>
      </c>
      <c r="C24" t="s">
        <v>8</v>
      </c>
    </row>
    <row r="25" spans="2:12" x14ac:dyDescent="0.35">
      <c r="B25" t="s">
        <v>20</v>
      </c>
      <c r="C25" t="s">
        <v>21</v>
      </c>
    </row>
    <row r="26" spans="2:12" x14ac:dyDescent="0.35">
      <c r="B26" t="s">
        <v>49</v>
      </c>
      <c r="C26" t="s">
        <v>54</v>
      </c>
    </row>
    <row r="27" spans="2:12" x14ac:dyDescent="0.35">
      <c r="B27" t="s">
        <v>50</v>
      </c>
      <c r="C27" t="s">
        <v>55</v>
      </c>
    </row>
    <row r="28" spans="2:12" x14ac:dyDescent="0.35">
      <c r="B28" t="s">
        <v>45</v>
      </c>
      <c r="C28" t="s">
        <v>57</v>
      </c>
    </row>
    <row r="29" spans="2:12" x14ac:dyDescent="0.35">
      <c r="B29" t="s">
        <v>46</v>
      </c>
      <c r="C29" t="s">
        <v>58</v>
      </c>
    </row>
    <row r="30" spans="2:12" x14ac:dyDescent="0.35">
      <c r="B30" t="s">
        <v>59</v>
      </c>
      <c r="C30" t="s">
        <v>61</v>
      </c>
    </row>
    <row r="31" spans="2:12" x14ac:dyDescent="0.35">
      <c r="B31" t="s">
        <v>60</v>
      </c>
      <c r="C31" t="s">
        <v>62</v>
      </c>
    </row>
    <row r="32" spans="2:12" x14ac:dyDescent="0.35">
      <c r="B32" t="s">
        <v>63</v>
      </c>
      <c r="C32" t="s">
        <v>64</v>
      </c>
    </row>
    <row r="33" spans="2:3" x14ac:dyDescent="0.35">
      <c r="C33" t="s">
        <v>66</v>
      </c>
    </row>
    <row r="34" spans="2:3" x14ac:dyDescent="0.35">
      <c r="B34" t="s">
        <v>47</v>
      </c>
      <c r="C34" t="s">
        <v>64</v>
      </c>
    </row>
    <row r="35" spans="2:3" x14ac:dyDescent="0.35">
      <c r="C35" t="s">
        <v>66</v>
      </c>
    </row>
    <row r="36" spans="2:3" x14ac:dyDescent="0.35">
      <c r="B36" t="s">
        <v>36</v>
      </c>
      <c r="C36" t="s">
        <v>65</v>
      </c>
    </row>
    <row r="38" spans="2:3" x14ac:dyDescent="0.35">
      <c r="B38" s="5" t="s">
        <v>9</v>
      </c>
    </row>
    <row r="39" spans="2:3" x14ac:dyDescent="0.35">
      <c r="B39" s="6" t="s">
        <v>11</v>
      </c>
    </row>
    <row r="40" spans="2:3" x14ac:dyDescent="0.35">
      <c r="B40" s="6" t="s">
        <v>70</v>
      </c>
    </row>
  </sheetData>
  <conditionalFormatting sqref="C7:L8">
    <cfRule type="cellIs" dxfId="1" priority="2" operator="greaterThan">
      <formula>1</formula>
    </cfRule>
  </conditionalFormatting>
  <conditionalFormatting sqref="C9:L9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activeCell="B13" sqref="B13"/>
    </sheetView>
  </sheetViews>
  <sheetFormatPr defaultRowHeight="14.5" x14ac:dyDescent="0.35"/>
  <cols>
    <col min="1" max="1" width="22.453125" bestFit="1" customWidth="1"/>
    <col min="2" max="2" width="13.81640625" customWidth="1"/>
    <col min="3" max="3" width="16.81640625" bestFit="1" customWidth="1"/>
    <col min="4" max="4" width="17.26953125" bestFit="1" customWidth="1"/>
    <col min="5" max="5" width="9.54296875" bestFit="1" customWidth="1"/>
    <col min="6" max="6" width="18.7265625" bestFit="1" customWidth="1"/>
    <col min="7" max="7" width="16.26953125" bestFit="1" customWidth="1"/>
    <col min="8" max="8" width="14.1796875" bestFit="1" customWidth="1"/>
    <col min="9" max="9" width="23.6328125" bestFit="1" customWidth="1"/>
    <col min="10" max="10" width="16.26953125" bestFit="1" customWidth="1"/>
  </cols>
  <sheetData>
    <row r="1" spans="1:14" x14ac:dyDescent="0.35">
      <c r="B1" s="7"/>
      <c r="C1" s="7"/>
      <c r="D1" s="7"/>
      <c r="E1" s="7"/>
      <c r="F1" s="7"/>
      <c r="G1" s="7"/>
      <c r="H1" s="7"/>
      <c r="I1" s="7"/>
      <c r="J1" s="7"/>
      <c r="K1" s="7"/>
    </row>
    <row r="2" spans="1:14" x14ac:dyDescent="0.35">
      <c r="A2" s="9"/>
      <c r="B2" s="11" t="s">
        <v>22</v>
      </c>
      <c r="C2" s="11"/>
      <c r="D2" s="11"/>
      <c r="E2" s="11" t="s">
        <v>19</v>
      </c>
      <c r="F2" s="9"/>
      <c r="G2" s="9"/>
      <c r="H2" s="12" t="s">
        <v>23</v>
      </c>
      <c r="I2" s="12"/>
      <c r="J2" s="9"/>
      <c r="K2" s="9"/>
      <c r="L2" s="9"/>
      <c r="M2" s="9"/>
      <c r="N2" s="9"/>
    </row>
    <row r="3" spans="1:14" x14ac:dyDescent="0.35">
      <c r="A3" s="13" t="s">
        <v>12</v>
      </c>
      <c r="B3" s="14" t="s">
        <v>24</v>
      </c>
      <c r="C3" s="13" t="s">
        <v>30</v>
      </c>
      <c r="D3" s="13" t="s">
        <v>28</v>
      </c>
      <c r="E3" s="13" t="s">
        <v>25</v>
      </c>
      <c r="F3" s="13" t="s">
        <v>29</v>
      </c>
      <c r="G3" s="13" t="s">
        <v>27</v>
      </c>
      <c r="H3" s="13" t="s">
        <v>26</v>
      </c>
      <c r="I3" s="13" t="s">
        <v>32</v>
      </c>
      <c r="J3" s="13" t="s">
        <v>31</v>
      </c>
      <c r="K3" s="9"/>
      <c r="L3" s="9"/>
      <c r="M3" s="9"/>
      <c r="N3" s="9"/>
    </row>
    <row r="4" spans="1:14" x14ac:dyDescent="0.35">
      <c r="A4" s="9" t="str">
        <f>'MAF calculation'!C2</f>
        <v>S1</v>
      </c>
      <c r="B4" s="9">
        <f>'MAF calculation'!C3</f>
        <v>0.8</v>
      </c>
      <c r="C4" s="10">
        <f>B4</f>
        <v>0.8</v>
      </c>
      <c r="D4" s="10">
        <v>0</v>
      </c>
      <c r="E4" s="9">
        <f>'MAF calculation'!C5</f>
        <v>0.8</v>
      </c>
      <c r="F4" s="15">
        <f>E4</f>
        <v>0.8</v>
      </c>
      <c r="G4" s="15">
        <v>0</v>
      </c>
      <c r="H4" s="10">
        <f>'MAF calculation'!C6</f>
        <v>0.27999977729374742</v>
      </c>
      <c r="I4" s="10">
        <f>H4</f>
        <v>0.27999977729374742</v>
      </c>
      <c r="J4" s="9">
        <v>0</v>
      </c>
      <c r="K4" s="15">
        <f>J4</f>
        <v>0</v>
      </c>
      <c r="L4" s="15">
        <v>0</v>
      </c>
      <c r="M4" s="15">
        <f>L4</f>
        <v>0</v>
      </c>
      <c r="N4" s="15">
        <v>0</v>
      </c>
    </row>
    <row r="5" spans="1:14" x14ac:dyDescent="0.35">
      <c r="A5" s="9" t="str">
        <f>'MAF calculation'!D2</f>
        <v>S2</v>
      </c>
      <c r="B5" s="9">
        <f>'MAF calculation'!D3</f>
        <v>0.3</v>
      </c>
      <c r="C5" s="10">
        <f t="shared" ref="C5:C13" si="0">C4+B5</f>
        <v>1.1000000000000001</v>
      </c>
      <c r="D5" s="10">
        <f t="shared" ref="D5:D13" si="1">C4</f>
        <v>0.8</v>
      </c>
      <c r="E5" s="9">
        <f>'MAF calculation'!D5</f>
        <v>0.3</v>
      </c>
      <c r="F5" s="15">
        <f t="shared" ref="F5:F13" si="2">F4+E5</f>
        <v>1.1000000000000001</v>
      </c>
      <c r="G5" s="15">
        <f t="shared" ref="G5:G13" si="3">F4</f>
        <v>0.8</v>
      </c>
      <c r="H5" s="10">
        <f>'MAF calculation'!D6</f>
        <v>0.27999977729374742</v>
      </c>
      <c r="I5" s="10">
        <f>I4+H5</f>
        <v>0.55999955458749484</v>
      </c>
      <c r="J5" s="10">
        <f>I4</f>
        <v>0.27999977729374742</v>
      </c>
      <c r="K5" s="15">
        <f t="shared" ref="K5:K13" si="4">K4+J5</f>
        <v>0.27999977729374742</v>
      </c>
      <c r="L5" s="15">
        <f t="shared" ref="L5:L13" si="5">K4</f>
        <v>0</v>
      </c>
      <c r="M5" s="15">
        <f t="shared" ref="M5:M13" si="6">M4+L5</f>
        <v>0</v>
      </c>
      <c r="N5" s="15">
        <f t="shared" ref="N5:N13" si="7">M4</f>
        <v>0</v>
      </c>
    </row>
    <row r="6" spans="1:14" x14ac:dyDescent="0.35">
      <c r="A6" s="9" t="str">
        <f>'MAF calculation'!E2</f>
        <v>S3</v>
      </c>
      <c r="B6" s="9">
        <f>'MAF calculation'!E3</f>
        <v>0.3</v>
      </c>
      <c r="C6" s="10">
        <f t="shared" si="0"/>
        <v>1.4000000000000001</v>
      </c>
      <c r="D6" s="10">
        <f t="shared" si="1"/>
        <v>1.1000000000000001</v>
      </c>
      <c r="E6" s="9">
        <f>'MAF calculation'!E5</f>
        <v>0.3</v>
      </c>
      <c r="F6" s="15">
        <f t="shared" si="2"/>
        <v>1.4000000000000001</v>
      </c>
      <c r="G6" s="15">
        <f t="shared" si="3"/>
        <v>1.1000000000000001</v>
      </c>
      <c r="H6" s="10">
        <f>'MAF calculation'!E6</f>
        <v>0.27999977729374742</v>
      </c>
      <c r="I6" s="10">
        <f t="shared" ref="I6:I13" si="8">I5+H6</f>
        <v>0.83999933188124221</v>
      </c>
      <c r="J6" s="10">
        <f t="shared" ref="J6:J13" si="9">I5</f>
        <v>0.55999955458749484</v>
      </c>
      <c r="K6" s="15">
        <f t="shared" si="4"/>
        <v>0.83999933188124221</v>
      </c>
      <c r="L6" s="15">
        <f t="shared" si="5"/>
        <v>0.27999977729374742</v>
      </c>
      <c r="M6" s="15">
        <f t="shared" si="6"/>
        <v>0.27999977729374742</v>
      </c>
      <c r="N6" s="15">
        <f t="shared" si="7"/>
        <v>0</v>
      </c>
    </row>
    <row r="7" spans="1:14" x14ac:dyDescent="0.35">
      <c r="A7" s="9" t="str">
        <f>'MAF calculation'!F2</f>
        <v>S4</v>
      </c>
      <c r="B7" s="9">
        <f>'MAF calculation'!F3</f>
        <v>0.1</v>
      </c>
      <c r="C7" s="10">
        <f t="shared" si="0"/>
        <v>1.5000000000000002</v>
      </c>
      <c r="D7" s="10">
        <f t="shared" si="1"/>
        <v>1.4000000000000001</v>
      </c>
      <c r="E7" s="9">
        <f>'MAF calculation'!F5</f>
        <v>0.1</v>
      </c>
      <c r="F7" s="15">
        <f t="shared" si="2"/>
        <v>1.5000000000000002</v>
      </c>
      <c r="G7" s="15">
        <f t="shared" si="3"/>
        <v>1.4000000000000001</v>
      </c>
      <c r="H7" s="10">
        <f>'MAF calculation'!F6</f>
        <v>0.1</v>
      </c>
      <c r="I7" s="10">
        <f t="shared" si="8"/>
        <v>0.93999933188124218</v>
      </c>
      <c r="J7" s="10">
        <f t="shared" si="9"/>
        <v>0.83999933188124221</v>
      </c>
      <c r="K7" s="15">
        <f t="shared" si="4"/>
        <v>1.6799986637624844</v>
      </c>
      <c r="L7" s="15">
        <f t="shared" si="5"/>
        <v>0.83999933188124221</v>
      </c>
      <c r="M7" s="15">
        <f t="shared" si="6"/>
        <v>1.1199991091749897</v>
      </c>
      <c r="N7" s="15">
        <f t="shared" si="7"/>
        <v>0.27999977729374742</v>
      </c>
    </row>
    <row r="8" spans="1:14" x14ac:dyDescent="0.35">
      <c r="A8" s="9" t="str">
        <f>'MAF calculation'!G2</f>
        <v>S5</v>
      </c>
      <c r="B8" s="9">
        <f>'MAF calculation'!G3</f>
        <v>0.01</v>
      </c>
      <c r="C8" s="10">
        <f t="shared" si="0"/>
        <v>1.5100000000000002</v>
      </c>
      <c r="D8" s="10">
        <f t="shared" si="1"/>
        <v>1.5000000000000002</v>
      </c>
      <c r="E8" s="9">
        <f>'MAF calculation'!G5</f>
        <v>0.01</v>
      </c>
      <c r="F8" s="15">
        <f t="shared" si="2"/>
        <v>1.5100000000000002</v>
      </c>
      <c r="G8" s="15">
        <f t="shared" si="3"/>
        <v>1.5000000000000002</v>
      </c>
      <c r="H8" s="10">
        <f>'MAF calculation'!G6</f>
        <v>0.01</v>
      </c>
      <c r="I8" s="10">
        <f t="shared" si="8"/>
        <v>0.94999933188124219</v>
      </c>
      <c r="J8" s="10">
        <f t="shared" si="9"/>
        <v>0.93999933188124218</v>
      </c>
      <c r="K8" s="15">
        <f t="shared" si="4"/>
        <v>2.6199979956437267</v>
      </c>
      <c r="L8" s="15">
        <f t="shared" si="5"/>
        <v>1.6799986637624844</v>
      </c>
      <c r="M8" s="15">
        <f t="shared" si="6"/>
        <v>2.7999977729374743</v>
      </c>
      <c r="N8" s="15">
        <f t="shared" si="7"/>
        <v>1.1199991091749897</v>
      </c>
    </row>
    <row r="9" spans="1:14" x14ac:dyDescent="0.35">
      <c r="A9" s="9" t="str">
        <f>'MAF calculation'!H2</f>
        <v>S6</v>
      </c>
      <c r="B9" s="9">
        <f>'MAF calculation'!H3</f>
        <v>0.01</v>
      </c>
      <c r="C9" s="10">
        <f t="shared" si="0"/>
        <v>1.5200000000000002</v>
      </c>
      <c r="D9" s="10">
        <f t="shared" si="1"/>
        <v>1.5100000000000002</v>
      </c>
      <c r="E9" s="9">
        <f>'MAF calculation'!H5</f>
        <v>0.01</v>
      </c>
      <c r="F9" s="15">
        <f t="shared" si="2"/>
        <v>1.5200000000000002</v>
      </c>
      <c r="G9" s="15">
        <f t="shared" si="3"/>
        <v>1.5100000000000002</v>
      </c>
      <c r="H9" s="10">
        <f>'MAF calculation'!H6</f>
        <v>0.01</v>
      </c>
      <c r="I9" s="10">
        <f t="shared" si="8"/>
        <v>0.9599993318812422</v>
      </c>
      <c r="J9" s="10">
        <f t="shared" si="9"/>
        <v>0.94999933188124219</v>
      </c>
      <c r="K9" s="15">
        <f t="shared" si="4"/>
        <v>3.5699973275249688</v>
      </c>
      <c r="L9" s="15">
        <f t="shared" si="5"/>
        <v>2.6199979956437267</v>
      </c>
      <c r="M9" s="15">
        <f t="shared" si="6"/>
        <v>5.4199957685812006</v>
      </c>
      <c r="N9" s="15">
        <f t="shared" si="7"/>
        <v>2.7999977729374743</v>
      </c>
    </row>
    <row r="10" spans="1:14" x14ac:dyDescent="0.35">
      <c r="A10" s="9" t="str">
        <f>'MAF calculation'!I2</f>
        <v>S7</v>
      </c>
      <c r="B10" s="9">
        <f>'MAF calculation'!I3</f>
        <v>0.01</v>
      </c>
      <c r="C10" s="10">
        <f t="shared" si="0"/>
        <v>1.5300000000000002</v>
      </c>
      <c r="D10" s="10">
        <f t="shared" si="1"/>
        <v>1.5200000000000002</v>
      </c>
      <c r="E10" s="9">
        <f>'MAF calculation'!I5</f>
        <v>0.01</v>
      </c>
      <c r="F10" s="15">
        <f t="shared" si="2"/>
        <v>1.5300000000000002</v>
      </c>
      <c r="G10" s="15">
        <f t="shared" si="3"/>
        <v>1.5200000000000002</v>
      </c>
      <c r="H10" s="10">
        <f>'MAF calculation'!I6</f>
        <v>0.01</v>
      </c>
      <c r="I10" s="10">
        <f t="shared" si="8"/>
        <v>0.96999933188124221</v>
      </c>
      <c r="J10" s="10">
        <f t="shared" si="9"/>
        <v>0.9599993318812422</v>
      </c>
      <c r="K10" s="15">
        <f t="shared" si="4"/>
        <v>4.5299966594062111</v>
      </c>
      <c r="L10" s="15">
        <f t="shared" si="5"/>
        <v>3.5699973275249688</v>
      </c>
      <c r="M10" s="15">
        <f t="shared" si="6"/>
        <v>8.9899930961061685</v>
      </c>
      <c r="N10" s="15">
        <f t="shared" si="7"/>
        <v>5.4199957685812006</v>
      </c>
    </row>
    <row r="11" spans="1:14" x14ac:dyDescent="0.35">
      <c r="A11" s="9" t="str">
        <f>'MAF calculation'!J2</f>
        <v>S8</v>
      </c>
      <c r="B11" s="9">
        <f>'MAF calculation'!J3</f>
        <v>0.01</v>
      </c>
      <c r="C11" s="10">
        <f t="shared" si="0"/>
        <v>1.5400000000000003</v>
      </c>
      <c r="D11" s="10">
        <f t="shared" si="1"/>
        <v>1.5300000000000002</v>
      </c>
      <c r="E11" s="9">
        <f>'MAF calculation'!J5</f>
        <v>0.01</v>
      </c>
      <c r="F11" s="15">
        <f t="shared" si="2"/>
        <v>1.5400000000000003</v>
      </c>
      <c r="G11" s="15">
        <f t="shared" si="3"/>
        <v>1.5300000000000002</v>
      </c>
      <c r="H11" s="10">
        <f>'MAF calculation'!J6</f>
        <v>0.01</v>
      </c>
      <c r="I11" s="10">
        <f t="shared" si="8"/>
        <v>0.97999933188124222</v>
      </c>
      <c r="J11" s="10">
        <f t="shared" si="9"/>
        <v>0.96999933188124221</v>
      </c>
      <c r="K11" s="15">
        <f t="shared" si="4"/>
        <v>5.4999959912874532</v>
      </c>
      <c r="L11" s="15">
        <f t="shared" si="5"/>
        <v>4.5299966594062111</v>
      </c>
      <c r="M11" s="15">
        <f t="shared" si="6"/>
        <v>13.51998975551238</v>
      </c>
      <c r="N11" s="15">
        <f t="shared" si="7"/>
        <v>8.9899930961061685</v>
      </c>
    </row>
    <row r="12" spans="1:14" x14ac:dyDescent="0.35">
      <c r="A12" s="9" t="str">
        <f>'MAF calculation'!K2</f>
        <v>S9</v>
      </c>
      <c r="B12" s="9">
        <f>'MAF calculation'!K3</f>
        <v>0.01</v>
      </c>
      <c r="C12" s="10">
        <f t="shared" si="0"/>
        <v>1.5500000000000003</v>
      </c>
      <c r="D12" s="10">
        <f t="shared" si="1"/>
        <v>1.5400000000000003</v>
      </c>
      <c r="E12" s="9">
        <f>'MAF calculation'!K5</f>
        <v>0.01</v>
      </c>
      <c r="F12" s="15">
        <f t="shared" si="2"/>
        <v>1.5500000000000003</v>
      </c>
      <c r="G12" s="15">
        <f t="shared" si="3"/>
        <v>1.5400000000000003</v>
      </c>
      <c r="H12" s="10">
        <f>'MAF calculation'!K6</f>
        <v>0.01</v>
      </c>
      <c r="I12" s="10">
        <f t="shared" si="8"/>
        <v>0.98999933188124223</v>
      </c>
      <c r="J12" s="10">
        <f t="shared" si="9"/>
        <v>0.97999933188124222</v>
      </c>
      <c r="K12" s="15">
        <f t="shared" si="4"/>
        <v>6.4799953231686951</v>
      </c>
      <c r="L12" s="15">
        <f t="shared" si="5"/>
        <v>5.4999959912874532</v>
      </c>
      <c r="M12" s="15">
        <f t="shared" si="6"/>
        <v>19.019985746799833</v>
      </c>
      <c r="N12" s="15">
        <f t="shared" si="7"/>
        <v>13.51998975551238</v>
      </c>
    </row>
    <row r="13" spans="1:14" x14ac:dyDescent="0.35">
      <c r="A13" s="9" t="str">
        <f>'MAF calculation'!L2</f>
        <v>S10</v>
      </c>
      <c r="B13" s="9">
        <f>'MAF calculation'!L3</f>
        <v>0.01</v>
      </c>
      <c r="C13" s="10">
        <f t="shared" si="0"/>
        <v>1.5600000000000003</v>
      </c>
      <c r="D13" s="10">
        <f t="shared" si="1"/>
        <v>1.5500000000000003</v>
      </c>
      <c r="E13" s="9">
        <f>'MAF calculation'!L5</f>
        <v>0.01</v>
      </c>
      <c r="F13" s="15">
        <f t="shared" si="2"/>
        <v>1.5600000000000003</v>
      </c>
      <c r="G13" s="15">
        <f t="shared" si="3"/>
        <v>1.5500000000000003</v>
      </c>
      <c r="H13" s="10">
        <f>'MAF calculation'!L6</f>
        <v>0.01</v>
      </c>
      <c r="I13" s="10">
        <f t="shared" si="8"/>
        <v>0.99999933188124224</v>
      </c>
      <c r="J13" s="10">
        <f t="shared" si="9"/>
        <v>0.98999933188124223</v>
      </c>
      <c r="K13" s="15">
        <f t="shared" si="4"/>
        <v>7.4699946550499376</v>
      </c>
      <c r="L13" s="15">
        <f t="shared" si="5"/>
        <v>6.4799953231686951</v>
      </c>
      <c r="M13" s="15">
        <f t="shared" si="6"/>
        <v>25.499981069968527</v>
      </c>
      <c r="N13" s="15">
        <f t="shared" si="7"/>
        <v>19.019985746799833</v>
      </c>
    </row>
    <row r="14" spans="1:14" x14ac:dyDescent="0.35">
      <c r="B14" s="8"/>
      <c r="C14" s="7"/>
      <c r="D14" s="7"/>
      <c r="E14" s="7"/>
      <c r="F14" s="7"/>
      <c r="G14" s="7"/>
      <c r="K14" s="7"/>
      <c r="L14" s="7"/>
      <c r="M14" s="7"/>
      <c r="N14" s="7"/>
    </row>
    <row r="15" spans="1:14" x14ac:dyDescent="0.35">
      <c r="B15" s="8"/>
      <c r="C15" s="7"/>
      <c r="D15" s="7"/>
      <c r="E15" s="7"/>
      <c r="F15" s="7"/>
      <c r="G15" s="7"/>
      <c r="K15" s="7"/>
      <c r="L15" s="7"/>
      <c r="M15" s="7"/>
      <c r="N15" s="7"/>
    </row>
    <row r="16" spans="1:14" x14ac:dyDescent="0.35">
      <c r="B16" s="8"/>
      <c r="C16" s="7"/>
      <c r="D16" s="7"/>
      <c r="E16" s="7"/>
      <c r="F16" s="7"/>
      <c r="G16" s="7"/>
      <c r="K16" s="7"/>
      <c r="L16" s="7"/>
      <c r="M16" s="7"/>
      <c r="N16" s="7"/>
    </row>
    <row r="17" spans="2:14" x14ac:dyDescent="0.35">
      <c r="B17" s="8"/>
      <c r="C17" s="7"/>
      <c r="D17" s="7"/>
      <c r="E17" s="7"/>
      <c r="F17" s="7"/>
      <c r="G17" s="7"/>
      <c r="K17" s="7"/>
      <c r="L17" s="7"/>
      <c r="M17" s="7"/>
      <c r="N17" s="7"/>
    </row>
    <row r="18" spans="2:14" x14ac:dyDescent="0.35">
      <c r="B18" s="8"/>
      <c r="C18" s="7"/>
      <c r="D18" s="7"/>
      <c r="E18" s="7"/>
      <c r="F18" s="7"/>
      <c r="G18" s="7"/>
      <c r="K18" s="7"/>
      <c r="L18" s="7"/>
      <c r="M18" s="7"/>
      <c r="N18" s="7"/>
    </row>
    <row r="19" spans="2:14" x14ac:dyDescent="0.35">
      <c r="B19" s="8"/>
      <c r="C19" s="7"/>
      <c r="D19" s="7"/>
      <c r="E19" s="7"/>
      <c r="F19" s="7"/>
      <c r="G19" s="7"/>
      <c r="K19" s="7"/>
      <c r="L19" s="7"/>
      <c r="M19" s="7"/>
      <c r="N19" s="7"/>
    </row>
    <row r="20" spans="2:14" x14ac:dyDescent="0.35">
      <c r="B20" s="8"/>
      <c r="C20" s="7"/>
      <c r="D20" s="7"/>
      <c r="E20" s="7"/>
      <c r="F20" s="7"/>
      <c r="G20" s="7"/>
      <c r="K20" s="7"/>
      <c r="L20" s="7"/>
      <c r="M20" s="7"/>
      <c r="N20" s="7"/>
    </row>
    <row r="21" spans="2:14" x14ac:dyDescent="0.35">
      <c r="B21" s="8"/>
      <c r="C21" s="7"/>
      <c r="D21" s="7"/>
      <c r="E21" s="7"/>
      <c r="F21" s="7"/>
      <c r="G21" s="7"/>
      <c r="K21" s="7"/>
      <c r="L21" s="7"/>
      <c r="M21" s="7"/>
      <c r="N21" s="7"/>
    </row>
    <row r="22" spans="2:14" x14ac:dyDescent="0.35">
      <c r="B22" s="8"/>
      <c r="C22" s="7"/>
      <c r="D22" s="7"/>
      <c r="E22" s="7"/>
      <c r="F22" s="7"/>
      <c r="G22" s="7"/>
      <c r="K22" s="7"/>
      <c r="L22" s="7"/>
      <c r="M22" s="7"/>
      <c r="N22" s="7"/>
    </row>
    <row r="23" spans="2:14" x14ac:dyDescent="0.35">
      <c r="B23" s="8"/>
      <c r="C23" s="7"/>
      <c r="D23" s="7"/>
      <c r="E23" s="7"/>
      <c r="F23" s="7"/>
      <c r="G23" s="7"/>
      <c r="K23" s="7"/>
      <c r="L23" s="7"/>
      <c r="M23" s="7"/>
      <c r="N23" s="7"/>
    </row>
    <row r="24" spans="2:14" x14ac:dyDescent="0.35">
      <c r="B24" s="8"/>
      <c r="C24" s="7"/>
      <c r="D24" s="7"/>
      <c r="E24" s="7"/>
      <c r="F24" s="7"/>
      <c r="G24" s="7"/>
      <c r="K24" s="7"/>
      <c r="L24" s="7"/>
      <c r="M24" s="7"/>
      <c r="N24" s="7"/>
    </row>
    <row r="25" spans="2:14" x14ac:dyDescent="0.35">
      <c r="B25" s="8"/>
      <c r="C25" s="7"/>
      <c r="D25" s="7"/>
      <c r="E25" s="7"/>
      <c r="F25" s="7"/>
      <c r="G25" s="7"/>
      <c r="K25" s="7"/>
      <c r="L25" s="7"/>
      <c r="M25" s="7"/>
      <c r="N25" s="7"/>
    </row>
    <row r="26" spans="2:14" x14ac:dyDescent="0.35">
      <c r="B26" s="8"/>
      <c r="C26" s="7"/>
      <c r="D26" s="7"/>
      <c r="E26" s="7"/>
      <c r="F26" s="7"/>
      <c r="G26" s="7"/>
      <c r="K26" s="7"/>
      <c r="L26" s="7"/>
      <c r="M26" s="7"/>
      <c r="N26" s="7"/>
    </row>
    <row r="27" spans="2:14" x14ac:dyDescent="0.35">
      <c r="B27" s="8"/>
      <c r="C27" s="7"/>
      <c r="D27" s="7"/>
      <c r="E27" s="7"/>
      <c r="F27" s="7"/>
      <c r="G27" s="7"/>
      <c r="K27" s="7"/>
      <c r="L27" s="7"/>
      <c r="M27" s="7"/>
      <c r="N27" s="7"/>
    </row>
    <row r="28" spans="2:14" x14ac:dyDescent="0.35">
      <c r="B28" s="8"/>
      <c r="C28" s="7"/>
      <c r="D28" s="7"/>
      <c r="E28" s="7"/>
      <c r="F28" s="7"/>
      <c r="G28" s="7"/>
      <c r="K28" s="7"/>
      <c r="L28" s="7"/>
      <c r="M28" s="7"/>
      <c r="N28" s="7"/>
    </row>
    <row r="29" spans="2:14" x14ac:dyDescent="0.35">
      <c r="B29" s="8"/>
      <c r="C29" s="7"/>
      <c r="D29" s="7"/>
      <c r="E29" s="7"/>
      <c r="F29" s="7"/>
      <c r="G29" s="7"/>
      <c r="K29" s="7"/>
      <c r="L29" s="7"/>
      <c r="M29" s="7"/>
      <c r="N29" s="7"/>
    </row>
    <row r="30" spans="2:14" x14ac:dyDescent="0.35">
      <c r="B30" s="8"/>
      <c r="C30" s="7"/>
      <c r="D30" s="7"/>
      <c r="E30" s="7"/>
      <c r="F30" s="7"/>
      <c r="G30" s="7"/>
      <c r="K30" s="7"/>
      <c r="L30" s="7"/>
      <c r="M30" s="7"/>
      <c r="N30" s="7"/>
    </row>
    <row r="31" spans="2:14" x14ac:dyDescent="0.35">
      <c r="B31" s="8"/>
      <c r="C31" s="7"/>
      <c r="D31" s="7"/>
      <c r="E31" s="7"/>
      <c r="F31" s="7"/>
      <c r="G31" s="7"/>
    </row>
    <row r="32" spans="2:14" x14ac:dyDescent="0.35">
      <c r="B32" s="8"/>
      <c r="C32" s="7"/>
      <c r="D32" s="7"/>
      <c r="E32" s="7"/>
      <c r="F32" s="7"/>
      <c r="G32" s="7"/>
    </row>
    <row r="33" spans="2:7" x14ac:dyDescent="0.35">
      <c r="B33" s="8"/>
      <c r="C33" s="7"/>
      <c r="D33" s="7"/>
      <c r="E33" s="7"/>
      <c r="F33" s="7"/>
      <c r="G33" s="7"/>
    </row>
    <row r="34" spans="2:7" x14ac:dyDescent="0.35">
      <c r="B34" s="8"/>
      <c r="C34" s="7"/>
      <c r="D34" s="7"/>
      <c r="E34" s="7"/>
      <c r="F34" s="7"/>
      <c r="G34" s="7"/>
    </row>
    <row r="35" spans="2:7" x14ac:dyDescent="0.35">
      <c r="B35" s="8"/>
      <c r="C35" s="7"/>
      <c r="D35" s="7"/>
      <c r="E35" s="7"/>
      <c r="F35" s="7"/>
      <c r="G35" s="7"/>
    </row>
    <row r="36" spans="2:7" x14ac:dyDescent="0.35">
      <c r="B36" s="8"/>
      <c r="C36" s="7"/>
      <c r="D36" s="7"/>
      <c r="E36" s="7"/>
      <c r="F36" s="7"/>
      <c r="G36" s="7"/>
    </row>
    <row r="37" spans="2:7" x14ac:dyDescent="0.35">
      <c r="B37" s="8"/>
      <c r="C37" s="7"/>
      <c r="D37" s="7"/>
      <c r="E37" s="7"/>
      <c r="F37" s="7"/>
      <c r="G37" s="7"/>
    </row>
    <row r="38" spans="2:7" x14ac:dyDescent="0.35">
      <c r="B38" s="8"/>
      <c r="C38" s="7"/>
      <c r="D38" s="7"/>
      <c r="E38" s="7"/>
      <c r="F38" s="7"/>
      <c r="G38" s="7"/>
    </row>
    <row r="39" spans="2:7" x14ac:dyDescent="0.35">
      <c r="B39" s="8"/>
      <c r="C39" s="7"/>
      <c r="D39" s="7"/>
      <c r="E39" s="7"/>
      <c r="F39" s="7"/>
      <c r="G39" s="7"/>
    </row>
    <row r="40" spans="2:7" x14ac:dyDescent="0.35">
      <c r="B40" s="8"/>
      <c r="C40" s="7"/>
      <c r="D40" s="7"/>
      <c r="E40" s="7"/>
      <c r="F40" s="7"/>
      <c r="G40" s="7"/>
    </row>
    <row r="41" spans="2:7" x14ac:dyDescent="0.35">
      <c r="B41" s="8"/>
      <c r="C41" s="7"/>
      <c r="D41" s="7"/>
      <c r="E41" s="7"/>
      <c r="F41" s="7"/>
      <c r="G41" s="7"/>
    </row>
    <row r="42" spans="2:7" x14ac:dyDescent="0.35">
      <c r="B42" s="8"/>
      <c r="C42" s="7"/>
      <c r="D42" s="7"/>
      <c r="E42" s="7"/>
      <c r="F42" s="7"/>
      <c r="G42" s="7"/>
    </row>
    <row r="43" spans="2:7" x14ac:dyDescent="0.35">
      <c r="B43" s="8"/>
      <c r="C43" s="7"/>
      <c r="D43" s="7"/>
      <c r="E43" s="7"/>
      <c r="F43" s="7"/>
      <c r="G43" s="7"/>
    </row>
    <row r="44" spans="2:7" x14ac:dyDescent="0.35">
      <c r="B44" s="8"/>
      <c r="C44" s="7"/>
      <c r="D44" s="7"/>
      <c r="E44" s="7"/>
      <c r="F44" s="7"/>
      <c r="G44" s="7"/>
    </row>
    <row r="45" spans="2:7" x14ac:dyDescent="0.35">
      <c r="B45" s="8"/>
      <c r="C45" s="7"/>
      <c r="D45" s="7"/>
      <c r="E45" s="7"/>
      <c r="F45" s="7"/>
      <c r="G45" s="7"/>
    </row>
    <row r="46" spans="2:7" x14ac:dyDescent="0.35">
      <c r="B46" s="8"/>
      <c r="C46" s="7"/>
      <c r="D46" s="7"/>
      <c r="E46" s="7"/>
      <c r="F46" s="7"/>
      <c r="G46" s="7"/>
    </row>
    <row r="47" spans="2:7" x14ac:dyDescent="0.35">
      <c r="B47" s="8"/>
      <c r="C47" s="7"/>
      <c r="D47" s="7"/>
      <c r="E47" s="7"/>
      <c r="F47" s="7"/>
      <c r="G47" s="7"/>
    </row>
    <row r="48" spans="2:7" x14ac:dyDescent="0.35">
      <c r="B48" s="8"/>
      <c r="C48" s="7"/>
      <c r="D48" s="7"/>
      <c r="E48" s="7"/>
      <c r="F48" s="7"/>
      <c r="G48" s="7"/>
    </row>
    <row r="49" spans="2:7" x14ac:dyDescent="0.35">
      <c r="B49" s="8"/>
      <c r="C49" s="7"/>
      <c r="D49" s="7"/>
      <c r="E49" s="7"/>
      <c r="F49" s="7"/>
      <c r="G49" s="7"/>
    </row>
    <row r="50" spans="2:7" x14ac:dyDescent="0.35">
      <c r="B50" s="8"/>
      <c r="C50" s="7"/>
      <c r="D50" s="7"/>
      <c r="E50" s="7"/>
      <c r="F50" s="7"/>
      <c r="G50" s="7"/>
    </row>
    <row r="51" spans="2:7" x14ac:dyDescent="0.35">
      <c r="B51" s="8"/>
      <c r="C51" s="7"/>
      <c r="D51" s="7"/>
      <c r="E51" s="7"/>
      <c r="F51" s="7"/>
      <c r="G51" s="7"/>
    </row>
    <row r="52" spans="2:7" x14ac:dyDescent="0.35">
      <c r="B52" s="8"/>
      <c r="C52" s="7"/>
      <c r="D52" s="7"/>
      <c r="E52" s="7"/>
      <c r="F52" s="7"/>
      <c r="G52" s="7"/>
    </row>
    <row r="53" spans="2:7" x14ac:dyDescent="0.35">
      <c r="B53" s="8"/>
      <c r="C53" s="7"/>
      <c r="D53" s="7"/>
      <c r="E53" s="7"/>
      <c r="F53" s="7"/>
      <c r="G53" s="7"/>
    </row>
    <row r="54" spans="2:7" x14ac:dyDescent="0.35">
      <c r="B54" s="8"/>
      <c r="C54" s="7"/>
      <c r="D54" s="7"/>
      <c r="E54" s="7"/>
      <c r="F54" s="7"/>
      <c r="G54" s="7"/>
    </row>
    <row r="55" spans="2:7" x14ac:dyDescent="0.35">
      <c r="B55" s="8"/>
      <c r="C55" s="7"/>
      <c r="D55" s="7"/>
      <c r="E55" s="7"/>
      <c r="F55" s="7"/>
      <c r="G55" s="7"/>
    </row>
    <row r="56" spans="2:7" x14ac:dyDescent="0.35">
      <c r="B56" s="8"/>
      <c r="C56" s="7"/>
      <c r="D56" s="7"/>
      <c r="E56" s="7"/>
      <c r="F56" s="7"/>
      <c r="G56" s="7"/>
    </row>
    <row r="57" spans="2:7" x14ac:dyDescent="0.35">
      <c r="B57" s="8"/>
      <c r="C57" s="7"/>
      <c r="D57" s="7"/>
      <c r="E57" s="7"/>
      <c r="F57" s="7"/>
      <c r="G5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8" workbookViewId="0">
      <selection activeCell="V105" sqref="V10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MAF calculation</vt:lpstr>
      <vt:lpstr>Data for RCR distribution</vt:lpstr>
      <vt:lpstr>RCR distribution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</dc:creator>
  <cp:lastModifiedBy>TB</cp:lastModifiedBy>
  <dcterms:created xsi:type="dcterms:W3CDTF">2022-01-24T09:53:28Z</dcterms:created>
  <dcterms:modified xsi:type="dcterms:W3CDTF">2022-08-22T11:35:05Z</dcterms:modified>
</cp:coreProperties>
</file>