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22116" windowHeight="9528" activeTab="3"/>
  </bookViews>
  <sheets>
    <sheet name="EleyRidealVergleich" sheetId="1" r:id="rId1"/>
    <sheet name="Eley-RidealStatistik" sheetId="3" r:id="rId2"/>
    <sheet name="GasphaseStatistik" sheetId="2" r:id="rId3"/>
    <sheet name="GasphaseVSSurface" sheetId="4" r:id="rId4"/>
  </sheets>
  <calcPr calcId="125725"/>
</workbook>
</file>

<file path=xl/calcChain.xml><?xml version="1.0" encoding="utf-8"?>
<calcChain xmlns="http://schemas.openxmlformats.org/spreadsheetml/2006/main">
  <c r="I35" i="4"/>
  <c r="J36"/>
  <c r="I36"/>
  <c r="H36"/>
  <c r="G36"/>
  <c r="F36"/>
  <c r="E36"/>
  <c r="D36"/>
  <c r="C36"/>
  <c r="Q23"/>
  <c r="X23"/>
  <c r="W23"/>
  <c r="V23"/>
  <c r="U23"/>
  <c r="T23"/>
  <c r="S23"/>
  <c r="P23"/>
  <c r="O23"/>
  <c r="N23"/>
  <c r="M23"/>
  <c r="L23"/>
  <c r="X26"/>
  <c r="X25"/>
  <c r="X24"/>
  <c r="X22"/>
  <c r="X21"/>
  <c r="X20"/>
  <c r="X19"/>
  <c r="X18"/>
  <c r="Q26"/>
  <c r="Q25"/>
  <c r="Q24"/>
  <c r="Q22"/>
  <c r="Q21"/>
  <c r="Q20"/>
  <c r="Q19"/>
  <c r="Q18"/>
  <c r="P18"/>
  <c r="P26"/>
  <c r="O26"/>
  <c r="N26"/>
  <c r="M26"/>
  <c r="L26"/>
  <c r="P25"/>
  <c r="O25"/>
  <c r="N25"/>
  <c r="M25"/>
  <c r="L25"/>
  <c r="P24"/>
  <c r="O24"/>
  <c r="N24"/>
  <c r="M24"/>
  <c r="L24"/>
  <c r="P22"/>
  <c r="O22"/>
  <c r="N22"/>
  <c r="M22"/>
  <c r="L22"/>
  <c r="P21"/>
  <c r="O21"/>
  <c r="N21"/>
  <c r="M21"/>
  <c r="L21"/>
  <c r="P20"/>
  <c r="O20"/>
  <c r="N20"/>
  <c r="M20"/>
  <c r="L20"/>
  <c r="P19"/>
  <c r="O19"/>
  <c r="N19"/>
  <c r="M19"/>
  <c r="L19"/>
  <c r="O18"/>
  <c r="N18"/>
  <c r="M18"/>
  <c r="L18"/>
  <c r="W26"/>
  <c r="V26"/>
  <c r="U26"/>
  <c r="T26"/>
  <c r="S26"/>
  <c r="W25"/>
  <c r="V25"/>
  <c r="U25"/>
  <c r="T25"/>
  <c r="S25"/>
  <c r="W24"/>
  <c r="V24"/>
  <c r="U24"/>
  <c r="T24"/>
  <c r="S24"/>
  <c r="W22"/>
  <c r="V22"/>
  <c r="U22"/>
  <c r="T22"/>
  <c r="S22"/>
  <c r="W21"/>
  <c r="V21"/>
  <c r="U21"/>
  <c r="T21"/>
  <c r="S21"/>
  <c r="W20"/>
  <c r="V20"/>
  <c r="U20"/>
  <c r="T20"/>
  <c r="S20"/>
  <c r="W19"/>
  <c r="V19"/>
  <c r="U19"/>
  <c r="T19"/>
  <c r="S19"/>
  <c r="W18"/>
  <c r="V18"/>
  <c r="U18"/>
  <c r="T18"/>
  <c r="S18"/>
  <c r="I10"/>
  <c r="J10"/>
  <c r="V10"/>
  <c r="H35"/>
  <c r="H34"/>
  <c r="H33"/>
  <c r="H32"/>
  <c r="H31"/>
  <c r="H30"/>
  <c r="H29"/>
  <c r="G35"/>
  <c r="F35"/>
  <c r="E35"/>
  <c r="D35"/>
  <c r="C35"/>
  <c r="G34"/>
  <c r="F34"/>
  <c r="E34"/>
  <c r="D34"/>
  <c r="C34"/>
  <c r="G33"/>
  <c r="F33"/>
  <c r="E33"/>
  <c r="D33"/>
  <c r="C33"/>
  <c r="J33" s="1"/>
  <c r="J7" s="1"/>
  <c r="G32"/>
  <c r="F32"/>
  <c r="E32"/>
  <c r="D32"/>
  <c r="C32"/>
  <c r="G31"/>
  <c r="F31"/>
  <c r="E31"/>
  <c r="D31"/>
  <c r="C31"/>
  <c r="J31" s="1"/>
  <c r="J5" s="1"/>
  <c r="G30"/>
  <c r="F30"/>
  <c r="E30"/>
  <c r="D30"/>
  <c r="C30"/>
  <c r="G29"/>
  <c r="F29"/>
  <c r="E29"/>
  <c r="D29"/>
  <c r="C29"/>
  <c r="I29" s="1"/>
  <c r="I3" s="1"/>
  <c r="N23" i="3"/>
  <c r="M23"/>
  <c r="L23"/>
  <c r="K23"/>
  <c r="J23"/>
  <c r="G25"/>
  <c r="F25"/>
  <c r="E25"/>
  <c r="D25"/>
  <c r="C25"/>
  <c r="G24"/>
  <c r="F24"/>
  <c r="E24"/>
  <c r="D24"/>
  <c r="C24"/>
  <c r="G23"/>
  <c r="F23"/>
  <c r="E23"/>
  <c r="D23"/>
  <c r="C23"/>
  <c r="I23"/>
  <c r="B25"/>
  <c r="B24"/>
  <c r="B23"/>
  <c r="Z34" i="2"/>
  <c r="Y34"/>
  <c r="X34"/>
  <c r="W34"/>
  <c r="Z33"/>
  <c r="Y33"/>
  <c r="X33"/>
  <c r="W33"/>
  <c r="Z32"/>
  <c r="Y32"/>
  <c r="X32"/>
  <c r="W32"/>
  <c r="Z31"/>
  <c r="Y31"/>
  <c r="X31"/>
  <c r="W31"/>
  <c r="Z30"/>
  <c r="Y30"/>
  <c r="X30"/>
  <c r="W30"/>
  <c r="Z29"/>
  <c r="Y29"/>
  <c r="X29"/>
  <c r="W29"/>
  <c r="Z28"/>
  <c r="Z36" s="1"/>
  <c r="Y28"/>
  <c r="Y36" s="1"/>
  <c r="X28"/>
  <c r="X36" s="1"/>
  <c r="W28"/>
  <c r="W36" s="1"/>
  <c r="V36"/>
  <c r="V34"/>
  <c r="V33"/>
  <c r="V32"/>
  <c r="V31"/>
  <c r="V30"/>
  <c r="V29"/>
  <c r="V28"/>
  <c r="T43"/>
  <c r="S43"/>
  <c r="R43"/>
  <c r="Q43"/>
  <c r="P43"/>
  <c r="N43"/>
  <c r="M43"/>
  <c r="L43"/>
  <c r="K43"/>
  <c r="J43"/>
  <c r="H3" i="3"/>
  <c r="H4"/>
  <c r="H5"/>
  <c r="H6"/>
  <c r="H7"/>
  <c r="H8"/>
  <c r="H9"/>
  <c r="H10"/>
  <c r="I3"/>
  <c r="F16"/>
  <c r="M16" s="1"/>
  <c r="F20"/>
  <c r="M20" s="1"/>
  <c r="G21"/>
  <c r="N21" s="1"/>
  <c r="E19"/>
  <c r="L19" s="1"/>
  <c r="F17"/>
  <c r="M17" s="1"/>
  <c r="F19"/>
  <c r="M19" s="1"/>
  <c r="F15"/>
  <c r="M15" s="1"/>
  <c r="U23"/>
  <c r="T23"/>
  <c r="S23"/>
  <c r="R23"/>
  <c r="Q23"/>
  <c r="P23"/>
  <c r="U22"/>
  <c r="T22"/>
  <c r="S22"/>
  <c r="R22"/>
  <c r="Q22"/>
  <c r="P22"/>
  <c r="U21"/>
  <c r="T21"/>
  <c r="S21"/>
  <c r="R21"/>
  <c r="Q21"/>
  <c r="P21"/>
  <c r="U20"/>
  <c r="T20"/>
  <c r="S20"/>
  <c r="R20"/>
  <c r="Q20"/>
  <c r="P20"/>
  <c r="U19"/>
  <c r="T19"/>
  <c r="S19"/>
  <c r="R19"/>
  <c r="Q19"/>
  <c r="P19"/>
  <c r="U18"/>
  <c r="T18"/>
  <c r="S18"/>
  <c r="R18"/>
  <c r="Q18"/>
  <c r="P18"/>
  <c r="U17"/>
  <c r="T17"/>
  <c r="S17"/>
  <c r="R17"/>
  <c r="Q17"/>
  <c r="P17"/>
  <c r="U16"/>
  <c r="T16"/>
  <c r="S16"/>
  <c r="R16"/>
  <c r="Q16"/>
  <c r="P16"/>
  <c r="F14"/>
  <c r="M14" s="1"/>
  <c r="F18"/>
  <c r="M18" s="1"/>
  <c r="B21"/>
  <c r="I21" s="1"/>
  <c r="G17"/>
  <c r="N17" s="1"/>
  <c r="E15"/>
  <c r="L15" s="1"/>
  <c r="T34" i="2"/>
  <c r="S34"/>
  <c r="R34"/>
  <c r="Q34"/>
  <c r="P34"/>
  <c r="T33"/>
  <c r="S33"/>
  <c r="R33"/>
  <c r="Q33"/>
  <c r="P33"/>
  <c r="T32"/>
  <c r="S32"/>
  <c r="R32"/>
  <c r="Q32"/>
  <c r="P32"/>
  <c r="T31"/>
  <c r="S31"/>
  <c r="R31"/>
  <c r="Q31"/>
  <c r="P31"/>
  <c r="T30"/>
  <c r="S30"/>
  <c r="R30"/>
  <c r="Q30"/>
  <c r="P30"/>
  <c r="T29"/>
  <c r="S29"/>
  <c r="R29"/>
  <c r="Q29"/>
  <c r="P29"/>
  <c r="T28"/>
  <c r="S28"/>
  <c r="R28"/>
  <c r="Q28"/>
  <c r="P28"/>
  <c r="N34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N29"/>
  <c r="M29"/>
  <c r="L29"/>
  <c r="K29"/>
  <c r="J29"/>
  <c r="N28"/>
  <c r="M28"/>
  <c r="L28"/>
  <c r="K28"/>
  <c r="J28"/>
  <c r="S21" i="1"/>
  <c r="R21"/>
  <c r="Q21"/>
  <c r="P21"/>
  <c r="O21"/>
  <c r="N21"/>
  <c r="S20"/>
  <c r="R20"/>
  <c r="Q20"/>
  <c r="P20"/>
  <c r="O20"/>
  <c r="N20"/>
  <c r="S19"/>
  <c r="R19"/>
  <c r="Q19"/>
  <c r="P19"/>
  <c r="O19"/>
  <c r="N19"/>
  <c r="S18"/>
  <c r="R18"/>
  <c r="Q18"/>
  <c r="P18"/>
  <c r="O18"/>
  <c r="N18"/>
  <c r="S17"/>
  <c r="R17"/>
  <c r="Q17"/>
  <c r="P17"/>
  <c r="O17"/>
  <c r="N17"/>
  <c r="S16"/>
  <c r="R16"/>
  <c r="Q16"/>
  <c r="P16"/>
  <c r="O16"/>
  <c r="N16"/>
  <c r="S15"/>
  <c r="R15"/>
  <c r="Q15"/>
  <c r="P15"/>
  <c r="O15"/>
  <c r="N15"/>
  <c r="S14"/>
  <c r="R14"/>
  <c r="Q14"/>
  <c r="P14"/>
  <c r="O14"/>
  <c r="N14"/>
  <c r="L21"/>
  <c r="L20"/>
  <c r="L19"/>
  <c r="L18"/>
  <c r="L17"/>
  <c r="L16"/>
  <c r="L15"/>
  <c r="L14"/>
  <c r="J35" i="4" l="1"/>
  <c r="J9" s="1"/>
  <c r="V36"/>
  <c r="M10"/>
  <c r="O10"/>
  <c r="Q10"/>
  <c r="S10"/>
  <c r="S36" s="1"/>
  <c r="U10"/>
  <c r="U36" s="1"/>
  <c r="W10"/>
  <c r="W36" s="1"/>
  <c r="X10"/>
  <c r="X36" s="1"/>
  <c r="L10"/>
  <c r="N10"/>
  <c r="P10"/>
  <c r="T10"/>
  <c r="T36" s="1"/>
  <c r="I30"/>
  <c r="I4" s="1"/>
  <c r="I31"/>
  <c r="I5" s="1"/>
  <c r="M5" s="1"/>
  <c r="I32"/>
  <c r="I6" s="1"/>
  <c r="I33"/>
  <c r="I7" s="1"/>
  <c r="X7" s="1"/>
  <c r="X33" s="1"/>
  <c r="I34"/>
  <c r="I8" s="1"/>
  <c r="I9"/>
  <c r="O9" s="1"/>
  <c r="F11" s="1"/>
  <c r="J30"/>
  <c r="J4" s="1"/>
  <c r="J32"/>
  <c r="J6" s="1"/>
  <c r="J34"/>
  <c r="J8" s="1"/>
  <c r="J29"/>
  <c r="J3" s="1"/>
  <c r="S38" i="2"/>
  <c r="K36"/>
  <c r="M36"/>
  <c r="J37"/>
  <c r="L36"/>
  <c r="N36"/>
  <c r="R38"/>
  <c r="T38"/>
  <c r="Q38"/>
  <c r="S37"/>
  <c r="P37"/>
  <c r="L37"/>
  <c r="N37"/>
  <c r="P38"/>
  <c r="J36"/>
  <c r="K37"/>
  <c r="M37"/>
  <c r="Q36"/>
  <c r="S36"/>
  <c r="Q37"/>
  <c r="P36"/>
  <c r="R36"/>
  <c r="T36"/>
  <c r="R37"/>
  <c r="T37"/>
  <c r="C17" i="3"/>
  <c r="J17" s="1"/>
  <c r="F21"/>
  <c r="M21" s="1"/>
  <c r="C15"/>
  <c r="J15" s="1"/>
  <c r="G15"/>
  <c r="N15" s="1"/>
  <c r="E17"/>
  <c r="L17" s="1"/>
  <c r="C19"/>
  <c r="J19" s="1"/>
  <c r="G19"/>
  <c r="N19" s="1"/>
  <c r="D21"/>
  <c r="K21" s="1"/>
  <c r="G20"/>
  <c r="N20" s="1"/>
  <c r="B15"/>
  <c r="I15" s="1"/>
  <c r="D15"/>
  <c r="K15" s="1"/>
  <c r="B17"/>
  <c r="I17" s="1"/>
  <c r="D17"/>
  <c r="K17" s="1"/>
  <c r="B19"/>
  <c r="I19" s="1"/>
  <c r="D19"/>
  <c r="K19" s="1"/>
  <c r="C21"/>
  <c r="J21" s="1"/>
  <c r="E21"/>
  <c r="L21" s="1"/>
  <c r="C16"/>
  <c r="J16" s="1"/>
  <c r="E18"/>
  <c r="L18" s="1"/>
  <c r="E14"/>
  <c r="G16"/>
  <c r="N16" s="1"/>
  <c r="C20"/>
  <c r="J20" s="1"/>
  <c r="C14"/>
  <c r="G14"/>
  <c r="N14" s="1"/>
  <c r="E16"/>
  <c r="L16" s="1"/>
  <c r="C18"/>
  <c r="J18" s="1"/>
  <c r="G18"/>
  <c r="N18" s="1"/>
  <c r="E20"/>
  <c r="L20" s="1"/>
  <c r="B14"/>
  <c r="I14" s="1"/>
  <c r="D14"/>
  <c r="K14" s="1"/>
  <c r="B16"/>
  <c r="I16" s="1"/>
  <c r="D16"/>
  <c r="K16" s="1"/>
  <c r="B18"/>
  <c r="I18" s="1"/>
  <c r="D18"/>
  <c r="K18" s="1"/>
  <c r="B20"/>
  <c r="I20" s="1"/>
  <c r="D20"/>
  <c r="K20" s="1"/>
  <c r="J14"/>
  <c r="L14"/>
  <c r="U5" i="4" l="1"/>
  <c r="U31" s="1"/>
  <c r="N5"/>
  <c r="V5"/>
  <c r="V31" s="1"/>
  <c r="O5"/>
  <c r="M7"/>
  <c r="Q7"/>
  <c r="V7"/>
  <c r="V33" s="1"/>
  <c r="N7"/>
  <c r="S7"/>
  <c r="S33" s="1"/>
  <c r="W7"/>
  <c r="W33" s="1"/>
  <c r="X5"/>
  <c r="X31" s="1"/>
  <c r="W5"/>
  <c r="W31" s="1"/>
  <c r="S5"/>
  <c r="S31" s="1"/>
  <c r="P5"/>
  <c r="L5"/>
  <c r="T5"/>
  <c r="T31" s="1"/>
  <c r="Q5"/>
  <c r="O7"/>
  <c r="T7"/>
  <c r="T33" s="1"/>
  <c r="L7"/>
  <c r="P7"/>
  <c r="U7"/>
  <c r="U33" s="1"/>
  <c r="W9"/>
  <c r="S9"/>
  <c r="N9"/>
  <c r="E11" s="1"/>
  <c r="T9"/>
  <c r="Q9"/>
  <c r="H11" s="1"/>
  <c r="M9"/>
  <c r="D11" s="1"/>
  <c r="X9"/>
  <c r="U9"/>
  <c r="P9"/>
  <c r="G11" s="1"/>
  <c r="L9"/>
  <c r="C11" s="1"/>
  <c r="V9"/>
  <c r="X3"/>
  <c r="X29" s="1"/>
  <c r="W3"/>
  <c r="W29" s="1"/>
  <c r="U3"/>
  <c r="U29" s="1"/>
  <c r="S3"/>
  <c r="S29" s="1"/>
  <c r="P3"/>
  <c r="N3"/>
  <c r="L3"/>
  <c r="V3"/>
  <c r="V29" s="1"/>
  <c r="T3"/>
  <c r="T29" s="1"/>
  <c r="Q3"/>
  <c r="O3"/>
  <c r="M3"/>
  <c r="V6"/>
  <c r="V32" s="1"/>
  <c r="T6"/>
  <c r="T32" s="1"/>
  <c r="P6"/>
  <c r="N6"/>
  <c r="L6"/>
  <c r="X6"/>
  <c r="X32" s="1"/>
  <c r="W6"/>
  <c r="W32" s="1"/>
  <c r="U6"/>
  <c r="U32" s="1"/>
  <c r="S6"/>
  <c r="S32" s="1"/>
  <c r="Q6"/>
  <c r="O6"/>
  <c r="M6"/>
  <c r="V8"/>
  <c r="V34" s="1"/>
  <c r="T8"/>
  <c r="T34" s="1"/>
  <c r="P8"/>
  <c r="N8"/>
  <c r="L8"/>
  <c r="X8"/>
  <c r="X34" s="1"/>
  <c r="W8"/>
  <c r="W34" s="1"/>
  <c r="U8"/>
  <c r="U34" s="1"/>
  <c r="S8"/>
  <c r="S34" s="1"/>
  <c r="Q8"/>
  <c r="O8"/>
  <c r="M8"/>
  <c r="V4"/>
  <c r="V30" s="1"/>
  <c r="T4"/>
  <c r="T30" s="1"/>
  <c r="P4"/>
  <c r="N4"/>
  <c r="L4"/>
  <c r="X4"/>
  <c r="X30" s="1"/>
  <c r="W4"/>
  <c r="W30" s="1"/>
  <c r="U4"/>
  <c r="U30" s="1"/>
  <c r="S4"/>
  <c r="S30" s="1"/>
  <c r="Q4"/>
  <c r="O4"/>
  <c r="M4"/>
  <c r="V35" l="1"/>
  <c r="F13"/>
  <c r="F14"/>
  <c r="F12"/>
  <c r="X35"/>
  <c r="H13"/>
  <c r="H14"/>
  <c r="H12"/>
  <c r="W35"/>
  <c r="G14"/>
  <c r="G12"/>
  <c r="G13"/>
  <c r="U35"/>
  <c r="E14"/>
  <c r="E12"/>
  <c r="E13"/>
  <c r="T35"/>
  <c r="D13"/>
  <c r="D14"/>
  <c r="D12"/>
  <c r="S35"/>
  <c r="C13"/>
  <c r="C14"/>
  <c r="C12"/>
</calcChain>
</file>

<file path=xl/sharedStrings.xml><?xml version="1.0" encoding="utf-8"?>
<sst xmlns="http://schemas.openxmlformats.org/spreadsheetml/2006/main" count="351" uniqueCount="60">
  <si>
    <t>**</t>
  </si>
  <si>
    <t>\btlyp</t>
  </si>
  <si>
    <t>\bhlyp</t>
  </si>
  <si>
    <t>\pbez</t>
  </si>
  <si>
    <t>\tpssh</t>
  </si>
  <si>
    <t>\pw</t>
  </si>
  <si>
    <t>\pw\dt</t>
  </si>
  <si>
    <t>$\sur\ho$&amp;\defskip$+\te{H}\gas$&amp;\defskip$\chemar\sur\hto$</t>
  </si>
  <si>
    <t>$E^{\zpe}$</t>
  </si>
  <si>
    <t>$E$</t>
  </si>
  <si>
    <t>$\Dl{E}^{\zpe}$</t>
  </si>
  <si>
    <t>$\sur\hto$&amp;\defskip$+^1\te{O}\gas$&amp;\defskip$\chemar\sur\htot$</t>
  </si>
  <si>
    <t>$\sur\ho$&amp;\defskip$+\ho\gas$&amp;\defskip$\chemar\sur\htot$</t>
  </si>
  <si>
    <t>$\sur\hot$&amp;\defskip$+\te{H}\gas$&amp;\defskip$\chemar\sur\htot$</t>
  </si>
  <si>
    <t>$\sur\ho$&amp;\defskip$+^3\te{O}\gas$&amp;\defskip$\chemar\sur\hot$</t>
  </si>
  <si>
    <t>$\sur^3\te{O}$&amp;\defskip$+\ho\gas$&amp;\defskip$\chemar\sur\hot$</t>
  </si>
  <si>
    <t>$\sur^1\ot$&amp;\defskip$+\te{H}\gas$&amp;\defskip$\chemar\sur\hot$</t>
  </si>
  <si>
    <t>$\sur^3\ot$&amp;\defskip$+\te{H}\gas$&amp;\defskip$\chemar\sur\hot$</t>
  </si>
  <si>
    <t>B3LYP ZPE RING</t>
  </si>
  <si>
    <t>B3LYP ZPE ALL</t>
  </si>
  <si>
    <t>/home/st/st_st/st_smt80127/1_ElectronStructureCalculations/DataAnalysis</t>
  </si>
  <si>
    <t>PBE0 ZPE RING</t>
  </si>
  <si>
    <t>\ccsdtf</t>
  </si>
  <si>
    <t>$\ho\gas$&amp;\defskip$+\te{H}\gas$&amp;\defskip$\chemar\hto\gas$</t>
  </si>
  <si>
    <t>$\hto\gas$&amp;\defskip$+^1\te{O}\gas$&amp;\defskip$\chemar\hto\tgas$</t>
  </si>
  <si>
    <t>$\ho\gas$&amp;\defskip$+\ho\gas$&amp;\defskip$\chemar\hto\tgas$</t>
  </si>
  <si>
    <t>$\te{HO}\tgas$&amp;\defskip$+\te{H}\gas$&amp;\defskip$\chemar\hto\tgas$</t>
  </si>
  <si>
    <t>$\ho\gas$&amp;\defskip$+^3\te{O}\gas$&amp;\defskip$\chemar\te{HO}\tgas$</t>
  </si>
  <si>
    <t>$^3\te{O}\gas$&amp;\defskip$+\ho\gas$&amp;\defskip$\chemar\te{HO}\tgas$</t>
  </si>
  <si>
    <t>$^1\te{O}\tgas$&amp;\defskip$+\te{H}\gas$&amp;\defskip$\chemar\te{HO}\tgas$</t>
  </si>
  <si>
    <t>$^3\te{O}\tgas$&amp;\defskip$+\te{H}\gas$&amp;\defskip$\chemar\te{HO}\tgas$</t>
  </si>
  <si>
    <t>MAD</t>
  </si>
  <si>
    <t>MAX</t>
  </si>
  <si>
    <t>MIN</t>
  </si>
  <si>
    <t>MITTELWERT</t>
  </si>
  <si>
    <t>AVERAGE</t>
  </si>
  <si>
    <t>ABWEICHUNGEN VOM MITTELWERT</t>
  </si>
  <si>
    <t>RMSD</t>
  </si>
  <si>
    <t>SURFACE</t>
  </si>
  <si>
    <t>GASPHASE</t>
  </si>
  <si>
    <t>AVERAGES</t>
  </si>
  <si>
    <t>AVERAGES (NO PW/DT)</t>
  </si>
  <si>
    <t>\ccsdtf+ADSCORR(NO PW/DT)</t>
  </si>
  <si>
    <t>DIFF SURFACE - GAS</t>
  </si>
  <si>
    <t>MEAN</t>
  </si>
  <si>
    <t>DEVIATION</t>
  </si>
  <si>
    <t>ABS DEVIATION</t>
  </si>
  <si>
    <t>\ccsdtf+ADSCORR(With PW/DT)</t>
  </si>
  <si>
    <t>DEVIATION GASPHASE</t>
  </si>
  <si>
    <t>ABS DEVIATION GASPHASE</t>
  </si>
  <si>
    <t>DEVIATION DIFFERENCE</t>
  </si>
  <si>
    <t>DoubleCounting</t>
  </si>
  <si>
    <t>HO+H-&gt;H2O</t>
  </si>
  <si>
    <t>HO+HO-&gt;H2O2</t>
  </si>
  <si>
    <t>HO2+H-&gt;H2O2</t>
  </si>
  <si>
    <t>HO+3O-&gt;HO2</t>
  </si>
  <si>
    <t>H2O+1O-&gt;H2O2</t>
  </si>
  <si>
    <t>3O+HO-&gt;HO2</t>
  </si>
  <si>
    <t>1O2+H-&gt;HO2</t>
  </si>
  <si>
    <t>3O2+H-&gt;HO2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</si>
</sst>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2" borderId="0" xfId="1"/>
    <xf numFmtId="2" fontId="2" fillId="2" borderId="0" xfId="1" applyNumberFormat="1"/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workbookViewId="0">
      <selection activeCell="C33" sqref="C33"/>
    </sheetView>
  </sheetViews>
  <sheetFormatPr baseColWidth="10" defaultRowHeight="14.4"/>
  <sheetData>
    <row r="1" spans="1:23">
      <c r="A1" s="2" t="s">
        <v>18</v>
      </c>
      <c r="E1" t="s">
        <v>20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19</v>
      </c>
      <c r="I2" s="2" t="s">
        <v>18</v>
      </c>
      <c r="J2" s="2" t="s">
        <v>21</v>
      </c>
    </row>
    <row r="3" spans="1:23">
      <c r="A3" t="s">
        <v>7</v>
      </c>
      <c r="B3" s="1">
        <v>-475.86094215000003</v>
      </c>
      <c r="C3" s="1">
        <v>-457.66622715</v>
      </c>
      <c r="D3" s="1">
        <v>-472.02771215000001</v>
      </c>
      <c r="E3" s="1">
        <v>-470.39990215</v>
      </c>
      <c r="F3" s="1">
        <v>-479.77293715000002</v>
      </c>
      <c r="G3" s="1">
        <v>-480.56058715</v>
      </c>
      <c r="H3" s="1">
        <v>35.961915099999999</v>
      </c>
      <c r="I3" s="1">
        <v>36.321597850000003</v>
      </c>
      <c r="J3" s="1">
        <v>36.448779430000002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11</v>
      </c>
      <c r="B4" s="1">
        <v>-400.59454720999997</v>
      </c>
      <c r="C4" s="1">
        <v>-355.90854221000001</v>
      </c>
      <c r="D4" s="1">
        <v>-425.32677221</v>
      </c>
      <c r="E4" s="1">
        <v>-424.43411721000001</v>
      </c>
      <c r="F4" s="1">
        <v>-403.29884721000002</v>
      </c>
      <c r="G4" s="1">
        <v>-405.55677721000001</v>
      </c>
      <c r="H4" s="1">
        <v>6.9603326000000001</v>
      </c>
      <c r="I4" s="1">
        <v>8.9046927900000004</v>
      </c>
      <c r="J4" s="1">
        <v>9.4774298699999999</v>
      </c>
      <c r="L4" t="s">
        <v>0</v>
      </c>
      <c r="M4" s="1" t="s">
        <v>0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/>
      <c r="U4" s="1"/>
      <c r="V4" s="1"/>
      <c r="W4" s="1"/>
    </row>
    <row r="5" spans="1:23">
      <c r="A5" t="s">
        <v>12</v>
      </c>
      <c r="B5" s="1">
        <v>-182.81285102300001</v>
      </c>
      <c r="C5" s="1">
        <v>-134.73174589999999</v>
      </c>
      <c r="D5" s="1">
        <v>-191.71639513599999</v>
      </c>
      <c r="E5" s="1">
        <v>-185.53458326000001</v>
      </c>
      <c r="F5" s="1">
        <v>-194.81163434199999</v>
      </c>
      <c r="G5" s="1">
        <v>-197.85633974699999</v>
      </c>
      <c r="H5" s="1">
        <v>20.868766037</v>
      </c>
      <c r="I5" s="1">
        <v>23.172808976999999</v>
      </c>
      <c r="J5" s="1">
        <v>23.872727637000001</v>
      </c>
      <c r="L5" t="s">
        <v>0</v>
      </c>
      <c r="M5" s="1" t="s">
        <v>10</v>
      </c>
      <c r="N5" s="1">
        <v>36.448779430000002</v>
      </c>
      <c r="O5" s="1">
        <v>36.448779430000002</v>
      </c>
      <c r="P5" s="1">
        <v>36.448779430000002</v>
      </c>
      <c r="Q5" s="1">
        <v>36.448779430000002</v>
      </c>
      <c r="R5" s="1">
        <v>36.448779430000002</v>
      </c>
      <c r="S5" s="1">
        <v>36.448779430000002</v>
      </c>
      <c r="T5" s="1"/>
      <c r="U5" s="1"/>
      <c r="V5" s="1"/>
      <c r="W5" s="1"/>
    </row>
    <row r="6" spans="1:23">
      <c r="A6" t="s">
        <v>13</v>
      </c>
      <c r="B6" s="1">
        <v>-314.89915661999999</v>
      </c>
      <c r="C6" s="1">
        <v>-316.36943661999999</v>
      </c>
      <c r="D6" s="1">
        <v>-307.99409162000001</v>
      </c>
      <c r="E6" s="1">
        <v>-307.49524661999999</v>
      </c>
      <c r="F6" s="1">
        <v>-318.57485661999999</v>
      </c>
      <c r="G6" s="1">
        <v>-321.67294662</v>
      </c>
      <c r="H6" s="1">
        <v>28.506728599999999</v>
      </c>
      <c r="I6" s="1">
        <v>30.826683379999999</v>
      </c>
      <c r="J6" s="1">
        <v>31.019058229999999</v>
      </c>
      <c r="L6" t="s">
        <v>0</v>
      </c>
      <c r="M6" s="1" t="s">
        <v>10</v>
      </c>
      <c r="N6" s="1">
        <v>9.4774298699999999</v>
      </c>
      <c r="O6" s="1">
        <v>9.4774298699999999</v>
      </c>
      <c r="P6" s="1">
        <v>9.4774298699999999</v>
      </c>
      <c r="Q6" s="1">
        <v>9.4774298699999999</v>
      </c>
      <c r="R6" s="1">
        <v>9.4774298699999999</v>
      </c>
      <c r="S6" s="1">
        <v>9.4774298699999999</v>
      </c>
      <c r="T6" s="1"/>
      <c r="U6" s="1"/>
      <c r="V6" s="1"/>
      <c r="W6" s="1"/>
    </row>
    <row r="7" spans="1:23">
      <c r="A7" t="s">
        <v>14</v>
      </c>
      <c r="B7" s="1">
        <v>-294.07043274</v>
      </c>
      <c r="C7" s="1">
        <v>-219.55873274000001</v>
      </c>
      <c r="D7" s="1">
        <v>-300.55539274</v>
      </c>
      <c r="E7" s="1">
        <v>-295.72447274000001</v>
      </c>
      <c r="F7" s="1">
        <v>-296.17082773999999</v>
      </c>
      <c r="G7" s="1">
        <v>-296.11831774000001</v>
      </c>
      <c r="H7" s="1">
        <v>14.415519099999999</v>
      </c>
      <c r="I7" s="1">
        <v>14.39960726</v>
      </c>
      <c r="J7" s="1">
        <v>14.907151069999999</v>
      </c>
      <c r="L7" t="s">
        <v>0</v>
      </c>
      <c r="M7" s="1" t="s">
        <v>10</v>
      </c>
      <c r="N7" s="1">
        <v>23.872727637000001</v>
      </c>
      <c r="O7" s="1">
        <v>22.827702760000001</v>
      </c>
      <c r="P7" s="1">
        <v>23.447263524</v>
      </c>
      <c r="Q7" s="1">
        <v>23.964620400000001</v>
      </c>
      <c r="R7" s="1">
        <v>23.502954318</v>
      </c>
      <c r="S7" s="1">
        <v>23.503128913000001</v>
      </c>
      <c r="T7" s="1"/>
      <c r="U7" s="1"/>
      <c r="V7" s="1"/>
      <c r="W7" s="1"/>
    </row>
    <row r="8" spans="1:23">
      <c r="A8" t="s">
        <v>15</v>
      </c>
      <c r="B8" s="1">
        <v>-314.12844335300002</v>
      </c>
      <c r="C8" s="1">
        <v>-250.47812322999999</v>
      </c>
      <c r="D8" s="1">
        <v>-327.574102466</v>
      </c>
      <c r="E8" s="1">
        <v>-315.66870059000001</v>
      </c>
      <c r="F8" s="1">
        <v>-318.61829667199999</v>
      </c>
      <c r="G8" s="1">
        <v>-320.16646707699999</v>
      </c>
      <c r="H8" s="1">
        <v>25.324460537</v>
      </c>
      <c r="I8" s="1">
        <v>23.158471646999999</v>
      </c>
      <c r="J8" s="1">
        <v>24.344504257000001</v>
      </c>
      <c r="L8" t="s">
        <v>0</v>
      </c>
      <c r="M8" s="1" t="s">
        <v>10</v>
      </c>
      <c r="N8" s="1">
        <v>31.019058229999999</v>
      </c>
      <c r="O8" s="1">
        <v>31.019058229999999</v>
      </c>
      <c r="P8" s="1">
        <v>31.019058229999999</v>
      </c>
      <c r="Q8" s="1">
        <v>31.019058229999999</v>
      </c>
      <c r="R8" s="1">
        <v>31.019058229999999</v>
      </c>
      <c r="S8" s="1">
        <v>31.019058229999999</v>
      </c>
      <c r="T8" s="1"/>
      <c r="U8" s="1"/>
      <c r="V8" s="1"/>
      <c r="W8" s="1"/>
    </row>
    <row r="9" spans="1:23">
      <c r="A9" t="s">
        <v>16</v>
      </c>
      <c r="B9" s="1">
        <v>-406.71708717000001</v>
      </c>
      <c r="C9" s="1">
        <v>-417.21908717000002</v>
      </c>
      <c r="D9" s="1">
        <v>-405.79816217000001</v>
      </c>
      <c r="E9" s="1">
        <v>-407.60975717000002</v>
      </c>
      <c r="F9" s="1">
        <v>-398.13170216999998</v>
      </c>
      <c r="G9" s="1">
        <v>-399.86453217000002</v>
      </c>
      <c r="H9" s="1">
        <v>37.858166400000002</v>
      </c>
      <c r="I9" s="1">
        <v>34.944522829999997</v>
      </c>
      <c r="J9" s="1">
        <v>34.25997753</v>
      </c>
      <c r="L9" t="s">
        <v>0</v>
      </c>
      <c r="M9" s="1" t="s">
        <v>10</v>
      </c>
      <c r="N9" s="1">
        <v>14.907151069999999</v>
      </c>
      <c r="O9" s="1">
        <v>14.907151069999999</v>
      </c>
      <c r="P9" s="1">
        <v>14.907151069999999</v>
      </c>
      <c r="Q9" s="1">
        <v>14.907151069999999</v>
      </c>
      <c r="R9" s="1">
        <v>14.907151069999999</v>
      </c>
      <c r="S9" s="1">
        <v>14.907151069999999</v>
      </c>
      <c r="T9" s="1"/>
      <c r="U9" s="1"/>
      <c r="V9" s="1"/>
      <c r="W9" s="1"/>
    </row>
    <row r="10" spans="1:23">
      <c r="A10" t="s">
        <v>17</v>
      </c>
      <c r="B10" s="1">
        <v>-250.40020023</v>
      </c>
      <c r="C10" s="1">
        <v>-245.62179022999999</v>
      </c>
      <c r="D10" s="1">
        <v>-244.07274523000001</v>
      </c>
      <c r="E10" s="1">
        <v>-252.65813023000001</v>
      </c>
      <c r="F10" s="1">
        <v>-271.29918022999999</v>
      </c>
      <c r="G10" s="1">
        <v>-258.48674023000001</v>
      </c>
      <c r="H10" s="1">
        <v>37.184027299999997</v>
      </c>
      <c r="I10" s="1">
        <v>34.834119770000001</v>
      </c>
      <c r="J10" s="1">
        <v>35.274316880000001</v>
      </c>
      <c r="L10" t="s">
        <v>0</v>
      </c>
      <c r="M10" s="1" t="s">
        <v>10</v>
      </c>
      <c r="N10" s="1">
        <v>24.344504257000001</v>
      </c>
      <c r="O10" s="1">
        <v>23.299479380000001</v>
      </c>
      <c r="P10" s="1">
        <v>23.919040144</v>
      </c>
      <c r="Q10" s="1">
        <v>24.436397020000001</v>
      </c>
      <c r="R10" s="1">
        <v>23.974730938</v>
      </c>
      <c r="S10" s="1">
        <v>23.974905533000001</v>
      </c>
      <c r="T10" s="1"/>
      <c r="U10" s="1"/>
      <c r="V10" s="1"/>
      <c r="W10" s="1"/>
    </row>
    <row r="11" spans="1:23">
      <c r="L11" t="s">
        <v>0</v>
      </c>
      <c r="M11" s="1" t="s">
        <v>10</v>
      </c>
      <c r="N11" s="1">
        <v>34.25997753</v>
      </c>
      <c r="O11" s="1">
        <v>34.25997753</v>
      </c>
      <c r="P11" s="1">
        <v>34.25997753</v>
      </c>
      <c r="Q11" s="1">
        <v>34.25997753</v>
      </c>
      <c r="R11" s="1">
        <v>34.25997753</v>
      </c>
      <c r="S11" s="1">
        <v>34.25997753</v>
      </c>
      <c r="T11" s="1"/>
      <c r="U11" s="1"/>
      <c r="V11" s="1"/>
      <c r="W11" s="1"/>
    </row>
    <row r="12" spans="1:23">
      <c r="A12" s="2" t="s">
        <v>19</v>
      </c>
      <c r="B12" s="1"/>
      <c r="C12" s="1"/>
      <c r="D12" s="1"/>
      <c r="E12" s="1"/>
      <c r="F12" s="1"/>
      <c r="G12" s="1"/>
      <c r="L12" t="s">
        <v>0</v>
      </c>
      <c r="M12" s="1" t="s">
        <v>10</v>
      </c>
      <c r="N12" s="1">
        <v>35.274316880000001</v>
      </c>
      <c r="O12" s="1">
        <v>35.274316880000001</v>
      </c>
      <c r="P12" s="1">
        <v>35.274316880000001</v>
      </c>
      <c r="Q12" s="1">
        <v>35.274316880000001</v>
      </c>
      <c r="R12" s="1">
        <v>35.274316880000001</v>
      </c>
      <c r="S12" s="1">
        <v>35.274316880000001</v>
      </c>
      <c r="T12" s="1"/>
      <c r="U12" s="1"/>
      <c r="V12" s="1"/>
      <c r="W12" s="1"/>
    </row>
    <row r="13" spans="1:23">
      <c r="A13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2" t="s">
        <v>19</v>
      </c>
      <c r="I13" s="2" t="s">
        <v>18</v>
      </c>
      <c r="J13" s="2" t="s"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t="s">
        <v>7</v>
      </c>
      <c r="B14" s="1">
        <v>-476.22062490000002</v>
      </c>
      <c r="C14" s="1">
        <v>-458.02590989999999</v>
      </c>
      <c r="D14" s="1">
        <v>-472.3873949</v>
      </c>
      <c r="E14" s="1">
        <v>-470.75958489999999</v>
      </c>
      <c r="F14" s="1">
        <v>-480.13261990000001</v>
      </c>
      <c r="G14" s="1">
        <v>-480.92026989999999</v>
      </c>
      <c r="H14" s="1">
        <v>35.961915099999999</v>
      </c>
      <c r="I14" s="1">
        <v>36.321597850000003</v>
      </c>
      <c r="J14" s="1">
        <v>36.448779430000002</v>
      </c>
      <c r="L14" s="1">
        <f>H14-I14</f>
        <v>-0.3596827500000046</v>
      </c>
      <c r="M14" s="1"/>
      <c r="N14" s="1">
        <f>N5-$I14</f>
        <v>0.12718157999999846</v>
      </c>
      <c r="O14" s="1">
        <f t="shared" ref="O14:S14" si="0">O5-$I14</f>
        <v>0.12718157999999846</v>
      </c>
      <c r="P14" s="1">
        <f t="shared" si="0"/>
        <v>0.12718157999999846</v>
      </c>
      <c r="Q14" s="1">
        <f t="shared" si="0"/>
        <v>0.12718157999999846</v>
      </c>
      <c r="R14" s="1">
        <f t="shared" si="0"/>
        <v>0.12718157999999846</v>
      </c>
      <c r="S14" s="1">
        <f t="shared" si="0"/>
        <v>0.12718157999999846</v>
      </c>
      <c r="T14" s="1"/>
      <c r="U14" s="1"/>
      <c r="V14" s="1"/>
      <c r="W14" s="1"/>
    </row>
    <row r="15" spans="1:23">
      <c r="A15" t="s">
        <v>11</v>
      </c>
      <c r="B15" s="1">
        <v>-402.53890740000003</v>
      </c>
      <c r="C15" s="1">
        <v>-357.8529024</v>
      </c>
      <c r="D15" s="1">
        <v>-427.2711324</v>
      </c>
      <c r="E15" s="1">
        <v>-426.37847740000001</v>
      </c>
      <c r="F15" s="1">
        <v>-405.24320740000002</v>
      </c>
      <c r="G15" s="1">
        <v>-407.5011374</v>
      </c>
      <c r="H15" s="1">
        <v>6.9603326000000001</v>
      </c>
      <c r="I15" s="1">
        <v>8.9046927900000004</v>
      </c>
      <c r="J15" s="1">
        <v>9.4774298699999999</v>
      </c>
      <c r="L15" s="1">
        <f t="shared" ref="L15:L21" si="1">H15-I15</f>
        <v>-1.9443601900000003</v>
      </c>
      <c r="M15" s="1"/>
      <c r="N15" s="1">
        <f t="shared" ref="N15:S15" si="2">N6-$I15</f>
        <v>0.57273707999999957</v>
      </c>
      <c r="O15" s="1">
        <f t="shared" si="2"/>
        <v>0.57273707999999957</v>
      </c>
      <c r="P15" s="1">
        <f t="shared" si="2"/>
        <v>0.57273707999999957</v>
      </c>
      <c r="Q15" s="1">
        <f t="shared" si="2"/>
        <v>0.57273707999999957</v>
      </c>
      <c r="R15" s="1">
        <f t="shared" si="2"/>
        <v>0.57273707999999957</v>
      </c>
      <c r="S15" s="1">
        <f t="shared" si="2"/>
        <v>0.57273707999999957</v>
      </c>
      <c r="T15" s="1"/>
      <c r="U15" s="1"/>
      <c r="V15" s="1"/>
      <c r="W15" s="1"/>
    </row>
    <row r="16" spans="1:23">
      <c r="A16" t="s">
        <v>12</v>
      </c>
      <c r="B16" s="1">
        <v>-185.116893963</v>
      </c>
      <c r="C16" s="1">
        <v>-137.03578884000001</v>
      </c>
      <c r="D16" s="1">
        <v>-194.020438076</v>
      </c>
      <c r="E16" s="1">
        <v>-187.83862619999999</v>
      </c>
      <c r="F16" s="1">
        <v>-197.11567728200001</v>
      </c>
      <c r="G16" s="1">
        <v>-200.16038268700001</v>
      </c>
      <c r="H16" s="1">
        <v>20.868766037</v>
      </c>
      <c r="I16" s="1">
        <v>23.172808976999999</v>
      </c>
      <c r="J16" s="1">
        <v>23.872727637000001</v>
      </c>
      <c r="L16" s="1">
        <f t="shared" si="1"/>
        <v>-2.3040429399999987</v>
      </c>
      <c r="M16" s="1"/>
      <c r="N16" s="1">
        <f t="shared" ref="N16:S16" si="3">N7-$I16</f>
        <v>0.69991866000000158</v>
      </c>
      <c r="O16" s="1">
        <f t="shared" si="3"/>
        <v>-0.34510621699999788</v>
      </c>
      <c r="P16" s="1">
        <f t="shared" si="3"/>
        <v>0.27445454700000127</v>
      </c>
      <c r="Q16" s="1">
        <f t="shared" si="3"/>
        <v>0.79181142300000218</v>
      </c>
      <c r="R16" s="1">
        <f t="shared" si="3"/>
        <v>0.33014534100000148</v>
      </c>
      <c r="S16" s="1">
        <f t="shared" si="3"/>
        <v>0.3303199360000022</v>
      </c>
      <c r="T16" s="1"/>
      <c r="U16" s="1"/>
      <c r="V16" s="1"/>
      <c r="W16" s="1"/>
    </row>
    <row r="17" spans="1:23">
      <c r="A17" t="s">
        <v>13</v>
      </c>
      <c r="B17" s="1">
        <v>-317.21911139999997</v>
      </c>
      <c r="C17" s="1">
        <v>-318.68939139999998</v>
      </c>
      <c r="D17" s="1">
        <v>-310.3140464</v>
      </c>
      <c r="E17" s="1">
        <v>-309.81520139999998</v>
      </c>
      <c r="F17" s="1">
        <v>-320.89481139999998</v>
      </c>
      <c r="G17" s="1">
        <v>-323.99290139999999</v>
      </c>
      <c r="H17" s="1">
        <v>28.506728599999999</v>
      </c>
      <c r="I17" s="1">
        <v>30.826683379999999</v>
      </c>
      <c r="J17" s="1">
        <v>31.019058229999999</v>
      </c>
      <c r="L17" s="1">
        <f t="shared" si="1"/>
        <v>-2.3199547799999998</v>
      </c>
      <c r="M17" s="1"/>
      <c r="N17" s="1">
        <f t="shared" ref="N17:S17" si="4">N8-$I17</f>
        <v>0.19237485000000021</v>
      </c>
      <c r="O17" s="1">
        <f t="shared" si="4"/>
        <v>0.19237485000000021</v>
      </c>
      <c r="P17" s="1">
        <f t="shared" si="4"/>
        <v>0.19237485000000021</v>
      </c>
      <c r="Q17" s="1">
        <f t="shared" si="4"/>
        <v>0.19237485000000021</v>
      </c>
      <c r="R17" s="1">
        <f t="shared" si="4"/>
        <v>0.19237485000000021</v>
      </c>
      <c r="S17" s="1">
        <f t="shared" si="4"/>
        <v>0.19237485000000021</v>
      </c>
      <c r="T17" s="1"/>
      <c r="U17" s="1"/>
      <c r="V17" s="1"/>
      <c r="W17" s="1"/>
    </row>
    <row r="18" spans="1:23">
      <c r="A18" t="s">
        <v>14</v>
      </c>
      <c r="B18" s="1">
        <v>-294.0545209</v>
      </c>
      <c r="C18" s="1">
        <v>-219.54282090000001</v>
      </c>
      <c r="D18" s="1">
        <v>-300.5394809</v>
      </c>
      <c r="E18" s="1">
        <v>-295.70856090000001</v>
      </c>
      <c r="F18" s="1">
        <v>-296.15491589999999</v>
      </c>
      <c r="G18" s="1">
        <v>-296.10240590000001</v>
      </c>
      <c r="H18" s="1">
        <v>14.415519099999999</v>
      </c>
      <c r="I18" s="1">
        <v>14.39960726</v>
      </c>
      <c r="J18" s="1">
        <v>14.907151069999999</v>
      </c>
      <c r="L18" s="1">
        <f t="shared" si="1"/>
        <v>1.5911839999999344E-2</v>
      </c>
      <c r="M18" s="1"/>
      <c r="N18" s="1">
        <f t="shared" ref="N18:S18" si="5">N9-$I18</f>
        <v>0.5075438099999996</v>
      </c>
      <c r="O18" s="1">
        <f t="shared" si="5"/>
        <v>0.5075438099999996</v>
      </c>
      <c r="P18" s="1">
        <f t="shared" si="5"/>
        <v>0.5075438099999996</v>
      </c>
      <c r="Q18" s="1">
        <f t="shared" si="5"/>
        <v>0.5075438099999996</v>
      </c>
      <c r="R18" s="1">
        <f t="shared" si="5"/>
        <v>0.5075438099999996</v>
      </c>
      <c r="S18" s="1">
        <f t="shared" si="5"/>
        <v>0.5075438099999996</v>
      </c>
      <c r="T18" s="1"/>
      <c r="U18" s="1"/>
      <c r="V18" s="1"/>
      <c r="W18" s="1"/>
    </row>
    <row r="19" spans="1:23">
      <c r="A19" t="s">
        <v>15</v>
      </c>
      <c r="B19" s="1">
        <v>-311.96245446299997</v>
      </c>
      <c r="C19" s="1">
        <v>-248.31213434</v>
      </c>
      <c r="D19" s="1">
        <v>-325.40811357600001</v>
      </c>
      <c r="E19" s="1">
        <v>-313.50271170000002</v>
      </c>
      <c r="F19" s="1">
        <v>-316.45230778199999</v>
      </c>
      <c r="G19" s="1">
        <v>-318.000478187</v>
      </c>
      <c r="H19" s="1">
        <v>25.324460537</v>
      </c>
      <c r="I19" s="1">
        <v>23.158471646999999</v>
      </c>
      <c r="J19" s="1">
        <v>24.344504257000001</v>
      </c>
      <c r="L19" s="1">
        <f t="shared" si="1"/>
        <v>2.1659888900000013</v>
      </c>
      <c r="M19" s="1"/>
      <c r="N19" s="1">
        <f t="shared" ref="N19:S19" si="6">N10-$I19</f>
        <v>1.1860326100000016</v>
      </c>
      <c r="O19" s="1">
        <f t="shared" si="6"/>
        <v>0.14100773300000213</v>
      </c>
      <c r="P19" s="1">
        <f t="shared" si="6"/>
        <v>0.76056849700000129</v>
      </c>
      <c r="Q19" s="1">
        <f t="shared" si="6"/>
        <v>1.2779253730000022</v>
      </c>
      <c r="R19" s="1">
        <f t="shared" si="6"/>
        <v>0.8162592910000015</v>
      </c>
      <c r="S19" s="1">
        <f t="shared" si="6"/>
        <v>0.81643388600000222</v>
      </c>
      <c r="T19" s="1"/>
      <c r="U19" s="1"/>
      <c r="V19" s="1"/>
      <c r="W19" s="1"/>
    </row>
    <row r="20" spans="1:23">
      <c r="A20" t="s">
        <v>16</v>
      </c>
      <c r="B20" s="1">
        <v>-403.80344359999998</v>
      </c>
      <c r="C20" s="1">
        <v>-414.30544359999999</v>
      </c>
      <c r="D20" s="1">
        <v>-402.88451859999998</v>
      </c>
      <c r="E20" s="1">
        <v>-404.69611359999999</v>
      </c>
      <c r="F20" s="1">
        <v>-395.21805860000001</v>
      </c>
      <c r="G20" s="1">
        <v>-396.95088859999998</v>
      </c>
      <c r="H20" s="1">
        <v>37.858166400000002</v>
      </c>
      <c r="I20" s="1">
        <v>34.944522829999997</v>
      </c>
      <c r="J20" s="1">
        <v>34.25997753</v>
      </c>
      <c r="L20" s="1">
        <f t="shared" si="1"/>
        <v>2.913643570000005</v>
      </c>
      <c r="M20" s="1"/>
      <c r="N20" s="1">
        <f t="shared" ref="N20:S20" si="7">N11-$I20</f>
        <v>-0.68454529999999636</v>
      </c>
      <c r="O20" s="1">
        <f t="shared" si="7"/>
        <v>-0.68454529999999636</v>
      </c>
      <c r="P20" s="1">
        <f t="shared" si="7"/>
        <v>-0.68454529999999636</v>
      </c>
      <c r="Q20" s="1">
        <f t="shared" si="7"/>
        <v>-0.68454529999999636</v>
      </c>
      <c r="R20" s="1">
        <f t="shared" si="7"/>
        <v>-0.68454529999999636</v>
      </c>
      <c r="S20" s="1">
        <f t="shared" si="7"/>
        <v>-0.68454529999999636</v>
      </c>
      <c r="T20" s="1"/>
      <c r="U20" s="1"/>
      <c r="V20" s="1"/>
      <c r="W20" s="1"/>
    </row>
    <row r="21" spans="1:23">
      <c r="A21" t="s">
        <v>17</v>
      </c>
      <c r="B21" s="1">
        <v>-248.0502927</v>
      </c>
      <c r="C21" s="1">
        <v>-243.27188269999999</v>
      </c>
      <c r="D21" s="1">
        <v>-241.72283770000001</v>
      </c>
      <c r="E21" s="1">
        <v>-250.30822269999999</v>
      </c>
      <c r="F21" s="1">
        <v>-268.94927269999999</v>
      </c>
      <c r="G21" s="1">
        <v>-256.13683270000001</v>
      </c>
      <c r="H21" s="1">
        <v>37.184027299999997</v>
      </c>
      <c r="I21" s="1">
        <v>34.834119770000001</v>
      </c>
      <c r="J21" s="1">
        <v>35.274316880000001</v>
      </c>
      <c r="L21" s="1">
        <f t="shared" si="1"/>
        <v>2.3499075299999959</v>
      </c>
      <c r="M21" s="1"/>
      <c r="N21" s="1">
        <f t="shared" ref="N21:S21" si="8">N12-$I21</f>
        <v>0.44019710999999973</v>
      </c>
      <c r="O21" s="1">
        <f t="shared" si="8"/>
        <v>0.44019710999999973</v>
      </c>
      <c r="P21" s="1">
        <f t="shared" si="8"/>
        <v>0.44019710999999973</v>
      </c>
      <c r="Q21" s="1">
        <f t="shared" si="8"/>
        <v>0.44019710999999973</v>
      </c>
      <c r="R21" s="1">
        <f t="shared" si="8"/>
        <v>0.44019710999999973</v>
      </c>
      <c r="S21" s="1">
        <f t="shared" si="8"/>
        <v>0.44019710999999973</v>
      </c>
      <c r="T21" s="1"/>
      <c r="U21" s="1"/>
      <c r="V21" s="1"/>
      <c r="W21" s="1"/>
    </row>
    <row r="22" spans="1:23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2" t="s">
        <v>21</v>
      </c>
      <c r="B23" s="1"/>
      <c r="C23" s="1"/>
      <c r="D23" s="1"/>
      <c r="E23" s="1"/>
      <c r="F23" s="1"/>
      <c r="G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2" t="s">
        <v>19</v>
      </c>
      <c r="I24" s="2" t="s">
        <v>18</v>
      </c>
      <c r="J24" s="2" t="s"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t="s">
        <v>7</v>
      </c>
      <c r="B25" s="1">
        <v>-475.73376057000002</v>
      </c>
      <c r="C25" s="1">
        <v>-457.53904556999998</v>
      </c>
      <c r="D25" s="1">
        <v>-471.90053057</v>
      </c>
      <c r="E25" s="1">
        <v>-470.27272056999999</v>
      </c>
      <c r="F25" s="1">
        <v>-479.64575557000001</v>
      </c>
      <c r="G25" s="1">
        <v>-480.43340556999999</v>
      </c>
      <c r="H25" s="1">
        <v>35.961915099999999</v>
      </c>
      <c r="I25" s="1">
        <v>36.321597850000003</v>
      </c>
      <c r="J25" s="1">
        <v>36.448779430000002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t="s">
        <v>11</v>
      </c>
      <c r="B26" s="1">
        <v>-400.02181013000001</v>
      </c>
      <c r="C26" s="1">
        <v>-355.33580512999998</v>
      </c>
      <c r="D26" s="1">
        <v>-424.75403512999998</v>
      </c>
      <c r="E26" s="1">
        <v>-423.86138012999999</v>
      </c>
      <c r="F26" s="1">
        <v>-402.72611013</v>
      </c>
      <c r="G26" s="1">
        <v>-404.98404012999998</v>
      </c>
      <c r="H26" s="1">
        <v>6.9603326000000001</v>
      </c>
      <c r="I26" s="1">
        <v>8.9046927900000004</v>
      </c>
      <c r="J26" s="1">
        <v>9.4774298699999999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t="s">
        <v>12</v>
      </c>
      <c r="B27" s="1">
        <v>-182.112932363</v>
      </c>
      <c r="C27" s="1">
        <v>-134.03182724000001</v>
      </c>
      <c r="D27" s="1">
        <v>-191.01647647600001</v>
      </c>
      <c r="E27" s="1">
        <v>-184.8346646</v>
      </c>
      <c r="F27" s="1">
        <v>-194.11171568200001</v>
      </c>
      <c r="G27" s="1">
        <v>-197.15642108700001</v>
      </c>
      <c r="H27" s="1">
        <v>20.868766037</v>
      </c>
      <c r="I27" s="1">
        <v>23.172808976999999</v>
      </c>
      <c r="J27" s="1">
        <v>23.872727637000001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t="s">
        <v>13</v>
      </c>
      <c r="B28" s="1">
        <v>-314.70678177000002</v>
      </c>
      <c r="C28" s="1">
        <v>-316.17706177000002</v>
      </c>
      <c r="D28" s="1">
        <v>-307.80171676999998</v>
      </c>
      <c r="E28" s="1">
        <v>-307.30287177000002</v>
      </c>
      <c r="F28" s="1">
        <v>-318.38248177000003</v>
      </c>
      <c r="G28" s="1">
        <v>-321.48057176999998</v>
      </c>
      <c r="H28" s="1">
        <v>28.506728599999999</v>
      </c>
      <c r="I28" s="1">
        <v>30.826683379999999</v>
      </c>
      <c r="J28" s="1">
        <v>31.019058229999999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t="s">
        <v>14</v>
      </c>
      <c r="B29" s="1">
        <v>-293.56288892999999</v>
      </c>
      <c r="C29" s="1">
        <v>-219.05118893</v>
      </c>
      <c r="D29" s="1">
        <v>-300.04784892999999</v>
      </c>
      <c r="E29" s="1">
        <v>-295.21692892999999</v>
      </c>
      <c r="F29" s="1">
        <v>-295.66328392999998</v>
      </c>
      <c r="G29" s="1">
        <v>-295.61077392999999</v>
      </c>
      <c r="H29" s="1">
        <v>14.415519099999999</v>
      </c>
      <c r="I29" s="1">
        <v>14.39960726</v>
      </c>
      <c r="J29" s="1">
        <v>14.907151069999999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t="s">
        <v>15</v>
      </c>
      <c r="B30" s="1">
        <v>-312.94241074299998</v>
      </c>
      <c r="C30" s="1">
        <v>-249.29209062000001</v>
      </c>
      <c r="D30" s="1">
        <v>-326.38806985600002</v>
      </c>
      <c r="E30" s="1">
        <v>-314.48266797999997</v>
      </c>
      <c r="F30" s="1">
        <v>-317.432264062</v>
      </c>
      <c r="G30" s="1">
        <v>-318.98043446700001</v>
      </c>
      <c r="H30" s="1">
        <v>25.324460537</v>
      </c>
      <c r="I30" s="1">
        <v>23.158471646999999</v>
      </c>
      <c r="J30" s="1">
        <v>24.344504257000001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t="s">
        <v>16</v>
      </c>
      <c r="B31" s="1">
        <v>-407.40163246999998</v>
      </c>
      <c r="C31" s="1">
        <v>-417.90363246999999</v>
      </c>
      <c r="D31" s="1">
        <v>-406.48270746999998</v>
      </c>
      <c r="E31" s="1">
        <v>-408.29430246999999</v>
      </c>
      <c r="F31" s="1">
        <v>-398.81624747000001</v>
      </c>
      <c r="G31" s="1">
        <v>-400.54907746999999</v>
      </c>
      <c r="H31" s="1">
        <v>37.858166400000002</v>
      </c>
      <c r="I31" s="1">
        <v>34.944522829999997</v>
      </c>
      <c r="J31" s="1">
        <v>34.25997753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t="s">
        <v>17</v>
      </c>
      <c r="B32" s="1">
        <v>-249.96000312000001</v>
      </c>
      <c r="C32" s="1">
        <v>-245.18159312</v>
      </c>
      <c r="D32" s="1">
        <v>-243.63254812</v>
      </c>
      <c r="E32" s="1">
        <v>-252.21793312</v>
      </c>
      <c r="F32" s="1">
        <v>-270.85898312</v>
      </c>
      <c r="G32" s="1">
        <v>-258.04654312000002</v>
      </c>
      <c r="H32" s="1">
        <v>37.184027299999997</v>
      </c>
      <c r="I32" s="1">
        <v>34.834119770000001</v>
      </c>
      <c r="J32" s="1">
        <v>35.274316880000001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0:23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0:23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0:23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0:23"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0:23"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0:23"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9"/>
  <sheetViews>
    <sheetView zoomScale="85" zoomScaleNormal="85" workbookViewId="0">
      <selection activeCell="A4" sqref="A4"/>
    </sheetView>
  </sheetViews>
  <sheetFormatPr baseColWidth="10" defaultRowHeight="14.4"/>
  <sheetData>
    <row r="1" spans="1:25">
      <c r="A1" s="2" t="s">
        <v>19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35</v>
      </c>
      <c r="L2" t="s">
        <v>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25">
      <c r="A3" t="s">
        <v>7</v>
      </c>
      <c r="B3" s="1">
        <v>-476.22062490000002</v>
      </c>
      <c r="C3" s="1">
        <v>-458.02590989999999</v>
      </c>
      <c r="D3" s="1">
        <v>-472.3873949</v>
      </c>
      <c r="E3" s="1">
        <v>-470.75958489999999</v>
      </c>
      <c r="F3" s="1">
        <v>-480.13261990000001</v>
      </c>
      <c r="G3" s="1">
        <v>-480.92026989999999</v>
      </c>
      <c r="H3" s="1">
        <f>AVERAGE(B3:G3)</f>
        <v>-473.07440073333328</v>
      </c>
      <c r="I3" s="1">
        <f>AVERAGE(C3,E3:H3)</f>
        <v>-472.5825570666666</v>
      </c>
      <c r="L3" t="s">
        <v>7</v>
      </c>
      <c r="M3" t="s">
        <v>8</v>
      </c>
      <c r="N3">
        <v>-476.22062490000002</v>
      </c>
      <c r="O3">
        <v>-458.02590989999999</v>
      </c>
      <c r="P3">
        <v>-472.3873949</v>
      </c>
      <c r="Q3">
        <v>-470.75958489999999</v>
      </c>
      <c r="R3">
        <v>-480.13261990000001</v>
      </c>
      <c r="S3">
        <v>-480.92026989999999</v>
      </c>
    </row>
    <row r="4" spans="1:25">
      <c r="A4" t="s">
        <v>11</v>
      </c>
      <c r="B4" s="1">
        <v>-402.53890740000003</v>
      </c>
      <c r="C4" s="1">
        <v>-357.8529024</v>
      </c>
      <c r="D4" s="1">
        <v>-427.2711324</v>
      </c>
      <c r="E4" s="1">
        <v>-426.37847740000001</v>
      </c>
      <c r="F4" s="1">
        <v>-405.24320740000002</v>
      </c>
      <c r="G4" s="1">
        <v>-407.5011374</v>
      </c>
      <c r="H4" s="1">
        <f t="shared" ref="H4:H10" si="0">AVERAGE(B4:G4)</f>
        <v>-404.4642940666667</v>
      </c>
      <c r="L4" t="s">
        <v>11</v>
      </c>
      <c r="M4" t="s">
        <v>8</v>
      </c>
      <c r="N4">
        <v>-402.53890740000003</v>
      </c>
      <c r="O4">
        <v>-357.8529024</v>
      </c>
      <c r="P4">
        <v>-427.2711324</v>
      </c>
      <c r="Q4">
        <v>-426.37847740000001</v>
      </c>
      <c r="R4">
        <v>-405.24320740000002</v>
      </c>
      <c r="S4">
        <v>-407.5011374</v>
      </c>
    </row>
    <row r="5" spans="1:25">
      <c r="A5" t="s">
        <v>12</v>
      </c>
      <c r="B5" s="1">
        <v>-185.116893963</v>
      </c>
      <c r="C5" s="1">
        <v>-137.03578884000001</v>
      </c>
      <c r="D5" s="1">
        <v>-194.020438076</v>
      </c>
      <c r="E5" s="1">
        <v>-187.83862619999999</v>
      </c>
      <c r="F5" s="1">
        <v>-197.11567728200001</v>
      </c>
      <c r="G5" s="1">
        <v>-200.16038268700001</v>
      </c>
      <c r="H5" s="1">
        <f t="shared" si="0"/>
        <v>-183.5479678413333</v>
      </c>
      <c r="L5" t="s">
        <v>12</v>
      </c>
      <c r="M5" t="s">
        <v>8</v>
      </c>
      <c r="N5">
        <v>-185.116893963</v>
      </c>
      <c r="O5">
        <v>-135.99076396300001</v>
      </c>
      <c r="P5">
        <v>-193.594973963</v>
      </c>
      <c r="Q5">
        <v>-187.930518963</v>
      </c>
      <c r="R5">
        <v>-196.74590396299999</v>
      </c>
      <c r="S5">
        <v>-199.790783963</v>
      </c>
    </row>
    <row r="6" spans="1:25">
      <c r="A6" t="s">
        <v>13</v>
      </c>
      <c r="B6" s="1">
        <v>-317.21911139999997</v>
      </c>
      <c r="C6" s="1">
        <v>-318.68939139999998</v>
      </c>
      <c r="D6" s="1">
        <v>-310.3140464</v>
      </c>
      <c r="E6" s="1">
        <v>-309.81520139999998</v>
      </c>
      <c r="F6" s="1">
        <v>-320.89481139999998</v>
      </c>
      <c r="G6" s="1">
        <v>-323.99290139999999</v>
      </c>
      <c r="H6" s="1">
        <f t="shared" si="0"/>
        <v>-316.82091056666667</v>
      </c>
      <c r="L6" t="s">
        <v>13</v>
      </c>
      <c r="M6" t="s">
        <v>8</v>
      </c>
      <c r="N6">
        <v>-317.21911139999997</v>
      </c>
      <c r="O6">
        <v>-318.68939139999998</v>
      </c>
      <c r="P6">
        <v>-310.3140464</v>
      </c>
      <c r="Q6">
        <v>-309.81520139999998</v>
      </c>
      <c r="R6">
        <v>-320.89481139999998</v>
      </c>
      <c r="S6">
        <v>-323.99290139999999</v>
      </c>
    </row>
    <row r="7" spans="1:25">
      <c r="A7" t="s">
        <v>14</v>
      </c>
      <c r="B7" s="1">
        <v>-294.0545209</v>
      </c>
      <c r="C7" s="1">
        <v>-219.54282090000001</v>
      </c>
      <c r="D7" s="1">
        <v>-300.5394809</v>
      </c>
      <c r="E7" s="1">
        <v>-295.70856090000001</v>
      </c>
      <c r="F7" s="1">
        <v>-296.15491589999999</v>
      </c>
      <c r="G7" s="1">
        <v>-296.10240590000001</v>
      </c>
      <c r="H7" s="1">
        <f t="shared" si="0"/>
        <v>-283.68378423333337</v>
      </c>
      <c r="L7" t="s">
        <v>14</v>
      </c>
      <c r="M7" t="s">
        <v>8</v>
      </c>
      <c r="N7">
        <v>-294.0545209</v>
      </c>
      <c r="O7">
        <v>-219.54282090000001</v>
      </c>
      <c r="P7">
        <v>-300.5394809</v>
      </c>
      <c r="Q7">
        <v>-295.70856090000001</v>
      </c>
      <c r="R7">
        <v>-296.15491589999999</v>
      </c>
      <c r="S7">
        <v>-296.10240590000001</v>
      </c>
    </row>
    <row r="8" spans="1:25">
      <c r="A8" t="s">
        <v>15</v>
      </c>
      <c r="B8" s="1">
        <v>-311.96245446299997</v>
      </c>
      <c r="C8" s="1">
        <v>-248.31213434</v>
      </c>
      <c r="D8" s="1">
        <v>-325.40811357600001</v>
      </c>
      <c r="E8" s="1">
        <v>-313.50271170000002</v>
      </c>
      <c r="F8" s="1">
        <v>-316.45230778199999</v>
      </c>
      <c r="G8" s="1">
        <v>-318.000478187</v>
      </c>
      <c r="H8" s="1">
        <f t="shared" si="0"/>
        <v>-305.60636667466662</v>
      </c>
      <c r="L8" t="s">
        <v>15</v>
      </c>
      <c r="M8" t="s">
        <v>8</v>
      </c>
      <c r="N8">
        <v>-311.96245446299997</v>
      </c>
      <c r="O8">
        <v>-247.267109463</v>
      </c>
      <c r="P8">
        <v>-324.98264946299997</v>
      </c>
      <c r="Q8">
        <v>-313.594604463</v>
      </c>
      <c r="R8">
        <v>-316.082534463</v>
      </c>
      <c r="S8">
        <v>-317.63087946299999</v>
      </c>
    </row>
    <row r="9" spans="1:25">
      <c r="A9" t="s">
        <v>16</v>
      </c>
      <c r="B9" s="1">
        <v>-403.80344359999998</v>
      </c>
      <c r="C9" s="1">
        <v>-414.30544359999999</v>
      </c>
      <c r="D9" s="1">
        <v>-402.88451859999998</v>
      </c>
      <c r="E9" s="1">
        <v>-404.69611359999999</v>
      </c>
      <c r="F9" s="1">
        <v>-395.21805860000001</v>
      </c>
      <c r="G9" s="1">
        <v>-396.95088859999998</v>
      </c>
      <c r="H9" s="1">
        <f t="shared" si="0"/>
        <v>-402.97641109999995</v>
      </c>
      <c r="L9" t="s">
        <v>16</v>
      </c>
      <c r="M9" t="s">
        <v>8</v>
      </c>
      <c r="N9">
        <v>-403.80344359999998</v>
      </c>
      <c r="O9">
        <v>-414.30544359999999</v>
      </c>
      <c r="P9">
        <v>-402.88451859999998</v>
      </c>
      <c r="Q9">
        <v>-404.69611359999999</v>
      </c>
      <c r="R9">
        <v>-395.21805860000001</v>
      </c>
      <c r="S9">
        <v>-396.95088859999998</v>
      </c>
    </row>
    <row r="10" spans="1:25">
      <c r="A10" t="s">
        <v>17</v>
      </c>
      <c r="B10" s="1">
        <v>-248.0502927</v>
      </c>
      <c r="C10" s="1">
        <v>-243.27188269999999</v>
      </c>
      <c r="D10" s="1">
        <v>-241.72283770000001</v>
      </c>
      <c r="E10" s="1">
        <v>-250.30822269999999</v>
      </c>
      <c r="F10" s="1">
        <v>-268.94927269999999</v>
      </c>
      <c r="G10" s="1">
        <v>-256.13683270000001</v>
      </c>
      <c r="H10" s="1">
        <f t="shared" si="0"/>
        <v>-251.40655686666665</v>
      </c>
      <c r="L10" t="s">
        <v>17</v>
      </c>
      <c r="M10" t="s">
        <v>8</v>
      </c>
      <c r="N10">
        <v>-248.0502927</v>
      </c>
      <c r="O10">
        <v>-243.27188269999999</v>
      </c>
      <c r="P10">
        <v>-241.72283770000001</v>
      </c>
      <c r="Q10">
        <v>-250.30822269999999</v>
      </c>
      <c r="R10">
        <v>-268.94927269999999</v>
      </c>
      <c r="S10">
        <v>-256.13683270000001</v>
      </c>
    </row>
    <row r="12" spans="1:25">
      <c r="A12" s="2" t="s">
        <v>36</v>
      </c>
    </row>
    <row r="13" spans="1:2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I13" s="2" t="s">
        <v>1</v>
      </c>
      <c r="J13" s="2" t="s">
        <v>2</v>
      </c>
      <c r="K13" s="2" t="s">
        <v>3</v>
      </c>
      <c r="L13" s="2" t="s">
        <v>4</v>
      </c>
      <c r="M13" s="2" t="s">
        <v>5</v>
      </c>
      <c r="N13" s="2" t="s">
        <v>6</v>
      </c>
    </row>
    <row r="14" spans="1:25">
      <c r="A14" s="2" t="s">
        <v>7</v>
      </c>
      <c r="B14" s="1">
        <f>B3-$H3</f>
        <v>-3.146224166666741</v>
      </c>
      <c r="C14" s="1">
        <f t="shared" ref="C14:G14" si="1">C3-$H3</f>
        <v>15.04849083333329</v>
      </c>
      <c r="D14" s="1">
        <f t="shared" si="1"/>
        <v>0.68700583333327359</v>
      </c>
      <c r="E14" s="1">
        <f t="shared" si="1"/>
        <v>2.3148158333332844</v>
      </c>
      <c r="F14" s="1">
        <f t="shared" si="1"/>
        <v>-7.0582191666667313</v>
      </c>
      <c r="G14" s="1">
        <f t="shared" si="1"/>
        <v>-7.8458691666667164</v>
      </c>
      <c r="H14" s="1"/>
      <c r="I14" s="1">
        <f>ABS(B14)</f>
        <v>3.146224166666741</v>
      </c>
      <c r="J14" s="1">
        <f t="shared" ref="J14:J21" si="2">ABS(C14)</f>
        <v>15.04849083333329</v>
      </c>
      <c r="K14" s="1">
        <f t="shared" ref="K14:K21" si="3">ABS(D14)</f>
        <v>0.68700583333327359</v>
      </c>
      <c r="L14" s="1">
        <f t="shared" ref="L14:L21" si="4">ABS(E14)</f>
        <v>2.3148158333332844</v>
      </c>
      <c r="M14" s="1">
        <f t="shared" ref="M14:M21" si="5">ABS(F14)</f>
        <v>7.0582191666667313</v>
      </c>
      <c r="N14" s="1">
        <f t="shared" ref="N14:N21" si="6">ABS(G14)</f>
        <v>7.8458691666667164</v>
      </c>
    </row>
    <row r="15" spans="1:25">
      <c r="A15" s="2" t="s">
        <v>11</v>
      </c>
      <c r="B15" s="1">
        <f t="shared" ref="B15:G15" si="7">B4-$H4</f>
        <v>1.9253866666666681</v>
      </c>
      <c r="C15" s="1">
        <f t="shared" si="7"/>
        <v>46.611391666666691</v>
      </c>
      <c r="D15" s="1">
        <f t="shared" si="7"/>
        <v>-22.806838333333303</v>
      </c>
      <c r="E15" s="1">
        <f t="shared" si="7"/>
        <v>-21.914183333333312</v>
      </c>
      <c r="F15" s="1">
        <f t="shared" si="7"/>
        <v>-0.77891333333332113</v>
      </c>
      <c r="G15" s="1">
        <f t="shared" si="7"/>
        <v>-3.0368433333333087</v>
      </c>
      <c r="H15" s="1"/>
      <c r="I15" s="1">
        <f t="shared" ref="I15:I21" si="8">ABS(B15)</f>
        <v>1.9253866666666681</v>
      </c>
      <c r="J15" s="1">
        <f t="shared" si="2"/>
        <v>46.611391666666691</v>
      </c>
      <c r="K15" s="1">
        <f t="shared" si="3"/>
        <v>22.806838333333303</v>
      </c>
      <c r="L15" s="1">
        <f t="shared" si="4"/>
        <v>21.914183333333312</v>
      </c>
      <c r="M15" s="1">
        <f t="shared" si="5"/>
        <v>0.77891333333332113</v>
      </c>
      <c r="N15" s="1">
        <f t="shared" si="6"/>
        <v>3.0368433333333087</v>
      </c>
      <c r="P15" t="s">
        <v>1</v>
      </c>
      <c r="Q15" t="s">
        <v>2</v>
      </c>
      <c r="R15" t="s">
        <v>3</v>
      </c>
      <c r="S15" t="s">
        <v>4</v>
      </c>
      <c r="T15" t="s">
        <v>5</v>
      </c>
      <c r="U15" t="s">
        <v>6</v>
      </c>
    </row>
    <row r="16" spans="1:25">
      <c r="A16" s="2" t="s">
        <v>12</v>
      </c>
      <c r="B16" s="1">
        <f t="shared" ref="B16:G16" si="9">B5-$H5</f>
        <v>-1.5689261216666921</v>
      </c>
      <c r="C16" s="1">
        <f t="shared" si="9"/>
        <v>46.512179001333294</v>
      </c>
      <c r="D16" s="1">
        <f t="shared" si="9"/>
        <v>-10.472470234666702</v>
      </c>
      <c r="E16" s="1">
        <f t="shared" si="9"/>
        <v>-4.2906583586666898</v>
      </c>
      <c r="F16" s="1">
        <f t="shared" si="9"/>
        <v>-13.567709440666704</v>
      </c>
      <c r="G16" s="1">
        <f t="shared" si="9"/>
        <v>-16.612414845666706</v>
      </c>
      <c r="H16" s="1"/>
      <c r="I16" s="1">
        <f t="shared" si="8"/>
        <v>1.5689261216666921</v>
      </c>
      <c r="J16" s="1">
        <f t="shared" si="2"/>
        <v>46.512179001333294</v>
      </c>
      <c r="K16" s="1">
        <f t="shared" si="3"/>
        <v>10.472470234666702</v>
      </c>
      <c r="L16" s="1">
        <f t="shared" si="4"/>
        <v>4.2906583586666898</v>
      </c>
      <c r="M16" s="1">
        <f t="shared" si="5"/>
        <v>13.567709440666704</v>
      </c>
      <c r="N16" s="1">
        <f t="shared" si="6"/>
        <v>16.612414845666706</v>
      </c>
      <c r="P16" s="1">
        <f>N3-B3</f>
        <v>0</v>
      </c>
      <c r="Q16" s="1">
        <f t="shared" ref="Q16:U16" si="10">O3-C3</f>
        <v>0</v>
      </c>
      <c r="R16" s="1">
        <f t="shared" si="10"/>
        <v>0</v>
      </c>
      <c r="S16" s="1">
        <f t="shared" si="10"/>
        <v>0</v>
      </c>
      <c r="T16" s="1">
        <f t="shared" si="10"/>
        <v>0</v>
      </c>
      <c r="U16" s="1">
        <f t="shared" si="10"/>
        <v>0</v>
      </c>
      <c r="V16" s="1"/>
      <c r="W16" s="1"/>
      <c r="X16" s="1"/>
      <c r="Y16" s="1"/>
    </row>
    <row r="17" spans="1:25">
      <c r="A17" s="2" t="s">
        <v>13</v>
      </c>
      <c r="B17" s="1">
        <f t="shared" ref="B17:G17" si="11">B6-$H6</f>
        <v>-0.39820083333330558</v>
      </c>
      <c r="C17" s="1">
        <f t="shared" si="11"/>
        <v>-1.8684808333333081</v>
      </c>
      <c r="D17" s="1">
        <f t="shared" si="11"/>
        <v>6.5068641666666736</v>
      </c>
      <c r="E17" s="1">
        <f t="shared" si="11"/>
        <v>7.0057091666666906</v>
      </c>
      <c r="F17" s="1">
        <f t="shared" si="11"/>
        <v>-4.0739008333333118</v>
      </c>
      <c r="G17" s="1">
        <f t="shared" si="11"/>
        <v>-7.1719908333333251</v>
      </c>
      <c r="H17" s="1"/>
      <c r="I17" s="1">
        <f t="shared" si="8"/>
        <v>0.39820083333330558</v>
      </c>
      <c r="J17" s="1">
        <f t="shared" si="2"/>
        <v>1.8684808333333081</v>
      </c>
      <c r="K17" s="1">
        <f t="shared" si="3"/>
        <v>6.5068641666666736</v>
      </c>
      <c r="L17" s="1">
        <f t="shared" si="4"/>
        <v>7.0057091666666906</v>
      </c>
      <c r="M17" s="1">
        <f t="shared" si="5"/>
        <v>4.0739008333333118</v>
      </c>
      <c r="N17" s="1">
        <f t="shared" si="6"/>
        <v>7.1719908333333251</v>
      </c>
      <c r="P17" s="1">
        <f t="shared" ref="P17:U17" si="12">N4-B4</f>
        <v>0</v>
      </c>
      <c r="Q17" s="1">
        <f t="shared" si="12"/>
        <v>0</v>
      </c>
      <c r="R17" s="1">
        <f t="shared" si="12"/>
        <v>0</v>
      </c>
      <c r="S17" s="1">
        <f t="shared" si="12"/>
        <v>0</v>
      </c>
      <c r="T17" s="1">
        <f t="shared" si="12"/>
        <v>0</v>
      </c>
      <c r="U17" s="1">
        <f t="shared" si="12"/>
        <v>0</v>
      </c>
      <c r="V17" s="1"/>
      <c r="W17" s="1"/>
      <c r="X17" s="1"/>
      <c r="Y17" s="1"/>
    </row>
    <row r="18" spans="1:25">
      <c r="A18" s="2" t="s">
        <v>14</v>
      </c>
      <c r="B18" s="1">
        <f t="shared" ref="B18:G18" si="13">B7-$H7</f>
        <v>-10.37073666666663</v>
      </c>
      <c r="C18" s="1">
        <f t="shared" si="13"/>
        <v>64.14096333333336</v>
      </c>
      <c r="D18" s="1">
        <f t="shared" si="13"/>
        <v>-16.855696666666631</v>
      </c>
      <c r="E18" s="1">
        <f t="shared" si="13"/>
        <v>-12.024776666666639</v>
      </c>
      <c r="F18" s="1">
        <f t="shared" si="13"/>
        <v>-12.471131666666622</v>
      </c>
      <c r="G18" s="1">
        <f t="shared" si="13"/>
        <v>-12.418621666666638</v>
      </c>
      <c r="H18" s="1"/>
      <c r="I18" s="1">
        <f t="shared" si="8"/>
        <v>10.37073666666663</v>
      </c>
      <c r="J18" s="1">
        <f t="shared" si="2"/>
        <v>64.14096333333336</v>
      </c>
      <c r="K18" s="1">
        <f t="shared" si="3"/>
        <v>16.855696666666631</v>
      </c>
      <c r="L18" s="1">
        <f t="shared" si="4"/>
        <v>12.024776666666639</v>
      </c>
      <c r="M18" s="1">
        <f t="shared" si="5"/>
        <v>12.471131666666622</v>
      </c>
      <c r="N18" s="1">
        <f t="shared" si="6"/>
        <v>12.418621666666638</v>
      </c>
      <c r="P18" s="1">
        <f t="shared" ref="P18:U18" si="14">N5-B5</f>
        <v>0</v>
      </c>
      <c r="Q18" s="1">
        <f t="shared" si="14"/>
        <v>1.045024877000003</v>
      </c>
      <c r="R18" s="1">
        <f t="shared" si="14"/>
        <v>0.42546411300000386</v>
      </c>
      <c r="S18" s="1">
        <f t="shared" si="14"/>
        <v>-9.1892763000004152E-2</v>
      </c>
      <c r="T18" s="1">
        <f t="shared" si="14"/>
        <v>0.36977331900001786</v>
      </c>
      <c r="U18" s="1">
        <f t="shared" si="14"/>
        <v>0.36959872400001359</v>
      </c>
      <c r="V18" s="1"/>
      <c r="W18" s="1"/>
      <c r="X18" s="1"/>
      <c r="Y18" s="1"/>
    </row>
    <row r="19" spans="1:25">
      <c r="A19" s="2" t="s">
        <v>15</v>
      </c>
      <c r="B19" s="1">
        <f t="shared" ref="B19:G19" si="15">B8-$H8</f>
        <v>-6.3560877883333546</v>
      </c>
      <c r="C19" s="1">
        <f t="shared" si="15"/>
        <v>57.294232334666617</v>
      </c>
      <c r="D19" s="1">
        <f t="shared" si="15"/>
        <v>-19.801746901333388</v>
      </c>
      <c r="E19" s="1">
        <f t="shared" si="15"/>
        <v>-7.8963450253334031</v>
      </c>
      <c r="F19" s="1">
        <f t="shared" si="15"/>
        <v>-10.845941107333374</v>
      </c>
      <c r="G19" s="1">
        <f t="shared" si="15"/>
        <v>-12.394111512333382</v>
      </c>
      <c r="H19" s="1"/>
      <c r="I19" s="1">
        <f t="shared" si="8"/>
        <v>6.3560877883333546</v>
      </c>
      <c r="J19" s="1">
        <f t="shared" si="2"/>
        <v>57.294232334666617</v>
      </c>
      <c r="K19" s="1">
        <f t="shared" si="3"/>
        <v>19.801746901333388</v>
      </c>
      <c r="L19" s="1">
        <f t="shared" si="4"/>
        <v>7.8963450253334031</v>
      </c>
      <c r="M19" s="1">
        <f t="shared" si="5"/>
        <v>10.845941107333374</v>
      </c>
      <c r="N19" s="1">
        <f t="shared" si="6"/>
        <v>12.394111512333382</v>
      </c>
      <c r="P19" s="1">
        <f t="shared" ref="P19:U19" si="16">N6-B6</f>
        <v>0</v>
      </c>
      <c r="Q19" s="1">
        <f t="shared" si="16"/>
        <v>0</v>
      </c>
      <c r="R19" s="1">
        <f t="shared" si="16"/>
        <v>0</v>
      </c>
      <c r="S19" s="1">
        <f t="shared" si="16"/>
        <v>0</v>
      </c>
      <c r="T19" s="1">
        <f t="shared" si="16"/>
        <v>0</v>
      </c>
      <c r="U19" s="1">
        <f t="shared" si="16"/>
        <v>0</v>
      </c>
      <c r="V19" s="1"/>
      <c r="W19" s="1"/>
      <c r="X19" s="1"/>
      <c r="Y19" s="1"/>
    </row>
    <row r="20" spans="1:25">
      <c r="A20" s="2" t="s">
        <v>16</v>
      </c>
      <c r="B20" s="1">
        <f t="shared" ref="B20:G20" si="17">B9-$H9</f>
        <v>-0.82703250000002981</v>
      </c>
      <c r="C20" s="1">
        <f t="shared" si="17"/>
        <v>-11.329032500000039</v>
      </c>
      <c r="D20" s="1">
        <f t="shared" si="17"/>
        <v>9.1892499999971733E-2</v>
      </c>
      <c r="E20" s="1">
        <f t="shared" si="17"/>
        <v>-1.7197025000000394</v>
      </c>
      <c r="F20" s="1">
        <f t="shared" si="17"/>
        <v>7.758352499999944</v>
      </c>
      <c r="G20" s="1">
        <f t="shared" si="17"/>
        <v>6.0255224999999655</v>
      </c>
      <c r="H20" s="1"/>
      <c r="I20" s="1">
        <f t="shared" si="8"/>
        <v>0.82703250000002981</v>
      </c>
      <c r="J20" s="1">
        <f t="shared" si="2"/>
        <v>11.329032500000039</v>
      </c>
      <c r="K20" s="1">
        <f t="shared" si="3"/>
        <v>9.1892499999971733E-2</v>
      </c>
      <c r="L20" s="1">
        <f t="shared" si="4"/>
        <v>1.7197025000000394</v>
      </c>
      <c r="M20" s="1">
        <f t="shared" si="5"/>
        <v>7.758352499999944</v>
      </c>
      <c r="N20" s="1">
        <f t="shared" si="6"/>
        <v>6.0255224999999655</v>
      </c>
      <c r="P20" s="1">
        <f t="shared" ref="P20:U20" si="18">N7-B7</f>
        <v>0</v>
      </c>
      <c r="Q20" s="1">
        <f t="shared" si="18"/>
        <v>0</v>
      </c>
      <c r="R20" s="1">
        <f t="shared" si="18"/>
        <v>0</v>
      </c>
      <c r="S20" s="1">
        <f t="shared" si="18"/>
        <v>0</v>
      </c>
      <c r="T20" s="1">
        <f t="shared" si="18"/>
        <v>0</v>
      </c>
      <c r="U20" s="1">
        <f t="shared" si="18"/>
        <v>0</v>
      </c>
      <c r="V20" s="1"/>
      <c r="W20" s="1"/>
      <c r="X20" s="1"/>
      <c r="Y20" s="1"/>
    </row>
    <row r="21" spans="1:25">
      <c r="A21" s="2" t="s">
        <v>17</v>
      </c>
      <c r="B21" s="1">
        <f t="shared" ref="B21:G21" si="19">B10-$H10</f>
        <v>3.356264166666648</v>
      </c>
      <c r="C21" s="1">
        <f t="shared" si="19"/>
        <v>8.134674166666656</v>
      </c>
      <c r="D21" s="1">
        <f t="shared" si="19"/>
        <v>9.6837191666666342</v>
      </c>
      <c r="E21" s="1">
        <f t="shared" si="19"/>
        <v>1.0983341666666604</v>
      </c>
      <c r="F21" s="1">
        <f t="shared" si="19"/>
        <v>-17.542715833333347</v>
      </c>
      <c r="G21" s="1">
        <f t="shared" si="19"/>
        <v>-4.7302758333333657</v>
      </c>
      <c r="H21" s="1"/>
      <c r="I21" s="1">
        <f t="shared" si="8"/>
        <v>3.356264166666648</v>
      </c>
      <c r="J21" s="1">
        <f t="shared" si="2"/>
        <v>8.134674166666656</v>
      </c>
      <c r="K21" s="1">
        <f t="shared" si="3"/>
        <v>9.6837191666666342</v>
      </c>
      <c r="L21" s="1">
        <f t="shared" si="4"/>
        <v>1.0983341666666604</v>
      </c>
      <c r="M21" s="1">
        <f t="shared" si="5"/>
        <v>17.542715833333347</v>
      </c>
      <c r="N21" s="1">
        <f t="shared" si="6"/>
        <v>4.7302758333333657</v>
      </c>
      <c r="P21" s="1">
        <f t="shared" ref="P21:U21" si="20">N8-B8</f>
        <v>0</v>
      </c>
      <c r="Q21" s="1">
        <f t="shared" si="20"/>
        <v>1.045024877000003</v>
      </c>
      <c r="R21" s="1">
        <f t="shared" si="20"/>
        <v>0.42546411300003228</v>
      </c>
      <c r="S21" s="1">
        <f t="shared" si="20"/>
        <v>-9.189276299997573E-2</v>
      </c>
      <c r="T21" s="1">
        <f t="shared" si="20"/>
        <v>0.36977331899998944</v>
      </c>
      <c r="U21" s="1">
        <f t="shared" si="20"/>
        <v>0.36959872400001359</v>
      </c>
      <c r="V21" s="1"/>
      <c r="W21" s="1"/>
      <c r="X21" s="1"/>
      <c r="Y21" s="1"/>
    </row>
    <row r="22" spans="1:25">
      <c r="P22" s="1">
        <f t="shared" ref="P22:U22" si="21">N9-B9</f>
        <v>0</v>
      </c>
      <c r="Q22" s="1">
        <f t="shared" si="21"/>
        <v>0</v>
      </c>
      <c r="R22" s="1">
        <f t="shared" si="21"/>
        <v>0</v>
      </c>
      <c r="S22" s="1">
        <f t="shared" si="21"/>
        <v>0</v>
      </c>
      <c r="T22" s="1">
        <f t="shared" si="21"/>
        <v>0</v>
      </c>
      <c r="U22" s="1">
        <f t="shared" si="21"/>
        <v>0</v>
      </c>
      <c r="V22" s="1"/>
      <c r="W22" s="1"/>
      <c r="X22" s="1"/>
      <c r="Y22" s="1"/>
    </row>
    <row r="23" spans="1:25">
      <c r="A23" s="3" t="s">
        <v>34</v>
      </c>
      <c r="B23" s="1">
        <f>AVERAGE(B14:B19,B21)</f>
        <v>-2.3655035347619155</v>
      </c>
      <c r="C23" s="1">
        <f t="shared" ref="C23:G23" si="22">AVERAGE(C14:C19,C21)</f>
        <v>33.696207214666657</v>
      </c>
      <c r="D23" s="1">
        <f t="shared" si="22"/>
        <v>-7.5798804241904918</v>
      </c>
      <c r="E23" s="1">
        <f t="shared" si="22"/>
        <v>-5.1010148881904867</v>
      </c>
      <c r="F23" s="1">
        <f t="shared" si="22"/>
        <v>-9.476933054476202</v>
      </c>
      <c r="G23" s="1">
        <f t="shared" si="22"/>
        <v>-9.1728753130476353</v>
      </c>
      <c r="H23" s="2" t="s">
        <v>31</v>
      </c>
      <c r="I23" s="1">
        <f>AVERAGE(I14:I19,I21)</f>
        <v>3.8745466300000055</v>
      </c>
      <c r="J23" s="1">
        <f t="shared" ref="J23:N23" si="23">AVERAGE(J14:J19,J21)</f>
        <v>34.230058881333314</v>
      </c>
      <c r="K23" s="1">
        <f t="shared" si="23"/>
        <v>12.402048757523801</v>
      </c>
      <c r="L23" s="1">
        <f t="shared" si="23"/>
        <v>8.0778317929523826</v>
      </c>
      <c r="M23" s="1">
        <f t="shared" si="23"/>
        <v>9.476933054476202</v>
      </c>
      <c r="N23" s="1">
        <f t="shared" si="23"/>
        <v>9.1728753130476353</v>
      </c>
      <c r="O23" s="1"/>
      <c r="P23" s="1">
        <f t="shared" ref="P23:U23" si="24">N10-B10</f>
        <v>0</v>
      </c>
      <c r="Q23" s="1">
        <f t="shared" si="24"/>
        <v>0</v>
      </c>
      <c r="R23" s="1">
        <f t="shared" si="24"/>
        <v>0</v>
      </c>
      <c r="S23" s="1">
        <f t="shared" si="24"/>
        <v>0</v>
      </c>
      <c r="T23" s="1">
        <f t="shared" si="24"/>
        <v>0</v>
      </c>
      <c r="U23" s="1">
        <f t="shared" si="24"/>
        <v>0</v>
      </c>
      <c r="V23" s="1"/>
      <c r="W23" s="1"/>
      <c r="X23" s="1"/>
      <c r="Y23" s="1"/>
    </row>
    <row r="24" spans="1:25">
      <c r="A24" s="3" t="s">
        <v>32</v>
      </c>
      <c r="B24" s="1">
        <f>MAX(B14:B19,B21)</f>
        <v>3.356264166666648</v>
      </c>
      <c r="C24" s="1">
        <f t="shared" ref="C24:G24" si="25">MAX(C14:C19,C21)</f>
        <v>64.14096333333336</v>
      </c>
      <c r="D24" s="1">
        <f t="shared" si="25"/>
        <v>9.6837191666666342</v>
      </c>
      <c r="E24" s="1">
        <f t="shared" si="25"/>
        <v>7.0057091666666906</v>
      </c>
      <c r="F24" s="1">
        <f t="shared" si="25"/>
        <v>-0.77891333333332113</v>
      </c>
      <c r="G24" s="1">
        <f t="shared" si="25"/>
        <v>-3.0368433333333087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3" t="s">
        <v>33</v>
      </c>
      <c r="B25" s="1">
        <f>MIN(B14:B19,B21)</f>
        <v>-10.37073666666663</v>
      </c>
      <c r="C25" s="1">
        <f t="shared" ref="C25:G25" si="26">MIN(C14:C19,C21)</f>
        <v>-1.8684808333333081</v>
      </c>
      <c r="D25" s="1">
        <f t="shared" si="26"/>
        <v>-22.806838333333303</v>
      </c>
      <c r="E25" s="1">
        <f t="shared" si="26"/>
        <v>-21.914183333333312</v>
      </c>
      <c r="F25" s="1">
        <f t="shared" si="26"/>
        <v>-17.542715833333347</v>
      </c>
      <c r="G25" s="1">
        <f t="shared" si="26"/>
        <v>-16.612414845666706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P29" s="1"/>
      <c r="Q29" s="1"/>
      <c r="R29" s="1"/>
      <c r="S29" s="1"/>
      <c r="T29" s="1"/>
      <c r="U29" s="1"/>
      <c r="V29" s="1"/>
      <c r="W29" s="1"/>
      <c r="X29" s="1"/>
      <c r="Y2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3"/>
  <sheetViews>
    <sheetView zoomScale="70" zoomScaleNormal="70" workbookViewId="0">
      <selection activeCell="C20" sqref="C20:H20"/>
    </sheetView>
  </sheetViews>
  <sheetFormatPr baseColWidth="10" defaultRowHeight="14.4"/>
  <cols>
    <col min="3" max="16384" width="11.5546875" style="1"/>
  </cols>
  <sheetData>
    <row r="1" spans="1:8" customFormat="1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</row>
    <row r="2" spans="1:8" customFormat="1">
      <c r="A2" t="s">
        <v>23</v>
      </c>
      <c r="B2" t="s">
        <v>8</v>
      </c>
      <c r="C2" s="1">
        <v>-475.58157830599998</v>
      </c>
      <c r="D2" s="1">
        <v>-454.55702905700002</v>
      </c>
      <c r="E2" s="1">
        <v>-470.704668588</v>
      </c>
      <c r="F2" s="1">
        <v>-470.93738215799999</v>
      </c>
      <c r="G2" s="1">
        <v>-478.89043988200001</v>
      </c>
      <c r="H2" s="1">
        <v>-491.22570372400003</v>
      </c>
    </row>
    <row r="3" spans="1:8" customFormat="1">
      <c r="A3" t="s">
        <v>0</v>
      </c>
      <c r="B3" t="s">
        <v>9</v>
      </c>
      <c r="C3" s="1">
        <v>-509.16622000000001</v>
      </c>
      <c r="D3" s="1">
        <v>-489.42383000000001</v>
      </c>
      <c r="E3" s="1">
        <v>-504.759635</v>
      </c>
      <c r="F3" s="1">
        <v>-504.52982500000002</v>
      </c>
      <c r="G3" s="1">
        <v>-512.98540500000001</v>
      </c>
      <c r="H3" s="1">
        <v>-525.28572999999994</v>
      </c>
    </row>
    <row r="4" spans="1:8" customFormat="1">
      <c r="A4" t="s">
        <v>0</v>
      </c>
      <c r="B4" t="s">
        <v>10</v>
      </c>
      <c r="C4" s="1">
        <v>33.584641693999998</v>
      </c>
      <c r="D4" s="1">
        <v>34.866800943000001</v>
      </c>
      <c r="E4" s="1">
        <v>34.054966411999999</v>
      </c>
      <c r="F4" s="1">
        <v>33.592442841999997</v>
      </c>
      <c r="G4" s="1">
        <v>34.094965117999998</v>
      </c>
      <c r="H4" s="1">
        <v>34.060026276000002</v>
      </c>
    </row>
    <row r="5" spans="1:8" customFormat="1">
      <c r="A5" t="s">
        <v>24</v>
      </c>
      <c r="B5" t="s">
        <v>8</v>
      </c>
      <c r="C5" s="1">
        <v>-402.09322550799999</v>
      </c>
      <c r="D5" s="1">
        <v>-355.14521816899997</v>
      </c>
      <c r="E5" s="1">
        <v>-425.77468449999998</v>
      </c>
      <c r="F5" s="1">
        <v>-426.60340632399999</v>
      </c>
      <c r="G5" s="1">
        <v>-403.33238819600001</v>
      </c>
      <c r="H5" s="1">
        <v>-342.42151536799997</v>
      </c>
    </row>
    <row r="6" spans="1:8" customFormat="1">
      <c r="A6" t="s">
        <v>0</v>
      </c>
      <c r="B6" t="s">
        <v>9</v>
      </c>
      <c r="C6" s="1">
        <v>-415.74900000000002</v>
      </c>
      <c r="D6" s="1">
        <v>-370.58679999999998</v>
      </c>
      <c r="E6" s="1">
        <v>-440.18959999999998</v>
      </c>
      <c r="F6" s="1">
        <v>-439.91640000000001</v>
      </c>
      <c r="G6" s="1">
        <v>-417.5575</v>
      </c>
      <c r="H6" s="1">
        <v>-355.8032</v>
      </c>
    </row>
    <row r="7" spans="1:8" customFormat="1">
      <c r="A7" t="s">
        <v>0</v>
      </c>
      <c r="B7" t="s">
        <v>10</v>
      </c>
      <c r="C7" s="1">
        <v>13.655774492000001</v>
      </c>
      <c r="D7" s="1">
        <v>15.441581831000001</v>
      </c>
      <c r="E7" s="1">
        <v>14.414915499999999</v>
      </c>
      <c r="F7" s="1">
        <v>13.312993676</v>
      </c>
      <c r="G7" s="1">
        <v>14.225111804000001</v>
      </c>
      <c r="H7" s="1">
        <v>13.381684632000001</v>
      </c>
    </row>
    <row r="8" spans="1:8" customFormat="1">
      <c r="A8" t="s">
        <v>25</v>
      </c>
      <c r="B8" t="s">
        <v>8</v>
      </c>
      <c r="C8" s="1">
        <v>-184.03216547700001</v>
      </c>
      <c r="D8" s="1">
        <v>-130.85922376600001</v>
      </c>
      <c r="E8" s="1">
        <v>-190.84126386400001</v>
      </c>
      <c r="F8" s="1">
        <v>-188.241352382</v>
      </c>
      <c r="G8" s="1">
        <v>-193.96267806</v>
      </c>
      <c r="H8" s="1">
        <v>-202.062623919</v>
      </c>
    </row>
    <row r="9" spans="1:8" customFormat="1">
      <c r="A9" t="s">
        <v>0</v>
      </c>
      <c r="B9" t="s">
        <v>9</v>
      </c>
      <c r="C9" s="1">
        <v>-209.2191</v>
      </c>
      <c r="D9" s="1">
        <v>-158.06909999999999</v>
      </c>
      <c r="E9" s="1">
        <v>-216.8322</v>
      </c>
      <c r="F9" s="1">
        <v>-213.18520000000001</v>
      </c>
      <c r="G9" s="1">
        <v>-219.8595</v>
      </c>
      <c r="H9" s="1">
        <v>-227.13249999999999</v>
      </c>
    </row>
    <row r="10" spans="1:8" customFormat="1">
      <c r="A10" t="s">
        <v>0</v>
      </c>
      <c r="B10" t="s">
        <v>10</v>
      </c>
      <c r="C10" s="1">
        <v>25.186934523000001</v>
      </c>
      <c r="D10" s="1">
        <v>27.209876233999999</v>
      </c>
      <c r="E10" s="1">
        <v>25.990936135999998</v>
      </c>
      <c r="F10" s="1">
        <v>24.943847617999999</v>
      </c>
      <c r="G10" s="1">
        <v>25.896821939999999</v>
      </c>
      <c r="H10" s="1">
        <v>25.069876081</v>
      </c>
    </row>
    <row r="11" spans="1:8" customFormat="1">
      <c r="A11" t="s">
        <v>26</v>
      </c>
      <c r="B11" t="s">
        <v>8</v>
      </c>
      <c r="C11" s="1">
        <v>-337.05108030899999</v>
      </c>
      <c r="D11" s="1">
        <v>-330.17833787299998</v>
      </c>
      <c r="E11" s="1">
        <v>-328.93959566000001</v>
      </c>
      <c r="F11" s="1">
        <v>-333.05956386999998</v>
      </c>
      <c r="G11" s="1">
        <v>-336.51196257100003</v>
      </c>
      <c r="H11" s="1">
        <v>-360.27526504600002</v>
      </c>
    </row>
    <row r="12" spans="1:8" customFormat="1">
      <c r="A12" t="s">
        <v>0</v>
      </c>
      <c r="B12" t="s">
        <v>9</v>
      </c>
      <c r="C12" s="1">
        <v>-369.44851999999997</v>
      </c>
      <c r="D12" s="1">
        <v>-364.19833</v>
      </c>
      <c r="E12" s="1">
        <v>-362.04493500000001</v>
      </c>
      <c r="F12" s="1">
        <v>-365.27532500000001</v>
      </c>
      <c r="G12" s="1">
        <v>-369.52390500000001</v>
      </c>
      <c r="H12" s="1">
        <v>-392.71203000000003</v>
      </c>
    </row>
    <row r="13" spans="1:8" customFormat="1">
      <c r="A13" t="s">
        <v>0</v>
      </c>
      <c r="B13" t="s">
        <v>10</v>
      </c>
      <c r="C13" s="1">
        <v>32.397439691000002</v>
      </c>
      <c r="D13" s="1">
        <v>34.019992127000002</v>
      </c>
      <c r="E13" s="1">
        <v>33.10533934</v>
      </c>
      <c r="F13" s="1">
        <v>32.215761129999997</v>
      </c>
      <c r="G13" s="1">
        <v>33.011942429000001</v>
      </c>
      <c r="H13" s="1">
        <v>32.436764953999997</v>
      </c>
    </row>
    <row r="14" spans="1:8" customFormat="1">
      <c r="A14" t="s">
        <v>27</v>
      </c>
      <c r="B14" t="s">
        <v>8</v>
      </c>
      <c r="C14" s="1">
        <v>-273.13782350499997</v>
      </c>
      <c r="D14" s="1">
        <v>-201.87730935299999</v>
      </c>
      <c r="E14" s="1">
        <v>-278.73475742800002</v>
      </c>
      <c r="F14" s="1">
        <v>-272.86692461199999</v>
      </c>
      <c r="G14" s="1">
        <v>-277.384765507</v>
      </c>
      <c r="H14" s="1">
        <v>-266.87635404600002</v>
      </c>
    </row>
    <row r="15" spans="1:8" customFormat="1">
      <c r="A15" t="s">
        <v>0</v>
      </c>
      <c r="B15" t="s">
        <v>9</v>
      </c>
      <c r="C15" s="1">
        <v>-287.98079999999999</v>
      </c>
      <c r="D15" s="1">
        <v>-218.16569999999999</v>
      </c>
      <c r="E15" s="1">
        <v>-294.09930000000003</v>
      </c>
      <c r="F15" s="1">
        <v>-287.5566</v>
      </c>
      <c r="G15" s="1">
        <v>-292.69290000000001</v>
      </c>
      <c r="H15" s="1">
        <v>-281.88130000000001</v>
      </c>
    </row>
    <row r="16" spans="1:8" customFormat="1">
      <c r="A16" t="s">
        <v>0</v>
      </c>
      <c r="B16" t="s">
        <v>10</v>
      </c>
      <c r="C16" s="1">
        <v>14.842976495</v>
      </c>
      <c r="D16" s="1">
        <v>16.288390647</v>
      </c>
      <c r="E16" s="1">
        <v>15.364542572</v>
      </c>
      <c r="F16" s="1">
        <v>14.689675388</v>
      </c>
      <c r="G16" s="1">
        <v>15.308134493000001</v>
      </c>
      <c r="H16" s="1">
        <v>15.004945954</v>
      </c>
    </row>
    <row r="17" spans="1:26" customFormat="1">
      <c r="A17" t="s">
        <v>28</v>
      </c>
      <c r="B17" t="s">
        <v>8</v>
      </c>
      <c r="C17" s="1">
        <v>-273.13782350499997</v>
      </c>
      <c r="D17" s="1">
        <v>-201.87730935299999</v>
      </c>
      <c r="E17" s="1">
        <v>-278.73475742800002</v>
      </c>
      <c r="F17" s="1">
        <v>-272.86692461199999</v>
      </c>
      <c r="G17" s="1">
        <v>-277.384765507</v>
      </c>
      <c r="H17" s="1">
        <v>-266.87635404600002</v>
      </c>
    </row>
    <row r="18" spans="1:26" customFormat="1">
      <c r="A18" t="s">
        <v>0</v>
      </c>
      <c r="B18" t="s">
        <v>9</v>
      </c>
      <c r="C18" s="1">
        <v>-287.98079999999999</v>
      </c>
      <c r="D18" s="1">
        <v>-218.16569999999999</v>
      </c>
      <c r="E18" s="1">
        <v>-294.09930000000003</v>
      </c>
      <c r="F18" s="1">
        <v>-287.5566</v>
      </c>
      <c r="G18" s="1">
        <v>-292.69290000000001</v>
      </c>
      <c r="H18" s="1">
        <v>-281.88130000000001</v>
      </c>
    </row>
    <row r="19" spans="1:26" customFormat="1">
      <c r="A19" t="s">
        <v>0</v>
      </c>
      <c r="B19" t="s">
        <v>10</v>
      </c>
      <c r="C19" s="1">
        <v>14.842976495</v>
      </c>
      <c r="D19" s="1">
        <v>16.288390647</v>
      </c>
      <c r="E19" s="1">
        <v>15.364542572</v>
      </c>
      <c r="F19" s="1">
        <v>14.689675388</v>
      </c>
      <c r="G19" s="1">
        <v>15.308134493000001</v>
      </c>
      <c r="H19" s="1">
        <v>15.004945954</v>
      </c>
    </row>
    <row r="20" spans="1:26" customFormat="1">
      <c r="A20" t="s">
        <v>29</v>
      </c>
      <c r="B20" t="s">
        <v>8</v>
      </c>
      <c r="C20" s="1">
        <v>-357.45309486709999</v>
      </c>
      <c r="D20" s="1">
        <v>-371.28488094300002</v>
      </c>
      <c r="E20" s="1">
        <v>-356.86841031500001</v>
      </c>
      <c r="F20" s="1">
        <v>-360.1204179993</v>
      </c>
      <c r="G20" s="1">
        <v>-351.13709053299999</v>
      </c>
      <c r="H20" s="1">
        <v>-322.61377699309998</v>
      </c>
    </row>
    <row r="21" spans="1:26" customFormat="1">
      <c r="A21" t="s">
        <v>0</v>
      </c>
      <c r="B21" t="s">
        <v>9</v>
      </c>
      <c r="C21" s="1">
        <v>-384.59582</v>
      </c>
      <c r="D21" s="1">
        <v>-399.86072999999999</v>
      </c>
      <c r="E21" s="1">
        <v>-384.49653499999999</v>
      </c>
      <c r="F21" s="1">
        <v>-387.17902500000002</v>
      </c>
      <c r="G21" s="1">
        <v>-378.71700499999997</v>
      </c>
      <c r="H21" s="1">
        <v>-350.97663</v>
      </c>
    </row>
    <row r="22" spans="1:26" customFormat="1">
      <c r="A22" t="s">
        <v>0</v>
      </c>
      <c r="B22" t="s">
        <v>10</v>
      </c>
      <c r="C22" s="1">
        <v>27.142725132900001</v>
      </c>
      <c r="D22" s="1">
        <v>28.575849056999999</v>
      </c>
      <c r="E22" s="1">
        <v>27.628124685</v>
      </c>
      <c r="F22" s="1">
        <v>27.0586070007</v>
      </c>
      <c r="G22" s="1">
        <v>27.579914466999998</v>
      </c>
      <c r="H22" s="1">
        <v>28.3628530069</v>
      </c>
    </row>
    <row r="23" spans="1:26" customFormat="1">
      <c r="A23" t="s">
        <v>30</v>
      </c>
      <c r="B23" t="s">
        <v>8</v>
      </c>
      <c r="C23" s="1">
        <v>-195.2980698193</v>
      </c>
      <c r="D23" s="1">
        <v>-193.31979540500001</v>
      </c>
      <c r="E23" s="1">
        <v>-185.79685998599999</v>
      </c>
      <c r="F23" s="1">
        <v>-196.8521183531</v>
      </c>
      <c r="G23" s="1">
        <v>-190.75738725799999</v>
      </c>
      <c r="H23" s="1">
        <v>-201.6997067373</v>
      </c>
    </row>
    <row r="24" spans="1:26" customFormat="1">
      <c r="A24" t="s">
        <v>0</v>
      </c>
      <c r="B24" t="s">
        <v>9</v>
      </c>
      <c r="C24" s="1">
        <v>-222.37042</v>
      </c>
      <c r="D24" s="1">
        <v>-221.89223000000001</v>
      </c>
      <c r="E24" s="1">
        <v>-213.335735</v>
      </c>
      <c r="F24" s="1">
        <v>-223.798925</v>
      </c>
      <c r="G24" s="1">
        <v>-218.26280499999999</v>
      </c>
      <c r="H24" s="1">
        <v>-229.48392999999999</v>
      </c>
    </row>
    <row r="25" spans="1:26" customFormat="1">
      <c r="A25" t="s">
        <v>0</v>
      </c>
      <c r="B25" t="s">
        <v>10</v>
      </c>
      <c r="C25" s="1">
        <v>27.072350180699999</v>
      </c>
      <c r="D25" s="1">
        <v>28.572434595000001</v>
      </c>
      <c r="E25" s="1">
        <v>27.538875013999998</v>
      </c>
      <c r="F25" s="1">
        <v>26.946806646900001</v>
      </c>
      <c r="G25" s="1">
        <v>27.505417741999999</v>
      </c>
      <c r="H25" s="1">
        <v>27.784223262699999</v>
      </c>
    </row>
    <row r="26" spans="1:26" customFormat="1"/>
    <row r="27" spans="1:26" customFormat="1">
      <c r="A27" t="s">
        <v>0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22</v>
      </c>
    </row>
    <row r="28" spans="1:26">
      <c r="A28" t="s">
        <v>23</v>
      </c>
      <c r="B28" t="s">
        <v>8</v>
      </c>
      <c r="C28" s="1">
        <v>-475.58157830599998</v>
      </c>
      <c r="D28" s="1">
        <v>-454.55702905700002</v>
      </c>
      <c r="E28" s="1">
        <v>-470.704668588</v>
      </c>
      <c r="F28" s="1">
        <v>-470.93738215799999</v>
      </c>
      <c r="G28" s="1">
        <v>-478.89043988200001</v>
      </c>
      <c r="H28" s="1">
        <v>-491.22570372400003</v>
      </c>
      <c r="J28" s="1">
        <f>ABS(C28-$H28)</f>
        <v>15.644125418000044</v>
      </c>
      <c r="K28" s="1">
        <f t="shared" ref="K28:K33" si="0">ABS(D28-$H28)</f>
        <v>36.668674667000005</v>
      </c>
      <c r="L28" s="1">
        <f t="shared" ref="L28:L33" si="1">ABS(E28-$H28)</f>
        <v>20.521035136000023</v>
      </c>
      <c r="M28" s="1">
        <f t="shared" ref="M28:M33" si="2">ABS(F28-$H28)</f>
        <v>20.288321566000036</v>
      </c>
      <c r="N28" s="1">
        <f t="shared" ref="N28:N33" si="3">ABS(G28-$H28)</f>
        <v>12.335263842000018</v>
      </c>
      <c r="P28" s="1">
        <f>C28-$H28</f>
        <v>15.644125418000044</v>
      </c>
      <c r="Q28" s="1">
        <f t="shared" ref="Q28:Q33" si="4">D28-$H28</f>
        <v>36.668674667000005</v>
      </c>
      <c r="R28" s="1">
        <f t="shared" ref="R28:R33" si="5">E28-$H28</f>
        <v>20.521035136000023</v>
      </c>
      <c r="S28" s="1">
        <f t="shared" ref="S28:S33" si="6">F28-$H28</f>
        <v>20.288321566000036</v>
      </c>
      <c r="T28" s="1">
        <f t="shared" ref="T28:T33" si="7">G28-$H28</f>
        <v>12.335263842000018</v>
      </c>
      <c r="V28" s="1">
        <f>J28^2</f>
        <v>244.73866009411506</v>
      </c>
      <c r="W28" s="1">
        <f t="shared" ref="W28:Z34" si="8">K28^2</f>
        <v>1344.591701834288</v>
      </c>
      <c r="X28" s="1">
        <f t="shared" si="8"/>
        <v>421.1128830529475</v>
      </c>
      <c r="Y28" s="1">
        <f t="shared" si="8"/>
        <v>411.61599196542215</v>
      </c>
      <c r="Z28" s="1">
        <f t="shared" si="8"/>
        <v>152.15873405175304</v>
      </c>
    </row>
    <row r="29" spans="1:26">
      <c r="A29" t="s">
        <v>24</v>
      </c>
      <c r="B29" t="s">
        <v>8</v>
      </c>
      <c r="C29" s="1">
        <v>-402.09322550799999</v>
      </c>
      <c r="D29" s="1">
        <v>-355.14521816899997</v>
      </c>
      <c r="E29" s="1">
        <v>-425.77468449999998</v>
      </c>
      <c r="F29" s="1">
        <v>-426.60340632399999</v>
      </c>
      <c r="G29" s="1">
        <v>-403.33238819600001</v>
      </c>
      <c r="H29" s="1">
        <v>-342.42151536799997</v>
      </c>
      <c r="J29" s="1">
        <f t="shared" ref="J29:J33" si="9">ABS(C29-$H29)</f>
        <v>59.671710140000016</v>
      </c>
      <c r="K29" s="1">
        <f t="shared" si="0"/>
        <v>12.723702801000002</v>
      </c>
      <c r="L29" s="1">
        <f t="shared" si="1"/>
        <v>83.353169132000005</v>
      </c>
      <c r="M29" s="1">
        <f t="shared" si="2"/>
        <v>84.181890956000018</v>
      </c>
      <c r="N29" s="1">
        <f t="shared" si="3"/>
        <v>60.910872828000038</v>
      </c>
      <c r="P29" s="1">
        <f t="shared" ref="P29:P33" si="10">C29-$H29</f>
        <v>-59.671710140000016</v>
      </c>
      <c r="Q29" s="1">
        <f t="shared" si="4"/>
        <v>-12.723702801000002</v>
      </c>
      <c r="R29" s="1">
        <f t="shared" si="5"/>
        <v>-83.353169132000005</v>
      </c>
      <c r="S29" s="1">
        <f t="shared" si="6"/>
        <v>-84.181890956000018</v>
      </c>
      <c r="T29" s="1">
        <f t="shared" si="7"/>
        <v>-60.910872828000038</v>
      </c>
      <c r="V29" s="1">
        <f t="shared" ref="V29:V34" si="11">J29^2</f>
        <v>3560.7129910321805</v>
      </c>
      <c r="W29" s="1">
        <f t="shared" si="8"/>
        <v>161.89261296817529</v>
      </c>
      <c r="X29" s="1">
        <f t="shared" si="8"/>
        <v>6947.7508043477983</v>
      </c>
      <c r="Y29" s="1">
        <f t="shared" si="8"/>
        <v>7086.5907649278779</v>
      </c>
      <c r="Z29" s="1">
        <f t="shared" si="8"/>
        <v>3710.1344286687931</v>
      </c>
    </row>
    <row r="30" spans="1:26">
      <c r="A30" t="s">
        <v>25</v>
      </c>
      <c r="B30" t="s">
        <v>8</v>
      </c>
      <c r="C30" s="1">
        <v>-184.03216547700001</v>
      </c>
      <c r="D30" s="1">
        <v>-130.85922376600001</v>
      </c>
      <c r="E30" s="1">
        <v>-190.84126386400001</v>
      </c>
      <c r="F30" s="1">
        <v>-188.241352382</v>
      </c>
      <c r="G30" s="1">
        <v>-193.96267806</v>
      </c>
      <c r="H30" s="1">
        <v>-202.062623919</v>
      </c>
      <c r="J30" s="1">
        <f t="shared" si="9"/>
        <v>18.030458441999997</v>
      </c>
      <c r="K30" s="1">
        <f t="shared" si="0"/>
        <v>71.20340015299999</v>
      </c>
      <c r="L30" s="1">
        <f t="shared" si="1"/>
        <v>11.221360054999991</v>
      </c>
      <c r="M30" s="1">
        <f t="shared" si="2"/>
        <v>13.821271537000001</v>
      </c>
      <c r="N30" s="1">
        <f t="shared" si="3"/>
        <v>8.0999458590000017</v>
      </c>
      <c r="P30" s="1">
        <f t="shared" si="10"/>
        <v>18.030458441999997</v>
      </c>
      <c r="Q30" s="1">
        <f t="shared" si="4"/>
        <v>71.20340015299999</v>
      </c>
      <c r="R30" s="1">
        <f t="shared" si="5"/>
        <v>11.221360054999991</v>
      </c>
      <c r="S30" s="1">
        <f t="shared" si="6"/>
        <v>13.821271537000001</v>
      </c>
      <c r="T30" s="1">
        <f t="shared" si="7"/>
        <v>8.0999458590000017</v>
      </c>
      <c r="V30" s="1">
        <f t="shared" si="11"/>
        <v>325.09743162868898</v>
      </c>
      <c r="W30" s="1">
        <f t="shared" si="8"/>
        <v>5069.924193348239</v>
      </c>
      <c r="X30" s="1">
        <f t="shared" si="8"/>
        <v>125.9189214839494</v>
      </c>
      <c r="Y30" s="1">
        <f t="shared" si="8"/>
        <v>191.02754689948637</v>
      </c>
      <c r="Z30" s="1">
        <f t="shared" si="8"/>
        <v>65.609122918731273</v>
      </c>
    </row>
    <row r="31" spans="1:26">
      <c r="A31" t="s">
        <v>26</v>
      </c>
      <c r="B31" t="s">
        <v>8</v>
      </c>
      <c r="C31" s="1">
        <v>-337.05108030899999</v>
      </c>
      <c r="D31" s="1">
        <v>-330.17833787299998</v>
      </c>
      <c r="E31" s="1">
        <v>-328.93959566000001</v>
      </c>
      <c r="F31" s="1">
        <v>-333.05956386999998</v>
      </c>
      <c r="G31" s="1">
        <v>-336.51196257100003</v>
      </c>
      <c r="H31" s="1">
        <v>-360.27526504600002</v>
      </c>
      <c r="J31" s="1">
        <f t="shared" si="9"/>
        <v>23.22418473700003</v>
      </c>
      <c r="K31" s="1">
        <f t="shared" si="0"/>
        <v>30.09692717300004</v>
      </c>
      <c r="L31" s="1">
        <f t="shared" si="1"/>
        <v>31.335669386000006</v>
      </c>
      <c r="M31" s="1">
        <f t="shared" si="2"/>
        <v>27.215701176000039</v>
      </c>
      <c r="N31" s="1">
        <f t="shared" si="3"/>
        <v>23.763302474999989</v>
      </c>
      <c r="P31" s="1">
        <f t="shared" si="10"/>
        <v>23.22418473700003</v>
      </c>
      <c r="Q31" s="1">
        <f t="shared" si="4"/>
        <v>30.09692717300004</v>
      </c>
      <c r="R31" s="1">
        <f t="shared" si="5"/>
        <v>31.335669386000006</v>
      </c>
      <c r="S31" s="1">
        <f t="shared" si="6"/>
        <v>27.215701176000039</v>
      </c>
      <c r="T31" s="1">
        <f t="shared" si="7"/>
        <v>23.763302474999989</v>
      </c>
      <c r="V31" s="1">
        <f t="shared" si="11"/>
        <v>539.36275669830513</v>
      </c>
      <c r="W31" s="1">
        <f t="shared" si="8"/>
        <v>905.82502525686823</v>
      </c>
      <c r="X31" s="1">
        <f t="shared" si="8"/>
        <v>981.92417586869806</v>
      </c>
      <c r="Y31" s="1">
        <f t="shared" si="8"/>
        <v>740.69439050132985</v>
      </c>
      <c r="Z31" s="1">
        <f t="shared" si="8"/>
        <v>564.69454451834065</v>
      </c>
    </row>
    <row r="32" spans="1:26">
      <c r="A32" t="s">
        <v>27</v>
      </c>
      <c r="B32" t="s">
        <v>8</v>
      </c>
      <c r="C32" s="1">
        <v>-273.13782350499997</v>
      </c>
      <c r="D32" s="1">
        <v>-201.87730935299999</v>
      </c>
      <c r="E32" s="1">
        <v>-278.73475742800002</v>
      </c>
      <c r="F32" s="1">
        <v>-272.86692461199999</v>
      </c>
      <c r="G32" s="1">
        <v>-277.384765507</v>
      </c>
      <c r="H32" s="1">
        <v>-266.87635404600002</v>
      </c>
      <c r="J32" s="1">
        <f t="shared" si="9"/>
        <v>6.2614694589999544</v>
      </c>
      <c r="K32" s="1">
        <f t="shared" si="0"/>
        <v>64.99904469300003</v>
      </c>
      <c r="L32" s="1">
        <f t="shared" si="1"/>
        <v>11.858403382000006</v>
      </c>
      <c r="M32" s="1">
        <f t="shared" si="2"/>
        <v>5.990570565999974</v>
      </c>
      <c r="N32" s="1">
        <f t="shared" si="3"/>
        <v>10.50841146099998</v>
      </c>
      <c r="P32" s="1">
        <f t="shared" si="10"/>
        <v>-6.2614694589999544</v>
      </c>
      <c r="Q32" s="1">
        <f t="shared" si="4"/>
        <v>64.99904469300003</v>
      </c>
      <c r="R32" s="1">
        <f t="shared" si="5"/>
        <v>-11.858403382000006</v>
      </c>
      <c r="S32" s="1">
        <f t="shared" si="6"/>
        <v>-5.990570565999974</v>
      </c>
      <c r="T32" s="1">
        <f t="shared" si="7"/>
        <v>-10.50841146099998</v>
      </c>
      <c r="V32" s="1">
        <f t="shared" si="11"/>
        <v>39.205999785989185</v>
      </c>
      <c r="W32" s="1">
        <f t="shared" si="8"/>
        <v>4224.8758110026156</v>
      </c>
      <c r="X32" s="1">
        <f t="shared" si="8"/>
        <v>140.62173077022916</v>
      </c>
      <c r="Y32" s="1">
        <f t="shared" si="8"/>
        <v>35.886935706225245</v>
      </c>
      <c r="Z32" s="1">
        <f t="shared" si="8"/>
        <v>110.42671143367573</v>
      </c>
    </row>
    <row r="33" spans="1:26">
      <c r="A33" t="s">
        <v>28</v>
      </c>
      <c r="B33" t="s">
        <v>8</v>
      </c>
      <c r="C33" s="1">
        <v>-273.13782350499997</v>
      </c>
      <c r="D33" s="1">
        <v>-201.87730935299999</v>
      </c>
      <c r="E33" s="1">
        <v>-278.73475742800002</v>
      </c>
      <c r="F33" s="1">
        <v>-272.86692461199999</v>
      </c>
      <c r="G33" s="1">
        <v>-277.384765507</v>
      </c>
      <c r="H33" s="1">
        <v>-266.87635404600002</v>
      </c>
      <c r="J33" s="1">
        <f t="shared" si="9"/>
        <v>6.2614694589999544</v>
      </c>
      <c r="K33" s="1">
        <f t="shared" si="0"/>
        <v>64.99904469300003</v>
      </c>
      <c r="L33" s="1">
        <f t="shared" si="1"/>
        <v>11.858403382000006</v>
      </c>
      <c r="M33" s="1">
        <f t="shared" si="2"/>
        <v>5.990570565999974</v>
      </c>
      <c r="N33" s="1">
        <f t="shared" si="3"/>
        <v>10.50841146099998</v>
      </c>
      <c r="P33" s="1">
        <f t="shared" si="10"/>
        <v>-6.2614694589999544</v>
      </c>
      <c r="Q33" s="1">
        <f t="shared" si="4"/>
        <v>64.99904469300003</v>
      </c>
      <c r="R33" s="1">
        <f t="shared" si="5"/>
        <v>-11.858403382000006</v>
      </c>
      <c r="S33" s="1">
        <f t="shared" si="6"/>
        <v>-5.990570565999974</v>
      </c>
      <c r="T33" s="1">
        <f t="shared" si="7"/>
        <v>-10.50841146099998</v>
      </c>
      <c r="V33" s="1">
        <f t="shared" si="11"/>
        <v>39.205999785989185</v>
      </c>
      <c r="W33" s="1">
        <f t="shared" si="8"/>
        <v>4224.8758110026156</v>
      </c>
      <c r="X33" s="1">
        <f t="shared" si="8"/>
        <v>140.62173077022916</v>
      </c>
      <c r="Y33" s="1">
        <f t="shared" si="8"/>
        <v>35.886935706225245</v>
      </c>
      <c r="Z33" s="1">
        <f t="shared" si="8"/>
        <v>110.42671143367573</v>
      </c>
    </row>
    <row r="34" spans="1:26">
      <c r="A34" t="s">
        <v>30</v>
      </c>
      <c r="B34" t="s">
        <v>8</v>
      </c>
      <c r="C34" s="1">
        <v>-195.2980698193</v>
      </c>
      <c r="D34" s="1">
        <v>-193.31979540500001</v>
      </c>
      <c r="E34" s="1">
        <v>-185.79685998599999</v>
      </c>
      <c r="F34" s="1">
        <v>-196.8521183531</v>
      </c>
      <c r="G34" s="1">
        <v>-190.75738725799999</v>
      </c>
      <c r="H34" s="1">
        <v>-201.6997067373</v>
      </c>
      <c r="J34" s="1">
        <f>ABS(C34-$H34)</f>
        <v>6.4016369180000083</v>
      </c>
      <c r="K34" s="1">
        <f>ABS(D34-$H34)</f>
        <v>8.3799113322999972</v>
      </c>
      <c r="L34" s="1">
        <f>ABS(E34-$H34)</f>
        <v>15.902846751300018</v>
      </c>
      <c r="M34" s="1">
        <f>ABS(F34-$H34)</f>
        <v>4.8475883842000087</v>
      </c>
      <c r="N34" s="1">
        <f>ABS(G34-$H34)</f>
        <v>10.942319479300011</v>
      </c>
      <c r="P34" s="1">
        <f>C34-$H34</f>
        <v>6.4016369180000083</v>
      </c>
      <c r="Q34" s="1">
        <f>D34-$H34</f>
        <v>8.3799113322999972</v>
      </c>
      <c r="R34" s="1">
        <f>E34-$H34</f>
        <v>15.902846751300018</v>
      </c>
      <c r="S34" s="1">
        <f>F34-$H34</f>
        <v>4.8475883842000087</v>
      </c>
      <c r="T34" s="1">
        <f>G34-$H34</f>
        <v>10.942319479300011</v>
      </c>
      <c r="V34" s="1">
        <f t="shared" si="11"/>
        <v>40.980955229900644</v>
      </c>
      <c r="W34" s="1">
        <f t="shared" si="8"/>
        <v>70.22291393720991</v>
      </c>
      <c r="X34" s="1">
        <f t="shared" si="8"/>
        <v>252.90053479533353</v>
      </c>
      <c r="Y34" s="1">
        <f t="shared" si="8"/>
        <v>23.499113142630851</v>
      </c>
      <c r="Z34" s="1">
        <f t="shared" si="8"/>
        <v>119.73435558706846</v>
      </c>
    </row>
    <row r="36" spans="1:26">
      <c r="I36" s="1" t="s">
        <v>31</v>
      </c>
      <c r="J36" s="1">
        <f>AVERAGE(J28:J34)</f>
        <v>19.35643636757143</v>
      </c>
      <c r="K36" s="1">
        <f>AVERAGE(K28:K34)</f>
        <v>41.295815073185736</v>
      </c>
      <c r="L36" s="1">
        <f>AVERAGE(L28:L34)</f>
        <v>26.578698174900008</v>
      </c>
      <c r="M36" s="1">
        <f>AVERAGE(M28:M34)</f>
        <v>23.190844964457149</v>
      </c>
      <c r="N36" s="1">
        <f>AVERAGE(N28:N34)</f>
        <v>19.581218200757146</v>
      </c>
      <c r="O36" s="1" t="s">
        <v>34</v>
      </c>
      <c r="P36" s="1">
        <f>AVERAGE(P28:P34)</f>
        <v>-1.2706062204285493</v>
      </c>
      <c r="Q36" s="1">
        <f>AVERAGE(Q28:Q34)</f>
        <v>37.660471415757158</v>
      </c>
      <c r="R36" s="1">
        <f>AVERAGE(R28:R34)</f>
        <v>-4.0127235096714253</v>
      </c>
      <c r="S36" s="1">
        <f>AVERAGE(S28:S34)</f>
        <v>-4.2843070606856974</v>
      </c>
      <c r="T36" s="1">
        <f>AVERAGE(T28:T34)</f>
        <v>-3.8266948706714254</v>
      </c>
      <c r="U36" s="1" t="s">
        <v>37</v>
      </c>
      <c r="V36" s="1">
        <f>SQRT(AVERAGE(V28:V34))</f>
        <v>26.156956993872772</v>
      </c>
      <c r="W36" s="1">
        <f t="shared" ref="W36:Z36" si="12">SQRT(AVERAGE(W28:W34))</f>
        <v>47.812443194139938</v>
      </c>
      <c r="X36" s="1">
        <f t="shared" si="12"/>
        <v>35.87846704220312</v>
      </c>
      <c r="Y36" s="1">
        <f t="shared" si="12"/>
        <v>34.898222793164031</v>
      </c>
      <c r="Z36" s="1">
        <f t="shared" si="12"/>
        <v>26.276509358882393</v>
      </c>
    </row>
    <row r="37" spans="1:26">
      <c r="I37" s="1" t="s">
        <v>32</v>
      </c>
      <c r="J37" s="1">
        <f>MAX(J28:J34)</f>
        <v>59.671710140000016</v>
      </c>
      <c r="K37" s="1">
        <f>MAX(K28:K34)</f>
        <v>71.20340015299999</v>
      </c>
      <c r="L37" s="1">
        <f>MAX(L28:L34)</f>
        <v>83.353169132000005</v>
      </c>
      <c r="M37" s="1">
        <f>MAX(M28:M34)</f>
        <v>84.181890956000018</v>
      </c>
      <c r="N37" s="1">
        <f>MAX(N28:N34)</f>
        <v>60.910872828000038</v>
      </c>
      <c r="O37" s="1" t="s">
        <v>32</v>
      </c>
      <c r="P37" s="1">
        <f>MAX(P28:P34)</f>
        <v>23.22418473700003</v>
      </c>
      <c r="Q37" s="1">
        <f>MAX(Q28:Q34)</f>
        <v>71.20340015299999</v>
      </c>
      <c r="R37" s="1">
        <f>MAX(R28:R34)</f>
        <v>31.335669386000006</v>
      </c>
      <c r="S37" s="1">
        <f>MAX(S28:S34)</f>
        <v>27.215701176000039</v>
      </c>
      <c r="T37" s="1">
        <f>MAX(T28:T34)</f>
        <v>23.763302474999989</v>
      </c>
    </row>
    <row r="38" spans="1:26">
      <c r="O38" s="1" t="s">
        <v>33</v>
      </c>
      <c r="P38" s="1">
        <f>MIN(P28:P34)</f>
        <v>-59.671710140000016</v>
      </c>
      <c r="Q38" s="1">
        <f>MIN(Q28:Q34)</f>
        <v>-12.723702801000002</v>
      </c>
      <c r="R38" s="1">
        <f>MIN(R28:R34)</f>
        <v>-83.353169132000005</v>
      </c>
      <c r="S38" s="1">
        <f>MIN(S28:S34)</f>
        <v>-84.181890956000018</v>
      </c>
      <c r="T38" s="1">
        <f>MIN(T28:T34)</f>
        <v>-60.910872828000038</v>
      </c>
    </row>
    <row r="43" spans="1:26">
      <c r="A43" t="s">
        <v>29</v>
      </c>
      <c r="B43" t="s">
        <v>8</v>
      </c>
      <c r="C43" s="1">
        <v>-357.45309486709999</v>
      </c>
      <c r="D43" s="1">
        <v>-371.28488094300002</v>
      </c>
      <c r="E43" s="1">
        <v>-356.86841031500001</v>
      </c>
      <c r="F43" s="1">
        <v>-360.1204179993</v>
      </c>
      <c r="G43" s="1">
        <v>-351.13709053299999</v>
      </c>
      <c r="H43" s="1">
        <v>-322.61377699309998</v>
      </c>
      <c r="J43" s="1">
        <f t="shared" ref="J43" si="13">ABS(C43-$H43)</f>
        <v>34.839317874000017</v>
      </c>
      <c r="K43" s="1">
        <f t="shared" ref="K43" si="14">ABS(D43-$H43)</f>
        <v>48.671103949900044</v>
      </c>
      <c r="L43" s="1">
        <f t="shared" ref="L43" si="15">ABS(E43-$H43)</f>
        <v>34.25463332190003</v>
      </c>
      <c r="M43" s="1">
        <f t="shared" ref="M43" si="16">ABS(F43-$H43)</f>
        <v>37.506641006200027</v>
      </c>
      <c r="N43" s="1">
        <f t="shared" ref="N43" si="17">ABS(G43-$H43)</f>
        <v>28.523313539900016</v>
      </c>
      <c r="P43" s="1">
        <f t="shared" ref="P43" si="18">C43-$H43</f>
        <v>-34.839317874000017</v>
      </c>
      <c r="Q43" s="1">
        <f t="shared" ref="Q43" si="19">D43-$H43</f>
        <v>-48.671103949900044</v>
      </c>
      <c r="R43" s="1">
        <f t="shared" ref="R43" si="20">E43-$H43</f>
        <v>-34.25463332190003</v>
      </c>
      <c r="S43" s="1">
        <f t="shared" ref="S43" si="21">F43-$H43</f>
        <v>-37.506641006200027</v>
      </c>
      <c r="T43" s="1">
        <f t="shared" ref="T43" si="22">G43-$H43</f>
        <v>-28.523313539900016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9"/>
  <sheetViews>
    <sheetView tabSelected="1" topLeftCell="A6" workbookViewId="0">
      <selection activeCell="I35" sqref="I35"/>
    </sheetView>
  </sheetViews>
  <sheetFormatPr baseColWidth="10" defaultRowHeight="14.4"/>
  <cols>
    <col min="1" max="1" width="83.6640625" customWidth="1"/>
    <col min="2" max="2" width="17.33203125" customWidth="1"/>
  </cols>
  <sheetData>
    <row r="1" spans="1:24">
      <c r="A1" s="2" t="s">
        <v>38</v>
      </c>
      <c r="L1" t="s">
        <v>46</v>
      </c>
      <c r="S1" t="s">
        <v>45</v>
      </c>
    </row>
    <row r="2" spans="1:24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4" t="s">
        <v>47</v>
      </c>
      <c r="J2" s="4" t="s">
        <v>42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>
      <c r="A3" t="s">
        <v>7</v>
      </c>
      <c r="B3" t="s">
        <v>52</v>
      </c>
      <c r="C3" s="1">
        <v>-476.22062490000002</v>
      </c>
      <c r="D3" s="1">
        <v>-458.02590989999999</v>
      </c>
      <c r="E3" s="1">
        <v>-472.3873949</v>
      </c>
      <c r="F3" s="1">
        <v>-470.75958489999999</v>
      </c>
      <c r="G3" s="1">
        <v>-480.13261990000001</v>
      </c>
      <c r="H3" s="1">
        <v>-480.92026989999999</v>
      </c>
      <c r="I3" s="5">
        <f>I18+I29</f>
        <v>-492.70651481183336</v>
      </c>
      <c r="J3" s="5">
        <f>I18+J29</f>
        <v>-492.5967110258</v>
      </c>
      <c r="L3" s="1">
        <f>ABS(C3-$I3)</f>
        <v>16.48588991183334</v>
      </c>
      <c r="M3" s="1">
        <f>ABS(D3-$I3)</f>
        <v>34.68060491183337</v>
      </c>
      <c r="N3" s="1">
        <f>ABS(E3-$I3)</f>
        <v>20.319119911833354</v>
      </c>
      <c r="O3" s="1">
        <f>ABS(F3-$I3)</f>
        <v>21.946929911833365</v>
      </c>
      <c r="P3" s="1">
        <f>ABS(G3-$I3)</f>
        <v>12.573894911833349</v>
      </c>
      <c r="Q3" s="1">
        <f>ABS(H3-$I3)</f>
        <v>11.786244911833364</v>
      </c>
      <c r="S3" s="1">
        <f>C3-$I3</f>
        <v>16.48588991183334</v>
      </c>
      <c r="T3" s="1">
        <f>D3-$I3</f>
        <v>34.68060491183337</v>
      </c>
      <c r="U3" s="1">
        <f>E3-$I3</f>
        <v>20.319119911833354</v>
      </c>
      <c r="V3" s="1">
        <f>F3-$I3</f>
        <v>21.946929911833365</v>
      </c>
      <c r="W3" s="1">
        <f>G3-$I3</f>
        <v>12.573894911833349</v>
      </c>
      <c r="X3" s="1">
        <f>H3-$I3</f>
        <v>11.786244911833364</v>
      </c>
    </row>
    <row r="4" spans="1:24">
      <c r="A4" t="s">
        <v>11</v>
      </c>
      <c r="B4" t="s">
        <v>56</v>
      </c>
      <c r="C4" s="1">
        <v>-402.53890740000003</v>
      </c>
      <c r="D4" s="1">
        <v>-357.8529024</v>
      </c>
      <c r="E4" s="1">
        <v>-427.2711324</v>
      </c>
      <c r="F4" s="1">
        <v>-426.37847740000001</v>
      </c>
      <c r="G4" s="1">
        <v>-405.24320740000002</v>
      </c>
      <c r="H4" s="1">
        <v>-407.5011374</v>
      </c>
      <c r="I4" s="5">
        <f t="shared" ref="I4:I10" si="0">I19+I30</f>
        <v>-344.17225761916666</v>
      </c>
      <c r="J4" s="5">
        <f t="shared" ref="J4:J10" si="1">I19+J30</f>
        <v>-343.6886562286</v>
      </c>
      <c r="L4" s="1">
        <f>ABS(C4-$I4)</f>
        <v>58.36664978083337</v>
      </c>
      <c r="M4" s="1">
        <f>ABS(D4-$I4)</f>
        <v>13.680644780833347</v>
      </c>
      <c r="N4" s="1">
        <f>ABS(E4-$I4)</f>
        <v>83.098874780833341</v>
      </c>
      <c r="O4" s="1">
        <f>ABS(F4-$I4)</f>
        <v>82.206219780833351</v>
      </c>
      <c r="P4" s="1">
        <f>ABS(G4-$I4)</f>
        <v>61.070949780833359</v>
      </c>
      <c r="Q4" s="1">
        <f>ABS(H4-$I4)</f>
        <v>63.328879780833347</v>
      </c>
      <c r="S4" s="1">
        <f>C4-$I4</f>
        <v>-58.36664978083337</v>
      </c>
      <c r="T4" s="1">
        <f>D4-$I4</f>
        <v>-13.680644780833347</v>
      </c>
      <c r="U4" s="1">
        <f>E4-$I4</f>
        <v>-83.098874780833341</v>
      </c>
      <c r="V4" s="1">
        <f>F4-$I4</f>
        <v>-82.206219780833351</v>
      </c>
      <c r="W4" s="1">
        <f>G4-$I4</f>
        <v>-61.070949780833359</v>
      </c>
      <c r="X4" s="1">
        <f>H4-$I4</f>
        <v>-63.328879780833347</v>
      </c>
    </row>
    <row r="5" spans="1:24">
      <c r="A5" t="s">
        <v>12</v>
      </c>
      <c r="B5" t="s">
        <v>53</v>
      </c>
      <c r="C5" s="1">
        <v>-185.116893963</v>
      </c>
      <c r="D5" s="1">
        <v>-137.03578884000001</v>
      </c>
      <c r="E5" s="1">
        <v>-194.020438076</v>
      </c>
      <c r="F5" s="1">
        <v>-187.83862619999999</v>
      </c>
      <c r="G5" s="1">
        <v>-197.11567728200001</v>
      </c>
      <c r="H5" s="1">
        <v>-200.16038268700001</v>
      </c>
      <c r="I5" s="5">
        <f t="shared" si="0"/>
        <v>-205.328702139</v>
      </c>
      <c r="J5" s="5">
        <f t="shared" si="1"/>
        <v>-204.7320928266</v>
      </c>
      <c r="L5" s="1">
        <f>ABS(C5-$I5)</f>
        <v>20.211808176000005</v>
      </c>
      <c r="M5" s="1">
        <f>ABS(D5-$I5)</f>
        <v>68.292913298999991</v>
      </c>
      <c r="N5" s="1">
        <f>ABS(E5-$I5)</f>
        <v>11.308264062999996</v>
      </c>
      <c r="O5" s="1">
        <f>ABS(F5-$I5)</f>
        <v>17.490075939000008</v>
      </c>
      <c r="P5" s="1">
        <f>ABS(G5-$I5)</f>
        <v>8.2130248569999935</v>
      </c>
      <c r="Q5" s="1">
        <f>ABS(H5-$I5)</f>
        <v>5.1683194519999915</v>
      </c>
      <c r="S5" s="1">
        <f>C5-$I5</f>
        <v>20.211808176000005</v>
      </c>
      <c r="T5" s="1">
        <f>D5-$I5</f>
        <v>68.292913298999991</v>
      </c>
      <c r="U5" s="1">
        <f>E5-$I5</f>
        <v>11.308264062999996</v>
      </c>
      <c r="V5" s="1">
        <f>F5-$I5</f>
        <v>17.490075939000008</v>
      </c>
      <c r="W5" s="1">
        <f>G5-$I5</f>
        <v>8.2130248569999935</v>
      </c>
      <c r="X5" s="1">
        <f>H5-$I5</f>
        <v>5.1683194519999915</v>
      </c>
    </row>
    <row r="6" spans="1:24">
      <c r="A6" t="s">
        <v>13</v>
      </c>
      <c r="B6" t="s">
        <v>54</v>
      </c>
      <c r="C6" s="1">
        <v>-317.21911139999997</v>
      </c>
      <c r="D6" s="1">
        <v>-318.68939139999998</v>
      </c>
      <c r="E6" s="1">
        <v>-310.3140464</v>
      </c>
      <c r="F6" s="1">
        <v>-309.81520139999998</v>
      </c>
      <c r="G6" s="1">
        <v>-320.89481139999998</v>
      </c>
      <c r="H6" s="1">
        <v>-323.99290139999999</v>
      </c>
      <c r="I6" s="5">
        <f t="shared" si="0"/>
        <v>-343.38742513699998</v>
      </c>
      <c r="J6" s="5">
        <f t="shared" si="1"/>
        <v>-342.51366938939998</v>
      </c>
      <c r="L6" s="1">
        <f>ABS(C6-$I6)</f>
        <v>26.168313737000005</v>
      </c>
      <c r="M6" s="1">
        <f>ABS(D6-$I6)</f>
        <v>24.698033737000003</v>
      </c>
      <c r="N6" s="1">
        <f>ABS(E6-$I6)</f>
        <v>33.073378736999985</v>
      </c>
      <c r="O6" s="1">
        <f>ABS(F6-$I6)</f>
        <v>33.572223737000002</v>
      </c>
      <c r="P6" s="1">
        <f>ABS(G6-$I6)</f>
        <v>22.492613736999999</v>
      </c>
      <c r="Q6" s="1">
        <f>ABS(H6-$I6)</f>
        <v>19.394523736999986</v>
      </c>
      <c r="S6" s="1">
        <f>C6-$I6</f>
        <v>26.168313737000005</v>
      </c>
      <c r="T6" s="1">
        <f>D6-$I6</f>
        <v>24.698033737000003</v>
      </c>
      <c r="U6" s="1">
        <f>E6-$I6</f>
        <v>33.073378736999985</v>
      </c>
      <c r="V6" s="1">
        <f>F6-$I6</f>
        <v>33.572223737000002</v>
      </c>
      <c r="W6" s="1">
        <f>G6-$I6</f>
        <v>22.492613736999999</v>
      </c>
      <c r="X6" s="1">
        <f>H6-$I6</f>
        <v>19.394523736999986</v>
      </c>
    </row>
    <row r="7" spans="1:24">
      <c r="A7" t="s">
        <v>14</v>
      </c>
      <c r="B7" t="s">
        <v>55</v>
      </c>
      <c r="C7" s="1">
        <v>-294.0545209</v>
      </c>
      <c r="D7" s="1">
        <v>-219.54282090000001</v>
      </c>
      <c r="E7" s="1">
        <v>-300.5394809</v>
      </c>
      <c r="F7" s="1">
        <v>-295.70856090000001</v>
      </c>
      <c r="G7" s="1">
        <v>-296.15491589999999</v>
      </c>
      <c r="H7" s="1">
        <v>-296.10240590000001</v>
      </c>
      <c r="I7" s="5">
        <f t="shared" si="0"/>
        <v>-286.99574729400001</v>
      </c>
      <c r="J7" s="5">
        <f t="shared" si="1"/>
        <v>-287.276097865</v>
      </c>
      <c r="L7" s="1">
        <f>ABS(C7-$I7)</f>
        <v>7.0587736059999884</v>
      </c>
      <c r="M7" s="1">
        <f>ABS(D7-$I7)</f>
        <v>67.452926394000002</v>
      </c>
      <c r="N7" s="1">
        <f>ABS(E7-$I7)</f>
        <v>13.543733605999989</v>
      </c>
      <c r="O7" s="1">
        <f>ABS(F7-$I7)</f>
        <v>8.7128136059999974</v>
      </c>
      <c r="P7" s="1">
        <f>ABS(G7-$I7)</f>
        <v>9.1591686059999802</v>
      </c>
      <c r="Q7" s="1">
        <f>ABS(H7-$I7)</f>
        <v>9.1066586059999963</v>
      </c>
      <c r="S7" s="1">
        <f>C7-$I7</f>
        <v>-7.0587736059999884</v>
      </c>
      <c r="T7" s="1">
        <f>D7-$I7</f>
        <v>67.452926394000002</v>
      </c>
      <c r="U7" s="1">
        <f>E7-$I7</f>
        <v>-13.543733605999989</v>
      </c>
      <c r="V7" s="1">
        <f>F7-$I7</f>
        <v>-8.7128136059999974</v>
      </c>
      <c r="W7" s="1">
        <f>G7-$I7</f>
        <v>-9.1591686059999802</v>
      </c>
      <c r="X7" s="1">
        <f>H7-$I7</f>
        <v>-9.1066586059999963</v>
      </c>
    </row>
    <row r="8" spans="1:24">
      <c r="A8" t="s">
        <v>15</v>
      </c>
      <c r="B8" t="s">
        <v>57</v>
      </c>
      <c r="C8" s="1">
        <v>-311.96245446299997</v>
      </c>
      <c r="D8" s="1">
        <v>-248.31213434</v>
      </c>
      <c r="E8" s="1">
        <v>-325.40811357600001</v>
      </c>
      <c r="F8" s="1">
        <v>-313.50271170000002</v>
      </c>
      <c r="G8" s="1">
        <v>-316.45230778199999</v>
      </c>
      <c r="H8" s="1">
        <v>-318.000478187</v>
      </c>
      <c r="I8" s="5">
        <f t="shared" si="0"/>
        <v>-308.95300038216664</v>
      </c>
      <c r="J8" s="5">
        <f t="shared" si="1"/>
        <v>-309.23490308239997</v>
      </c>
      <c r="L8" s="1">
        <f>ABS(C8-$I8)</f>
        <v>3.0094540808333363</v>
      </c>
      <c r="M8" s="1">
        <f>ABS(D8-$I8)</f>
        <v>60.640866042166635</v>
      </c>
      <c r="N8" s="1">
        <f>ABS(E8-$I8)</f>
        <v>16.45511319383337</v>
      </c>
      <c r="O8" s="1">
        <f>ABS(F8-$I8)</f>
        <v>4.5497113178333848</v>
      </c>
      <c r="P8" s="1">
        <f>ABS(G8-$I8)</f>
        <v>7.4993073998333557</v>
      </c>
      <c r="Q8" s="1">
        <f>ABS(H8-$I8)</f>
        <v>9.0474778048333633</v>
      </c>
      <c r="S8" s="1">
        <f>C8-$I8</f>
        <v>-3.0094540808333363</v>
      </c>
      <c r="T8" s="1">
        <f>D8-$I8</f>
        <v>60.640866042166635</v>
      </c>
      <c r="U8" s="1">
        <f>E8-$I8</f>
        <v>-16.45511319383337</v>
      </c>
      <c r="V8" s="1">
        <f>F8-$I8</f>
        <v>-4.5497113178333848</v>
      </c>
      <c r="W8" s="1">
        <f>G8-$I8</f>
        <v>-7.4993073998333557</v>
      </c>
      <c r="X8" s="1">
        <f>H8-$I8</f>
        <v>-9.0474778048333633</v>
      </c>
    </row>
    <row r="9" spans="1:24">
      <c r="A9" t="s">
        <v>17</v>
      </c>
      <c r="B9" t="s">
        <v>59</v>
      </c>
      <c r="C9" s="1">
        <v>-248.0502927</v>
      </c>
      <c r="D9" s="1">
        <v>-243.27188269999999</v>
      </c>
      <c r="E9" s="1">
        <v>-241.72283770000001</v>
      </c>
      <c r="F9" s="1">
        <v>-250.30822269999999</v>
      </c>
      <c r="G9" s="1">
        <v>-268.94927269999999</v>
      </c>
      <c r="H9" s="1">
        <v>-256.13683270000001</v>
      </c>
      <c r="I9" s="5">
        <f t="shared" si="0"/>
        <v>-254.72130479645</v>
      </c>
      <c r="J9" s="5">
        <f t="shared" si="1"/>
        <v>-259.75536227302001</v>
      </c>
      <c r="L9" s="1">
        <f>ABS(C9-$I9)</f>
        <v>6.6710120964499993</v>
      </c>
      <c r="M9" s="1">
        <f>ABS(D9-$I9)</f>
        <v>11.449422096450007</v>
      </c>
      <c r="N9" s="1">
        <f>ABS(E9-$I9)</f>
        <v>12.998467096449986</v>
      </c>
      <c r="O9" s="1">
        <f>ABS(F9-$I9)</f>
        <v>4.4130820964500117</v>
      </c>
      <c r="P9" s="1">
        <f>ABS(G9-$I9)</f>
        <v>14.227967903549995</v>
      </c>
      <c r="Q9" s="1">
        <f>ABS(H9-$I9)</f>
        <v>1.4155279035500143</v>
      </c>
      <c r="S9" s="1">
        <f>C9-$I9</f>
        <v>6.6710120964499993</v>
      </c>
      <c r="T9" s="1">
        <f>D9-$I9</f>
        <v>11.449422096450007</v>
      </c>
      <c r="U9" s="1">
        <f>E9-$I9</f>
        <v>12.998467096449986</v>
      </c>
      <c r="V9" s="1">
        <f>F9-$I9</f>
        <v>4.4130820964500117</v>
      </c>
      <c r="W9" s="1">
        <f>G9-$I9</f>
        <v>-14.227967903549995</v>
      </c>
      <c r="X9" s="1">
        <f>H9-$I9</f>
        <v>-1.4155279035500143</v>
      </c>
    </row>
    <row r="10" spans="1:24">
      <c r="A10" t="s">
        <v>16</v>
      </c>
      <c r="B10" t="s">
        <v>58</v>
      </c>
      <c r="C10" s="1">
        <v>-403.80344359999998</v>
      </c>
      <c r="D10" s="1">
        <v>-414.30544359999999</v>
      </c>
      <c r="E10" s="1">
        <v>-402.88451859999998</v>
      </c>
      <c r="F10" s="1">
        <v>-404.69611359999999</v>
      </c>
      <c r="G10" s="1">
        <v>-395.21805860000001</v>
      </c>
      <c r="H10" s="1">
        <v>-396.95088859999998</v>
      </c>
      <c r="I10" s="5">
        <f t="shared" si="0"/>
        <v>-367.59002389469998</v>
      </c>
      <c r="J10" s="5">
        <f>I25+J36</f>
        <v>-367.42251366161997</v>
      </c>
      <c r="L10" s="1">
        <f>ABS(C10-$I10)</f>
        <v>36.213419705299998</v>
      </c>
      <c r="M10" s="1">
        <f>ABS(D10-$I10)</f>
        <v>46.715419705300008</v>
      </c>
      <c r="N10" s="1">
        <f>ABS(E10-$I10)</f>
        <v>35.294494705299996</v>
      </c>
      <c r="O10" s="1">
        <f>ABS(F10-$I10)</f>
        <v>37.106089705300008</v>
      </c>
      <c r="P10" s="1">
        <f>ABS(G10-$I10)</f>
        <v>27.628034705300024</v>
      </c>
      <c r="Q10" s="1">
        <f>ABS(H10-$I10)</f>
        <v>29.360864705300003</v>
      </c>
      <c r="S10" s="1">
        <f>C10-$I10</f>
        <v>-36.213419705299998</v>
      </c>
      <c r="T10" s="1">
        <f>D10-$I10</f>
        <v>-46.715419705300008</v>
      </c>
      <c r="U10" s="1">
        <f>E10-$I10</f>
        <v>-35.294494705299996</v>
      </c>
      <c r="V10" s="1">
        <f>F10-$I10</f>
        <v>-37.106089705300008</v>
      </c>
      <c r="W10" s="1">
        <f>G10-$I10</f>
        <v>-27.628034705300024</v>
      </c>
      <c r="X10" s="1">
        <f>H10-$I10</f>
        <v>-29.360864705300003</v>
      </c>
    </row>
    <row r="11" spans="1:24">
      <c r="B11" t="s">
        <v>31</v>
      </c>
      <c r="C11" s="1">
        <f>AVERAGE(L3:L9)</f>
        <v>19.710271626992864</v>
      </c>
      <c r="D11" s="1">
        <f t="shared" ref="D11:H11" si="2">AVERAGE(M3:M9)</f>
        <v>40.127915894469048</v>
      </c>
      <c r="E11" s="1">
        <f t="shared" si="2"/>
        <v>27.256707341278574</v>
      </c>
      <c r="F11" s="1">
        <f t="shared" si="2"/>
        <v>24.698722341278589</v>
      </c>
      <c r="G11" s="1">
        <f t="shared" si="2"/>
        <v>19.319561028007147</v>
      </c>
      <c r="H11" s="1">
        <f t="shared" si="2"/>
        <v>17.035376028007153</v>
      </c>
    </row>
    <row r="12" spans="1:24">
      <c r="B12" t="s">
        <v>33</v>
      </c>
      <c r="C12" s="1">
        <f>MIN(S3:S9)</f>
        <v>-58.36664978083337</v>
      </c>
      <c r="D12" s="1">
        <f t="shared" ref="D12:H12" si="3">MIN(T3:T9)</f>
        <v>-13.680644780833347</v>
      </c>
      <c r="E12" s="1">
        <f t="shared" si="3"/>
        <v>-83.098874780833341</v>
      </c>
      <c r="F12" s="1">
        <f t="shared" si="3"/>
        <v>-82.206219780833351</v>
      </c>
      <c r="G12" s="1">
        <f t="shared" si="3"/>
        <v>-61.070949780833359</v>
      </c>
      <c r="H12" s="1">
        <f t="shared" si="3"/>
        <v>-63.328879780833347</v>
      </c>
    </row>
    <row r="13" spans="1:24">
      <c r="B13" t="s">
        <v>32</v>
      </c>
      <c r="C13" s="1">
        <f>MAX(S3:S9)</f>
        <v>26.168313737000005</v>
      </c>
      <c r="D13" s="1">
        <f t="shared" ref="D13:H13" si="4">MAX(T3:T9)</f>
        <v>68.292913298999991</v>
      </c>
      <c r="E13" s="1">
        <f t="shared" si="4"/>
        <v>33.073378736999985</v>
      </c>
      <c r="F13" s="1">
        <f t="shared" si="4"/>
        <v>33.572223737000002</v>
      </c>
      <c r="G13" s="1">
        <f t="shared" si="4"/>
        <v>22.492613736999999</v>
      </c>
      <c r="H13" s="1">
        <f t="shared" si="4"/>
        <v>19.394523736999986</v>
      </c>
    </row>
    <row r="14" spans="1:24">
      <c r="B14" t="s">
        <v>44</v>
      </c>
      <c r="C14" s="1">
        <f>AVERAGE(S3:S9)</f>
        <v>0.15744949337380781</v>
      </c>
      <c r="D14" s="1">
        <f t="shared" ref="D14:H14" si="5">AVERAGE(T3:T9)</f>
        <v>36.219160242802381</v>
      </c>
      <c r="E14" s="1">
        <f t="shared" si="5"/>
        <v>-5.0569273960547685</v>
      </c>
      <c r="F14" s="1">
        <f t="shared" si="5"/>
        <v>-2.5780618600547638</v>
      </c>
      <c r="G14" s="1">
        <f t="shared" si="5"/>
        <v>-6.9539800263404787</v>
      </c>
      <c r="H14" s="1">
        <f t="shared" si="5"/>
        <v>-6.6499222849119111</v>
      </c>
    </row>
    <row r="16" spans="1:24">
      <c r="A16" s="2" t="s">
        <v>39</v>
      </c>
      <c r="L16" s="2" t="s">
        <v>49</v>
      </c>
      <c r="S16" s="2" t="s">
        <v>48</v>
      </c>
    </row>
    <row r="17" spans="1:24">
      <c r="A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22</v>
      </c>
      <c r="L17" t="s">
        <v>1</v>
      </c>
      <c r="M17" t="s">
        <v>2</v>
      </c>
      <c r="N17" t="s">
        <v>3</v>
      </c>
      <c r="O17" t="s">
        <v>4</v>
      </c>
      <c r="P17" t="s">
        <v>5</v>
      </c>
      <c r="Q17" t="s">
        <v>6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X17" t="s">
        <v>6</v>
      </c>
    </row>
    <row r="18" spans="1:24">
      <c r="A18" t="s">
        <v>23</v>
      </c>
      <c r="B18" t="s">
        <v>52</v>
      </c>
      <c r="C18" s="1">
        <v>-475.58157830599998</v>
      </c>
      <c r="D18" s="1">
        <v>-454.55702905700002</v>
      </c>
      <c r="E18" s="1">
        <v>-470.704668588</v>
      </c>
      <c r="F18" s="1">
        <v>-470.93738215799999</v>
      </c>
      <c r="G18" s="1">
        <v>-478.89043988200001</v>
      </c>
      <c r="I18" s="1">
        <v>-491.22570372400003</v>
      </c>
      <c r="J18" s="1"/>
      <c r="L18" s="1">
        <f>ABS(C18-$I18)</f>
        <v>15.644125418000044</v>
      </c>
      <c r="M18" s="1">
        <f>ABS(D18-$I18)</f>
        <v>36.668674667000005</v>
      </c>
      <c r="N18" s="1">
        <f>ABS(E18-$I18)</f>
        <v>20.521035136000023</v>
      </c>
      <c r="O18" s="1">
        <f>ABS(F18-$I18)</f>
        <v>20.288321566000036</v>
      </c>
      <c r="P18" s="1">
        <f>ABS($G18-$I18)</f>
        <v>12.335263842000018</v>
      </c>
      <c r="Q18" s="1">
        <f>ABS(G18-$I18)</f>
        <v>12.335263842000018</v>
      </c>
      <c r="S18" s="1">
        <f>C18-$I18</f>
        <v>15.644125418000044</v>
      </c>
      <c r="T18" s="1">
        <f>D18-$I18</f>
        <v>36.668674667000005</v>
      </c>
      <c r="U18" s="1">
        <f>E18-$I18</f>
        <v>20.521035136000023</v>
      </c>
      <c r="V18" s="1">
        <f>F18-$I18</f>
        <v>20.288321566000036</v>
      </c>
      <c r="W18" s="1">
        <f>G18-$I18</f>
        <v>12.335263842000018</v>
      </c>
      <c r="X18" s="1">
        <f>G18-$I18</f>
        <v>12.335263842000018</v>
      </c>
    </row>
    <row r="19" spans="1:24">
      <c r="A19" t="s">
        <v>24</v>
      </c>
      <c r="B19" t="s">
        <v>56</v>
      </c>
      <c r="C19" s="1">
        <v>-402.09322550799999</v>
      </c>
      <c r="D19" s="1">
        <v>-355.14521816899997</v>
      </c>
      <c r="E19" s="1">
        <v>-425.77468449999998</v>
      </c>
      <c r="F19" s="1">
        <v>-426.60340632399999</v>
      </c>
      <c r="G19" s="1">
        <v>-403.33238819600001</v>
      </c>
      <c r="I19" s="1">
        <v>-342.42151536799997</v>
      </c>
      <c r="L19" s="1">
        <f>ABS(C19-$I19)</f>
        <v>59.671710140000016</v>
      </c>
      <c r="M19" s="1">
        <f>ABS(D19-$I19)</f>
        <v>12.723702801000002</v>
      </c>
      <c r="N19" s="1">
        <f>ABS(E19-$I19)</f>
        <v>83.353169132000005</v>
      </c>
      <c r="O19" s="1">
        <f>ABS(F19-$I19)</f>
        <v>84.181890956000018</v>
      </c>
      <c r="P19" s="1">
        <f>ABS(G19-$I19)</f>
        <v>60.910872828000038</v>
      </c>
      <c r="Q19" s="1">
        <f>ABS(G19-$I19)</f>
        <v>60.910872828000038</v>
      </c>
      <c r="S19" s="1">
        <f>C19-$I19</f>
        <v>-59.671710140000016</v>
      </c>
      <c r="T19" s="1">
        <f>D19-$I19</f>
        <v>-12.723702801000002</v>
      </c>
      <c r="U19" s="1">
        <f>E19-$I19</f>
        <v>-83.353169132000005</v>
      </c>
      <c r="V19" s="1">
        <f>F19-$I19</f>
        <v>-84.181890956000018</v>
      </c>
      <c r="W19" s="1">
        <f>G19-$I19</f>
        <v>-60.910872828000038</v>
      </c>
      <c r="X19" s="1">
        <f>G19-$I19</f>
        <v>-60.910872828000038</v>
      </c>
    </row>
    <row r="20" spans="1:24">
      <c r="A20" t="s">
        <v>25</v>
      </c>
      <c r="B20" t="s">
        <v>53</v>
      </c>
      <c r="C20" s="1">
        <v>-184.03216547700001</v>
      </c>
      <c r="D20" s="1">
        <v>-129.81419888900001</v>
      </c>
      <c r="E20" s="1">
        <v>-190.41579975100001</v>
      </c>
      <c r="F20" s="1">
        <v>-188.33324514500001</v>
      </c>
      <c r="G20" s="1">
        <v>-193.59290474100001</v>
      </c>
      <c r="I20" s="1">
        <v>-201.744270755</v>
      </c>
      <c r="L20" s="1">
        <f>ABS(C20-$I20)</f>
        <v>17.712105277999996</v>
      </c>
      <c r="M20" s="1">
        <f>ABS(D20-$I20)</f>
        <v>71.930071865999992</v>
      </c>
      <c r="N20" s="1">
        <f>ABS(E20-$I20)</f>
        <v>11.328471003999994</v>
      </c>
      <c r="O20" s="1">
        <f>ABS(F20-$I20)</f>
        <v>13.411025609999996</v>
      </c>
      <c r="P20" s="1">
        <f>ABS(G20-$I20)</f>
        <v>8.1513660139999899</v>
      </c>
      <c r="Q20" s="1">
        <f>ABS(G20-$I20)</f>
        <v>8.1513660139999899</v>
      </c>
      <c r="S20" s="1">
        <f>C20-$I20</f>
        <v>17.712105277999996</v>
      </c>
      <c r="T20" s="1">
        <f>D20-$I20</f>
        <v>71.930071865999992</v>
      </c>
      <c r="U20" s="1">
        <f>E20-$I20</f>
        <v>11.328471003999994</v>
      </c>
      <c r="V20" s="1">
        <f>F20-$I20</f>
        <v>13.411025609999996</v>
      </c>
      <c r="W20" s="1">
        <f>G20-$I20</f>
        <v>8.1513660139999899</v>
      </c>
      <c r="X20" s="1">
        <f>G20-$I20</f>
        <v>8.1513660139999899</v>
      </c>
    </row>
    <row r="21" spans="1:24">
      <c r="A21" t="s">
        <v>26</v>
      </c>
      <c r="B21" t="s">
        <v>54</v>
      </c>
      <c r="C21" s="1">
        <v>-337.05108030899999</v>
      </c>
      <c r="D21" s="1">
        <v>-330.17833787299998</v>
      </c>
      <c r="E21" s="1">
        <v>-328.93959566000001</v>
      </c>
      <c r="F21" s="1">
        <v>-333.05956386999998</v>
      </c>
      <c r="G21" s="1">
        <v>-336.51196257100003</v>
      </c>
      <c r="I21" s="1">
        <v>-360.27526504600002</v>
      </c>
      <c r="L21" s="1">
        <f>ABS(C21-$I21)</f>
        <v>23.22418473700003</v>
      </c>
      <c r="M21" s="1">
        <f>ABS(D21-$I21)</f>
        <v>30.09692717300004</v>
      </c>
      <c r="N21" s="1">
        <f>ABS(E21-$I21)</f>
        <v>31.335669386000006</v>
      </c>
      <c r="O21" s="1">
        <f>ABS(F21-$I21)</f>
        <v>27.215701176000039</v>
      </c>
      <c r="P21" s="1">
        <f>ABS(G21-$I21)</f>
        <v>23.763302474999989</v>
      </c>
      <c r="Q21" s="1">
        <f>ABS(G21-$I21)</f>
        <v>23.763302474999989</v>
      </c>
      <c r="S21" s="1">
        <f>C21-$I21</f>
        <v>23.22418473700003</v>
      </c>
      <c r="T21" s="1">
        <f>D21-$I21</f>
        <v>30.09692717300004</v>
      </c>
      <c r="U21" s="1">
        <f>E21-$I21</f>
        <v>31.335669386000006</v>
      </c>
      <c r="V21" s="1">
        <f>F21-$I21</f>
        <v>27.215701176000039</v>
      </c>
      <c r="W21" s="1">
        <f>G21-$I21</f>
        <v>23.763302474999989</v>
      </c>
      <c r="X21" s="1">
        <f>G21-$I21</f>
        <v>23.763302474999989</v>
      </c>
    </row>
    <row r="22" spans="1:24">
      <c r="A22" t="s">
        <v>27</v>
      </c>
      <c r="B22" t="s">
        <v>55</v>
      </c>
      <c r="C22" s="1">
        <v>-273.13782350499997</v>
      </c>
      <c r="D22" s="1">
        <v>-201.87730935299999</v>
      </c>
      <c r="E22" s="1">
        <v>-278.73475742800002</v>
      </c>
      <c r="F22" s="1">
        <v>-272.86692461199999</v>
      </c>
      <c r="G22" s="1">
        <v>-277.384765507</v>
      </c>
      <c r="I22" s="1">
        <v>-266.87635404600002</v>
      </c>
      <c r="L22" s="1">
        <f>ABS(C22-$I22)</f>
        <v>6.2614694589999544</v>
      </c>
      <c r="M22" s="1">
        <f>ABS(D22-$I22)</f>
        <v>64.99904469300003</v>
      </c>
      <c r="N22" s="1">
        <f>ABS(E22-$I22)</f>
        <v>11.858403382000006</v>
      </c>
      <c r="O22" s="1">
        <f>ABS(F22-$I22)</f>
        <v>5.990570565999974</v>
      </c>
      <c r="P22" s="1">
        <f>ABS(G22-$I22)</f>
        <v>10.50841146099998</v>
      </c>
      <c r="Q22" s="1">
        <f>ABS(G22-$I22)</f>
        <v>10.50841146099998</v>
      </c>
      <c r="S22" s="1">
        <f>C22-$I22</f>
        <v>-6.2614694589999544</v>
      </c>
      <c r="T22" s="1">
        <f>D22-$I22</f>
        <v>64.99904469300003</v>
      </c>
      <c r="U22" s="1">
        <f>E22-$I22</f>
        <v>-11.858403382000006</v>
      </c>
      <c r="V22" s="1">
        <f>F22-$I22</f>
        <v>-5.990570565999974</v>
      </c>
      <c r="W22" s="1">
        <f>G22-$I22</f>
        <v>-10.50841146099998</v>
      </c>
      <c r="X22" s="1">
        <f>G22-$I22</f>
        <v>-10.50841146099998</v>
      </c>
    </row>
    <row r="23" spans="1:24">
      <c r="A23" t="s">
        <v>28</v>
      </c>
      <c r="B23" t="s">
        <v>57</v>
      </c>
      <c r="C23" s="1">
        <v>-273.13782350499997</v>
      </c>
      <c r="D23" s="1">
        <v>-200.83228447600001</v>
      </c>
      <c r="E23" s="1">
        <v>-278.30929331499999</v>
      </c>
      <c r="F23" s="1">
        <v>-272.95881737500002</v>
      </c>
      <c r="G23" s="1">
        <v>-277.01499218800001</v>
      </c>
      <c r="I23" s="1">
        <v>-266.55800088199999</v>
      </c>
      <c r="K23" t="s">
        <v>51</v>
      </c>
      <c r="L23" s="1">
        <f>ABS(C22-$I22)</f>
        <v>6.2614694589999544</v>
      </c>
      <c r="M23" s="1">
        <f>ABS(D22-$I22)</f>
        <v>64.99904469300003</v>
      </c>
      <c r="N23" s="1">
        <f>ABS(E22-$I22)</f>
        <v>11.858403382000006</v>
      </c>
      <c r="O23" s="1">
        <f>ABS(F22-$I22)</f>
        <v>5.990570565999974</v>
      </c>
      <c r="P23" s="1">
        <f>ABS(G22-$I22)</f>
        <v>10.50841146099998</v>
      </c>
      <c r="Q23" s="1">
        <f>ABS(G22-$I22)</f>
        <v>10.50841146099998</v>
      </c>
      <c r="S23" s="1">
        <f>C22-$I22</f>
        <v>-6.2614694589999544</v>
      </c>
      <c r="T23" s="1">
        <f>D22-$I22</f>
        <v>64.99904469300003</v>
      </c>
      <c r="U23" s="1">
        <f>E22-$I22</f>
        <v>-11.858403382000006</v>
      </c>
      <c r="V23" s="1">
        <f>F22-$I22</f>
        <v>-5.990570565999974</v>
      </c>
      <c r="W23" s="1">
        <f>G22-$I22</f>
        <v>-10.50841146099998</v>
      </c>
      <c r="X23" s="1">
        <f>G22-$I22</f>
        <v>-10.50841146099998</v>
      </c>
    </row>
    <row r="24" spans="1:24">
      <c r="A24" t="s">
        <v>30</v>
      </c>
      <c r="B24" t="s">
        <v>59</v>
      </c>
      <c r="C24" s="1">
        <v>-195.2980698193</v>
      </c>
      <c r="D24" s="1">
        <v>-193.31979540500001</v>
      </c>
      <c r="E24" s="1">
        <v>-185.79685998599999</v>
      </c>
      <c r="F24" s="1">
        <v>-196.8521183531</v>
      </c>
      <c r="G24" s="1">
        <v>-190.75738725799999</v>
      </c>
      <c r="H24" s="1"/>
      <c r="I24" s="1">
        <v>-201.6997067373</v>
      </c>
      <c r="L24" s="1">
        <f>ABS(C23-$I23)</f>
        <v>6.5798226229999841</v>
      </c>
      <c r="M24" s="1">
        <f>ABS(D23-$I23)</f>
        <v>65.725716405999975</v>
      </c>
      <c r="N24" s="1">
        <f>ABS(E23-$I23)</f>
        <v>11.751292433000003</v>
      </c>
      <c r="O24" s="1">
        <f>ABS(F23-$I23)</f>
        <v>6.4008164930000362</v>
      </c>
      <c r="P24" s="1">
        <f>ABS(G23-$I23)</f>
        <v>10.45699130600002</v>
      </c>
      <c r="Q24" s="1">
        <f>ABS(G23-$I23)</f>
        <v>10.45699130600002</v>
      </c>
      <c r="S24" s="1">
        <f>C23-$I23</f>
        <v>-6.5798226229999841</v>
      </c>
      <c r="T24" s="1">
        <f>D23-$I23</f>
        <v>65.725716405999975</v>
      </c>
      <c r="U24" s="1">
        <f>E23-$I23</f>
        <v>-11.751292433000003</v>
      </c>
      <c r="V24" s="1">
        <f>F23-$I23</f>
        <v>-6.4008164930000362</v>
      </c>
      <c r="W24" s="1">
        <f>G23-$I23</f>
        <v>-10.45699130600002</v>
      </c>
      <c r="X24" s="1">
        <f>G23-$I23</f>
        <v>-10.45699130600002</v>
      </c>
    </row>
    <row r="25" spans="1:24">
      <c r="A25" t="s">
        <v>29</v>
      </c>
      <c r="B25" t="s">
        <v>58</v>
      </c>
      <c r="C25" s="1">
        <v>-357.45309486709999</v>
      </c>
      <c r="D25" s="1">
        <v>-371.28488094300002</v>
      </c>
      <c r="E25" s="1">
        <v>-356.86841031500001</v>
      </c>
      <c r="F25" s="1">
        <v>-360.1204179993</v>
      </c>
      <c r="G25" s="1">
        <v>-351.13709053299999</v>
      </c>
      <c r="I25" s="1">
        <v>-322.61377699309998</v>
      </c>
      <c r="L25" s="1">
        <f>ABS(C24-$I24)</f>
        <v>6.4016369180000083</v>
      </c>
      <c r="M25" s="1">
        <f>ABS(D24-$I24)</f>
        <v>8.3799113322999972</v>
      </c>
      <c r="N25" s="1">
        <f>ABS(E24-$I24)</f>
        <v>15.902846751300018</v>
      </c>
      <c r="O25" s="1">
        <f>ABS(F24-$I24)</f>
        <v>4.8475883842000087</v>
      </c>
      <c r="P25" s="1">
        <f>ABS(G24-$I24)</f>
        <v>10.942319479300011</v>
      </c>
      <c r="Q25" s="1">
        <f>ABS(G24-$I24)</f>
        <v>10.942319479300011</v>
      </c>
      <c r="S25" s="1">
        <f>C24-$I24</f>
        <v>6.4016369180000083</v>
      </c>
      <c r="T25" s="1">
        <f>D24-$I24</f>
        <v>8.3799113322999972</v>
      </c>
      <c r="U25" s="1">
        <f>E24-$I24</f>
        <v>15.902846751300018</v>
      </c>
      <c r="V25" s="1">
        <f>F24-$I24</f>
        <v>4.8475883842000087</v>
      </c>
      <c r="W25" s="1">
        <f>G24-$I24</f>
        <v>10.942319479300011</v>
      </c>
      <c r="X25" s="1">
        <f>G24-$I24</f>
        <v>10.942319479300011</v>
      </c>
    </row>
    <row r="26" spans="1:24">
      <c r="C26" s="1"/>
      <c r="D26" s="1"/>
      <c r="E26" s="1"/>
      <c r="F26" s="1"/>
      <c r="G26" s="1"/>
      <c r="I26" s="1"/>
      <c r="L26" s="1">
        <f>ABS(C25-$I25)</f>
        <v>34.839317874000017</v>
      </c>
      <c r="M26" s="1">
        <f>ABS(D25-$I25)</f>
        <v>48.671103949900044</v>
      </c>
      <c r="N26" s="1">
        <f>ABS(E25-$I25)</f>
        <v>34.25463332190003</v>
      </c>
      <c r="O26" s="1">
        <f>ABS(F25-$I25)</f>
        <v>37.506641006200027</v>
      </c>
      <c r="P26" s="1">
        <f>ABS(G25-$I25)</f>
        <v>28.523313539900016</v>
      </c>
      <c r="Q26" s="1">
        <f>ABS(G25-$I25)</f>
        <v>28.523313539900016</v>
      </c>
      <c r="S26" s="1">
        <f>C25-$I25</f>
        <v>-34.839317874000017</v>
      </c>
      <c r="T26" s="1">
        <f>D25-$I25</f>
        <v>-48.671103949900044</v>
      </c>
      <c r="U26" s="1">
        <f>E25-$I25</f>
        <v>-34.25463332190003</v>
      </c>
      <c r="V26" s="1">
        <f>F25-$I25</f>
        <v>-37.506641006200027</v>
      </c>
      <c r="W26" s="1">
        <f>G25-$I25</f>
        <v>-28.523313539900016</v>
      </c>
      <c r="X26" s="1">
        <f>G25-$I25</f>
        <v>-28.523313539900016</v>
      </c>
    </row>
    <row r="27" spans="1:24">
      <c r="A27" s="2" t="s">
        <v>43</v>
      </c>
    </row>
    <row r="28" spans="1:24"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40</v>
      </c>
      <c r="J28" t="s">
        <v>41</v>
      </c>
      <c r="L28" s="2" t="s">
        <v>50</v>
      </c>
    </row>
    <row r="29" spans="1:24">
      <c r="A29" t="s">
        <v>23</v>
      </c>
      <c r="B29" t="s">
        <v>52</v>
      </c>
      <c r="C29" s="1">
        <f>C3-C18</f>
        <v>-0.63904659400003538</v>
      </c>
      <c r="D29" s="1">
        <f>D3-D18</f>
        <v>-3.4688808429999654</v>
      </c>
      <c r="E29" s="1">
        <f>E3-E18</f>
        <v>-1.6827263119999998</v>
      </c>
      <c r="F29" s="1">
        <f>F3-F18</f>
        <v>0.17779725799999824</v>
      </c>
      <c r="G29" s="1">
        <f>G3-G18</f>
        <v>-1.2421800179999991</v>
      </c>
      <c r="H29" s="1">
        <f>H3-G18</f>
        <v>-2.0298300179999842</v>
      </c>
      <c r="I29" s="1">
        <f>AVERAGE(C29:H29)</f>
        <v>-1.4808110878333309</v>
      </c>
      <c r="J29" s="1">
        <f>AVERAGE(C29:G29)</f>
        <v>-1.3710073018000002</v>
      </c>
      <c r="S29" s="1">
        <f>S18-S3</f>
        <v>-0.84176449383329555</v>
      </c>
      <c r="T29" s="1">
        <f t="shared" ref="T29:X29" si="6">T18-T3</f>
        <v>1.9880697551666344</v>
      </c>
      <c r="U29" s="1">
        <f t="shared" si="6"/>
        <v>0.20191522416666885</v>
      </c>
      <c r="V29" s="1">
        <f t="shared" si="6"/>
        <v>-1.6586083458333292</v>
      </c>
      <c r="W29" s="1">
        <f t="shared" si="6"/>
        <v>-0.23863106983333182</v>
      </c>
      <c r="X29" s="1">
        <f t="shared" si="6"/>
        <v>0.54901893016665326</v>
      </c>
    </row>
    <row r="30" spans="1:24">
      <c r="A30" t="s">
        <v>24</v>
      </c>
      <c r="B30" t="s">
        <v>56</v>
      </c>
      <c r="C30" s="1">
        <f>C4-C19</f>
        <v>-0.44568189200003872</v>
      </c>
      <c r="D30" s="1">
        <f>D4-D19</f>
        <v>-2.7076842310000302</v>
      </c>
      <c r="E30" s="1">
        <f>E4-E19</f>
        <v>-1.496447900000021</v>
      </c>
      <c r="F30" s="1">
        <f>F4-F19</f>
        <v>0.22492892399998254</v>
      </c>
      <c r="G30" s="1">
        <f>G4-G19</f>
        <v>-1.9108192040000063</v>
      </c>
      <c r="H30" s="1">
        <f>H4-G19</f>
        <v>-4.1687492039999938</v>
      </c>
      <c r="I30" s="1">
        <f t="shared" ref="I30:I36" si="7">AVERAGE(C30:H30)</f>
        <v>-1.7507422511666846</v>
      </c>
      <c r="J30" s="1">
        <f t="shared" ref="J30:J36" si="8">AVERAGE(C30:G30)</f>
        <v>-1.2671408606000227</v>
      </c>
      <c r="S30" s="1">
        <f t="shared" ref="S30:X30" si="9">S19-S4</f>
        <v>-1.3050603591666459</v>
      </c>
      <c r="T30" s="1">
        <f t="shared" si="9"/>
        <v>0.95694197983334561</v>
      </c>
      <c r="U30" s="1">
        <f t="shared" si="9"/>
        <v>-0.25429435116666355</v>
      </c>
      <c r="V30" s="1">
        <f t="shared" si="9"/>
        <v>-1.9756711751666671</v>
      </c>
      <c r="W30" s="1">
        <f t="shared" si="9"/>
        <v>0.16007695283332168</v>
      </c>
      <c r="X30" s="1">
        <f t="shared" si="9"/>
        <v>2.4180069528333092</v>
      </c>
    </row>
    <row r="31" spans="1:24">
      <c r="A31" t="s">
        <v>25</v>
      </c>
      <c r="B31" t="s">
        <v>53</v>
      </c>
      <c r="C31" s="1">
        <f>C5-C20</f>
        <v>-1.0847284859999888</v>
      </c>
      <c r="D31" s="1">
        <f>D5-D20</f>
        <v>-7.2215899509999986</v>
      </c>
      <c r="E31" s="1">
        <f>E5-E20</f>
        <v>-3.6046383249999963</v>
      </c>
      <c r="F31" s="1">
        <f>F5-F20</f>
        <v>0.49461894500001335</v>
      </c>
      <c r="G31" s="1">
        <f>G5-G20</f>
        <v>-3.5227725409999948</v>
      </c>
      <c r="H31" s="1">
        <f>H5-G20</f>
        <v>-6.5674779459999968</v>
      </c>
      <c r="I31" s="1">
        <f t="shared" si="7"/>
        <v>-3.5844313839999935</v>
      </c>
      <c r="J31" s="1">
        <f t="shared" si="8"/>
        <v>-2.987822071599993</v>
      </c>
      <c r="S31" s="1">
        <f t="shared" ref="S31:X31" si="10">S20-S5</f>
        <v>-2.4997028980000096</v>
      </c>
      <c r="T31" s="1">
        <f t="shared" si="10"/>
        <v>3.6371585670000002</v>
      </c>
      <c r="U31" s="1">
        <f t="shared" si="10"/>
        <v>2.0206940999997869E-2</v>
      </c>
      <c r="V31" s="1">
        <f t="shared" si="10"/>
        <v>-4.0790503290000117</v>
      </c>
      <c r="W31" s="1">
        <f t="shared" si="10"/>
        <v>-6.1658843000003571E-2</v>
      </c>
      <c r="X31" s="1">
        <f t="shared" si="10"/>
        <v>2.9830465619999984</v>
      </c>
    </row>
    <row r="32" spans="1:24">
      <c r="A32" t="s">
        <v>26</v>
      </c>
      <c r="B32" t="s">
        <v>54</v>
      </c>
      <c r="C32" s="1">
        <f>C6-C21</f>
        <v>19.831968909000011</v>
      </c>
      <c r="D32" s="1">
        <f>D6-D21</f>
        <v>11.488946472999999</v>
      </c>
      <c r="E32" s="1">
        <f>E6-E21</f>
        <v>18.625549260000014</v>
      </c>
      <c r="F32" s="1">
        <f>F6-F21</f>
        <v>23.244362469999999</v>
      </c>
      <c r="G32" s="1">
        <f>G6-G21</f>
        <v>15.617151171000046</v>
      </c>
      <c r="H32" s="1">
        <f>H6-G21</f>
        <v>12.519061171000033</v>
      </c>
      <c r="I32" s="1">
        <f t="shared" si="7"/>
        <v>16.887839909000018</v>
      </c>
      <c r="J32" s="1">
        <f t="shared" si="8"/>
        <v>17.761595656600015</v>
      </c>
      <c r="S32" s="1">
        <f t="shared" ref="S32:X32" si="11">S21-S6</f>
        <v>-2.9441289999999753</v>
      </c>
      <c r="T32" s="1">
        <f t="shared" si="11"/>
        <v>5.3988934360000371</v>
      </c>
      <c r="U32" s="1">
        <f t="shared" si="11"/>
        <v>-1.7377093509999781</v>
      </c>
      <c r="V32" s="1">
        <f t="shared" si="11"/>
        <v>-6.3565225609999629</v>
      </c>
      <c r="W32" s="1">
        <f t="shared" si="11"/>
        <v>1.2706887379999898</v>
      </c>
      <c r="X32" s="1">
        <f t="shared" si="11"/>
        <v>4.3687787380000032</v>
      </c>
    </row>
    <row r="33" spans="1:24">
      <c r="A33" t="s">
        <v>27</v>
      </c>
      <c r="B33" t="s">
        <v>55</v>
      </c>
      <c r="C33" s="1">
        <f>C7-C22</f>
        <v>-20.916697395000028</v>
      </c>
      <c r="D33" s="1">
        <f>D7-D22</f>
        <v>-17.665511547000023</v>
      </c>
      <c r="E33" s="1">
        <f>E7-E22</f>
        <v>-21.804723471999978</v>
      </c>
      <c r="F33" s="1">
        <f>F7-F22</f>
        <v>-22.841636288000018</v>
      </c>
      <c r="G33" s="1">
        <f>G7-G22</f>
        <v>-18.770150392999994</v>
      </c>
      <c r="H33" s="1">
        <f>H7-G22</f>
        <v>-18.717640393000011</v>
      </c>
      <c r="I33" s="1">
        <f t="shared" si="7"/>
        <v>-20.119393248000009</v>
      </c>
      <c r="J33" s="1">
        <f t="shared" si="8"/>
        <v>-20.399743819000008</v>
      </c>
      <c r="K33" t="s">
        <v>51</v>
      </c>
      <c r="S33" s="1">
        <f t="shared" ref="S33:X33" si="12">S22-S7</f>
        <v>0.79730414700003394</v>
      </c>
      <c r="T33" s="1">
        <f t="shared" si="12"/>
        <v>-2.4538817009999718</v>
      </c>
      <c r="U33" s="1">
        <f t="shared" si="12"/>
        <v>1.6853302239999834</v>
      </c>
      <c r="V33" s="1">
        <f t="shared" si="12"/>
        <v>2.7222430400000235</v>
      </c>
      <c r="W33" s="1">
        <f t="shared" si="12"/>
        <v>-1.349242855</v>
      </c>
      <c r="X33" s="1">
        <f t="shared" si="12"/>
        <v>-1.4017528549999838</v>
      </c>
    </row>
    <row r="34" spans="1:24">
      <c r="A34" t="s">
        <v>28</v>
      </c>
      <c r="B34" t="s">
        <v>57</v>
      </c>
      <c r="C34" s="1">
        <f>C8-C23</f>
        <v>-38.824630958</v>
      </c>
      <c r="D34" s="1">
        <f>D8-D23</f>
        <v>-47.479849863999988</v>
      </c>
      <c r="E34" s="1">
        <f>E8-E23</f>
        <v>-47.098820261000014</v>
      </c>
      <c r="F34" s="1">
        <f>F8-F23</f>
        <v>-40.543894324999997</v>
      </c>
      <c r="G34" s="1">
        <f>G8-G23</f>
        <v>-39.437315593999983</v>
      </c>
      <c r="H34" s="1">
        <f>H8-G23</f>
        <v>-40.985485998999991</v>
      </c>
      <c r="I34" s="1">
        <f t="shared" si="7"/>
        <v>-42.394999500166662</v>
      </c>
      <c r="J34" s="1">
        <f t="shared" si="8"/>
        <v>-42.676902200399994</v>
      </c>
      <c r="S34" s="1">
        <f t="shared" ref="S34:X34" si="13">S23-S8</f>
        <v>-3.2520153781666181</v>
      </c>
      <c r="T34" s="1">
        <f t="shared" si="13"/>
        <v>4.3581786508333948</v>
      </c>
      <c r="U34" s="1">
        <f t="shared" si="13"/>
        <v>4.5967098118333638</v>
      </c>
      <c r="V34" s="1">
        <f t="shared" si="13"/>
        <v>-1.4408592481665892</v>
      </c>
      <c r="W34" s="1">
        <f t="shared" si="13"/>
        <v>-3.0091040611666244</v>
      </c>
      <c r="X34" s="1">
        <f t="shared" si="13"/>
        <v>-1.4609336561666169</v>
      </c>
    </row>
    <row r="35" spans="1:24">
      <c r="A35" t="s">
        <v>30</v>
      </c>
      <c r="B35" t="s">
        <v>59</v>
      </c>
      <c r="C35" s="1">
        <f>C9-C24</f>
        <v>-52.752222880700003</v>
      </c>
      <c r="D35" s="1">
        <f>D9-D24</f>
        <v>-49.952087294999984</v>
      </c>
      <c r="E35" s="1">
        <f>E9-E24</f>
        <v>-55.925977714000027</v>
      </c>
      <c r="F35" s="1">
        <f>F9-F24</f>
        <v>-53.456104346899991</v>
      </c>
      <c r="G35" s="1">
        <f>G9-G24</f>
        <v>-78.191885442</v>
      </c>
      <c r="H35" s="1">
        <f>H9-G24</f>
        <v>-65.379445442000019</v>
      </c>
      <c r="I35" s="1">
        <f>AVERAGE(C35:F35)</f>
        <v>-53.021598059150001</v>
      </c>
      <c r="J35" s="1">
        <f t="shared" si="8"/>
        <v>-58.055655535720007</v>
      </c>
      <c r="S35" s="1">
        <f t="shared" ref="S35:X35" si="14">S24-S9</f>
        <v>-13.250834719449983</v>
      </c>
      <c r="T35" s="1">
        <f t="shared" si="14"/>
        <v>54.276294309549968</v>
      </c>
      <c r="U35" s="1">
        <f t="shared" si="14"/>
        <v>-24.749759529449989</v>
      </c>
      <c r="V35" s="1">
        <f t="shared" si="14"/>
        <v>-10.813898589450048</v>
      </c>
      <c r="W35" s="1">
        <f t="shared" si="14"/>
        <v>3.7709765975499749</v>
      </c>
      <c r="X35" s="1">
        <f t="shared" si="14"/>
        <v>-9.041463402450006</v>
      </c>
    </row>
    <row r="36" spans="1:24">
      <c r="A36" t="s">
        <v>29</v>
      </c>
      <c r="B36" t="s">
        <v>58</v>
      </c>
      <c r="C36" s="1">
        <f t="shared" ref="C36:G36" si="15">C10-C25</f>
        <v>-46.350348732899988</v>
      </c>
      <c r="D36" s="1">
        <f t="shared" si="15"/>
        <v>-43.020562656999971</v>
      </c>
      <c r="E36" s="1">
        <f t="shared" si="15"/>
        <v>-46.016108284999973</v>
      </c>
      <c r="F36" s="1">
        <f t="shared" si="15"/>
        <v>-44.575695600699987</v>
      </c>
      <c r="G36" s="1">
        <f t="shared" si="15"/>
        <v>-44.080968067000015</v>
      </c>
      <c r="H36" s="1">
        <f>H10-G25</f>
        <v>-45.813798066999993</v>
      </c>
      <c r="I36" s="1">
        <f t="shared" si="7"/>
        <v>-44.976246901599986</v>
      </c>
      <c r="J36" s="1">
        <f t="shared" si="8"/>
        <v>-44.808736668519984</v>
      </c>
      <c r="S36" s="1">
        <f t="shared" ref="S36:X36" si="16">S25-S10</f>
        <v>42.615056623300006</v>
      </c>
      <c r="T36" s="1">
        <f t="shared" si="16"/>
        <v>55.095331037600005</v>
      </c>
      <c r="U36" s="1">
        <f t="shared" si="16"/>
        <v>51.197341456600014</v>
      </c>
      <c r="V36" s="1">
        <f t="shared" si="16"/>
        <v>41.953678089500016</v>
      </c>
      <c r="W36" s="1">
        <f t="shared" si="16"/>
        <v>38.570354184600035</v>
      </c>
      <c r="X36" s="1">
        <f t="shared" si="16"/>
        <v>40.303184184600013</v>
      </c>
    </row>
    <row r="39" spans="1:24">
      <c r="C39" s="1"/>
      <c r="D39" s="1"/>
      <c r="E39" s="1"/>
      <c r="F39" s="1"/>
      <c r="G39" s="1"/>
      <c r="H39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EleyRidealVergleich</vt:lpstr>
      <vt:lpstr>Eley-RidealStatistik</vt:lpstr>
      <vt:lpstr>GasphaseStatistik</vt:lpstr>
      <vt:lpstr>GasphaseVSSurface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2016-01-09T12:39:43Z</dcterms:created>
  <dcterms:modified xsi:type="dcterms:W3CDTF">2016-01-14T20:07:19Z</dcterms:modified>
</cp:coreProperties>
</file>