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20" yWindow="460" windowWidth="28800" windowHeight="16040" tabRatio="500" activeTab="3"/>
  </bookViews>
  <sheets>
    <sheet name="Puppet" sheetId="1" r:id="rId1"/>
    <sheet name="Ansible" sheetId="2" r:id="rId2"/>
    <sheet name="Full config" sheetId="7" r:id="rId3"/>
    <sheet name="Ansible partial config" sheetId="5" r:id="rId4"/>
    <sheet name="no config" sheetId="6" r:id="rId5"/>
    <sheet name="grafiek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7" l="1"/>
  <c r="K23" i="7"/>
  <c r="L22" i="7"/>
  <c r="K22" i="7"/>
  <c r="F37" i="5"/>
  <c r="E37" i="5"/>
  <c r="F36" i="5"/>
  <c r="E36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D6" i="3"/>
  <c r="C6" i="3"/>
  <c r="D4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C4" i="3"/>
  <c r="D5" i="3"/>
  <c r="C5" i="3"/>
  <c r="D2" i="3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2" i="3"/>
  <c r="P4" i="1"/>
  <c r="Q4" i="1"/>
  <c r="R4" i="1"/>
  <c r="S4" i="1"/>
  <c r="O4" i="1"/>
  <c r="K4" i="1"/>
  <c r="L4" i="1"/>
  <c r="M4" i="1"/>
  <c r="N4" i="1"/>
  <c r="B4" i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<sst xmlns="http://schemas.openxmlformats.org/spreadsheetml/2006/main" count="220" uniqueCount="84">
  <si>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</si>
  <si>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</si>
  <si>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</si>
  <si>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</si>
  <si>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</si>
  <si>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</si>
  <si>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</si>
  <si>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</si>
  <si>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</si>
  <si>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</si>
  <si>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</si>
  <si>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</si>
  <si>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</si>
  <si>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</si>
  <si>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</si>
  <si>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</si>
  <si>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</si>
  <si>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</si>
  <si>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</si>
  <si>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</si>
  <si>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</si>
  <si>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</si>
  <si>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</si>
  <si>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</si>
  <si>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puppet</t>
  </si>
  <si>
    <t>ansible</t>
  </si>
  <si>
    <t>gemiddelde config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</si>
  <si>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</si>
  <si>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</si>
  <si>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</si>
  <si>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</si>
  <si>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</si>
  <si>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</si>
  <si>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</si>
  <si>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</si>
  <si>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</si>
  <si>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</si>
  <si>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</si>
  <si>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</si>
  <si>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</si>
  <si>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</si>
  <si>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</si>
  <si>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</si>
  <si>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gemiddelde connection / pre</t>
  </si>
  <si>
    <t>standard deviation config</t>
  </si>
  <si>
    <t>Standard deviation config/pre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</si>
  <si>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</si>
  <si>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</si>
  <si>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</si>
  <si>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</si>
  <si>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</si>
  <si>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</si>
  <si>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</si>
  <si>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</si>
  <si>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</si>
  <si>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</si>
  <si>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</t>
  </si>
  <si>
    <t>changed in config</t>
  </si>
  <si>
    <t>mariadb running</t>
  </si>
  <si>
    <t>lorem ipsum</t>
  </si>
  <si>
    <t>ANSIBLE</t>
  </si>
  <si>
    <t>Puppet</t>
  </si>
  <si>
    <t>puppet verandfer zoalg github enkel de linen die veranderd zijn</t>
  </si>
  <si>
    <t>(in seconden)</t>
  </si>
  <si>
    <t>Z-toets: twee steekproeven voor gemiddelden</t>
  </si>
  <si>
    <t>Variabele 1</t>
  </si>
  <si>
    <t>Variabele 2</t>
  </si>
  <si>
    <t>Gemiddelde</t>
  </si>
  <si>
    <t>Bekende variantie</t>
  </si>
  <si>
    <t>Waarnemingen</t>
  </si>
  <si>
    <t>Schatting van verschil tussen gemiddelden</t>
  </si>
  <si>
    <t>z</t>
  </si>
  <si>
    <t>P(Z&lt;=z) eenzijdig</t>
  </si>
  <si>
    <t>Kritiek gebied voor Z-toets: eenzijdig</t>
  </si>
  <si>
    <t>P(Z&lt;=z) tweezijdig</t>
  </si>
  <si>
    <t>Kritiek gebied voor Z-toets: tweezijdig</t>
  </si>
  <si>
    <t xml:space="preserve">Puppet </t>
  </si>
  <si>
    <t>Ansible</t>
  </si>
  <si>
    <t>gemiddelde</t>
  </si>
  <si>
    <t>variatie</t>
  </si>
  <si>
    <t>DEPLOY</t>
  </si>
  <si>
    <t>Connectiontime</t>
  </si>
  <si>
    <t>gemmidelde</t>
  </si>
  <si>
    <t>afwijking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</si>
</sst>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ndale Mono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ont="1"/>
    <xf numFmtId="2" fontId="6" fillId="0" borderId="0" xfId="0" applyNumberFormat="1" applyFont="1"/>
    <xf numFmtId="0" fontId="0" fillId="4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6" borderId="0" xfId="0" applyNumberFormat="1" applyFill="1"/>
  </cellXfs>
  <cellStyles count="3">
    <cellStyle name="Gevolgde hyperlink" xfId="2" builtinId="9" hidden="1"/>
    <cellStyle name="Hyperlink" xfId="1" builtinId="8" hidden="1"/>
    <cellStyle name="Stand." xfId="0" builtinId="0"/>
  </cellStyles>
  <dxfs count="32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F8-4E2E-B041-79643940DA82}"/>
            </c:ext>
          </c:extLst>
        </c:ser>
        <c:ser>
          <c:idx val="1"/>
          <c:order val="1"/>
          <c:tx>
            <c:strRef>
              <c:f>Puppet!$A$5</c:f>
              <c:strCache>
                <c:ptCount val="1"/>
                <c:pt idx="0">
                  <c:v>official (applying config puppet gemeten)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F8-4E2E-B041-79643940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94912"/>
        <c:axId val="748395936"/>
      </c:areaChart>
      <c:catAx>
        <c:axId val="7049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8395936"/>
        <c:crosses val="autoZero"/>
        <c:auto val="1"/>
        <c:lblAlgn val="ctr"/>
        <c:lblOffset val="100"/>
        <c:noMultiLvlLbl val="0"/>
      </c:catAx>
      <c:valAx>
        <c:axId val="748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49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596364829396325"/>
          <c:y val="0.180094562647754"/>
          <c:w val="0.895919072615923"/>
          <c:h val="0.566603376705571"/>
        </c:manualLayout>
      </c:layout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9-4290-95F1-ECCB1C0B378A}"/>
            </c:ext>
          </c:extLst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9-4290-95F1-ECCB1C0B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28336"/>
        <c:axId val="747247296"/>
      </c:lineChart>
      <c:catAx>
        <c:axId val="7468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7247296"/>
        <c:crosses val="autoZero"/>
        <c:auto val="1"/>
        <c:lblAlgn val="ctr"/>
        <c:lblOffset val="100"/>
        <c:noMultiLvlLbl val="0"/>
      </c:catAx>
      <c:valAx>
        <c:axId val="747247296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68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B-4730-85D9-427D499DEA5E}"/>
            </c:ext>
          </c:extLst>
        </c:ser>
        <c:ser>
          <c:idx val="1"/>
          <c:order val="1"/>
          <c:tx>
            <c:strRef>
              <c:f>Ansible!$A$7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B-4730-85D9-427D499D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2736"/>
        <c:axId val="746805056"/>
      </c:areaChart>
      <c:catAx>
        <c:axId val="746802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6805056"/>
        <c:crosses val="autoZero"/>
        <c:auto val="1"/>
        <c:lblAlgn val="ctr"/>
        <c:lblOffset val="100"/>
        <c:noMultiLvlLbl val="0"/>
      </c:catAx>
      <c:valAx>
        <c:axId val="7468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68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deploytijd (volledige</a:t>
            </a:r>
            <a:r>
              <a:rPr lang="nl-NL" baseline="0"/>
              <a:t> configuratie)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  <c:smooth val="0"/>
        </c:ser>
        <c:ser>
          <c:idx val="1"/>
          <c:order val="1"/>
          <c:tx>
            <c:v>Ansible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693616"/>
        <c:axId val="775719536"/>
      </c:lineChart>
      <c:catAx>
        <c:axId val="7756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719536"/>
        <c:crosses val="autoZero"/>
        <c:auto val="1"/>
        <c:lblAlgn val="ctr"/>
        <c:lblOffset val="100"/>
        <c:noMultiLvlLbl val="0"/>
      </c:catAx>
      <c:valAx>
        <c:axId val="775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69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Connectietijd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v>Ansible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52624"/>
        <c:axId val="446959008"/>
      </c:lineChart>
      <c:catAx>
        <c:axId val="45135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6959008"/>
        <c:crosses val="autoZero"/>
        <c:auto val="1"/>
        <c:lblAlgn val="ctr"/>
        <c:lblOffset val="100"/>
        <c:noMultiLvlLbl val="0"/>
      </c:catAx>
      <c:valAx>
        <c:axId val="4469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352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deploytijd voor gedeeltelijke</a:t>
            </a:r>
            <a:r>
              <a:rPr lang="nl-NL" baseline="0"/>
              <a:t> configuratie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config'!$B$8:$AE$8</c:f>
              <c:numCache>
                <c:formatCode>General</c:formatCode>
                <c:ptCount val="30"/>
                <c:pt idx="0">
                  <c:v>14.0</c:v>
                </c:pt>
                <c:pt idx="1">
                  <c:v>20.0</c:v>
                </c:pt>
                <c:pt idx="2">
                  <c:v>23.0</c:v>
                </c:pt>
                <c:pt idx="3">
                  <c:v>23.0</c:v>
                </c:pt>
                <c:pt idx="4">
                  <c:v>14.0</c:v>
                </c:pt>
                <c:pt idx="5">
                  <c:v>19.0</c:v>
                </c:pt>
                <c:pt idx="6">
                  <c:v>30.0</c:v>
                </c:pt>
                <c:pt idx="7">
                  <c:v>15.0</c:v>
                </c:pt>
                <c:pt idx="8">
                  <c:v>21.0</c:v>
                </c:pt>
                <c:pt idx="9">
                  <c:v>22.0</c:v>
                </c:pt>
                <c:pt idx="10">
                  <c:v>14.0</c:v>
                </c:pt>
                <c:pt idx="11">
                  <c:v>14.0</c:v>
                </c:pt>
                <c:pt idx="12">
                  <c:v>20.0</c:v>
                </c:pt>
                <c:pt idx="13">
                  <c:v>25.0</c:v>
                </c:pt>
                <c:pt idx="14">
                  <c:v>13.0</c:v>
                </c:pt>
                <c:pt idx="15">
                  <c:v>14.0</c:v>
                </c:pt>
                <c:pt idx="16">
                  <c:v>13.0</c:v>
                </c:pt>
                <c:pt idx="17">
                  <c:v>18.0</c:v>
                </c:pt>
                <c:pt idx="18">
                  <c:v>16.0</c:v>
                </c:pt>
                <c:pt idx="19">
                  <c:v>24.0</c:v>
                </c:pt>
                <c:pt idx="20">
                  <c:v>19.0</c:v>
                </c:pt>
                <c:pt idx="21">
                  <c:v>15.0</c:v>
                </c:pt>
                <c:pt idx="22">
                  <c:v>23.0</c:v>
                </c:pt>
                <c:pt idx="23">
                  <c:v>13.0</c:v>
                </c:pt>
                <c:pt idx="24">
                  <c:v>14.0</c:v>
                </c:pt>
                <c:pt idx="25">
                  <c:v>32.0</c:v>
                </c:pt>
                <c:pt idx="26">
                  <c:v>14.0</c:v>
                </c:pt>
                <c:pt idx="27">
                  <c:v>14.0</c:v>
                </c:pt>
                <c:pt idx="28">
                  <c:v>25.0</c:v>
                </c:pt>
                <c:pt idx="29">
                  <c:v>32.0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config'!$B$12:$AE$12</c:f>
              <c:numCache>
                <c:formatCode>General</c:formatCode>
                <c:ptCount val="30"/>
                <c:pt idx="0">
                  <c:v>2.92</c:v>
                </c:pt>
                <c:pt idx="1">
                  <c:v>3.0</c:v>
                </c:pt>
                <c:pt idx="2">
                  <c:v>2.96</c:v>
                </c:pt>
                <c:pt idx="3">
                  <c:v>2.98</c:v>
                </c:pt>
                <c:pt idx="4">
                  <c:v>2.91</c:v>
                </c:pt>
                <c:pt idx="5">
                  <c:v>5.86</c:v>
                </c:pt>
                <c:pt idx="6">
                  <c:v>3.11</c:v>
                </c:pt>
                <c:pt idx="7">
                  <c:v>2.93</c:v>
                </c:pt>
                <c:pt idx="8">
                  <c:v>2.88</c:v>
                </c:pt>
                <c:pt idx="9">
                  <c:v>3.24</c:v>
                </c:pt>
                <c:pt idx="10">
                  <c:v>3.19</c:v>
                </c:pt>
                <c:pt idx="11">
                  <c:v>4.36</c:v>
                </c:pt>
                <c:pt idx="12">
                  <c:v>2.95</c:v>
                </c:pt>
                <c:pt idx="13">
                  <c:v>2.93</c:v>
                </c:pt>
                <c:pt idx="14">
                  <c:v>2.97</c:v>
                </c:pt>
                <c:pt idx="15">
                  <c:v>2.9</c:v>
                </c:pt>
                <c:pt idx="16">
                  <c:v>2.96</c:v>
                </c:pt>
                <c:pt idx="17">
                  <c:v>2.85</c:v>
                </c:pt>
                <c:pt idx="18">
                  <c:v>2.95</c:v>
                </c:pt>
                <c:pt idx="19">
                  <c:v>2.87</c:v>
                </c:pt>
                <c:pt idx="20">
                  <c:v>2.87</c:v>
                </c:pt>
                <c:pt idx="21">
                  <c:v>2.87</c:v>
                </c:pt>
                <c:pt idx="22">
                  <c:v>3.09</c:v>
                </c:pt>
                <c:pt idx="23">
                  <c:v>2.95</c:v>
                </c:pt>
                <c:pt idx="24">
                  <c:v>2.93</c:v>
                </c:pt>
                <c:pt idx="25">
                  <c:v>2.96</c:v>
                </c:pt>
                <c:pt idx="26">
                  <c:v>2.93</c:v>
                </c:pt>
                <c:pt idx="27">
                  <c:v>2.88</c:v>
                </c:pt>
                <c:pt idx="28">
                  <c:v>2.8</c:v>
                </c:pt>
                <c:pt idx="29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82800"/>
        <c:axId val="748091792"/>
      </c:lineChart>
      <c:catAx>
        <c:axId val="74798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8091792"/>
        <c:crosses val="autoZero"/>
        <c:auto val="1"/>
        <c:lblAlgn val="ctr"/>
        <c:lblOffset val="100"/>
        <c:noMultiLvlLbl val="0"/>
      </c:catAx>
      <c:valAx>
        <c:axId val="748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79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229796933278"/>
          <c:y val="0.884837416156314"/>
          <c:w val="0.10645793617903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connection establishment</a:t>
            </a:r>
          </a:p>
          <a:p>
            <a:pPr>
              <a:defRPr/>
            </a:pP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Puppet!$B$2:$U$2</c:f>
              <c:numCache>
                <c:formatCode>0.00</c:formatCode>
                <c:ptCount val="2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10-4E88-A46B-3E27751F553C}"/>
            </c:ext>
          </c:extLst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Ansible!$B$6:$U$6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10-4E88-A46B-3E27751F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524320"/>
        <c:axId val="705526640"/>
      </c:lineChart>
      <c:catAx>
        <c:axId val="70552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526640"/>
        <c:crosses val="autoZero"/>
        <c:auto val="1"/>
        <c:lblAlgn val="ctr"/>
        <c:lblOffset val="100"/>
        <c:noMultiLvlLbl val="0"/>
      </c:catAx>
      <c:valAx>
        <c:axId val="705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5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15</xdr:col>
      <xdr:colOff>482600</xdr:colOff>
      <xdr:row>23</xdr:row>
      <xdr:rowOff>57150</xdr:rowOff>
    </xdr:to>
    <xdr:graphicFrame macro="">
      <xdr:nvGraphicFramePr>
        <xdr:cNvPr id="6" name="Grafiek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57150</xdr:rowOff>
    </xdr:from>
    <xdr:to>
      <xdr:col>11</xdr:col>
      <xdr:colOff>793750</xdr:colOff>
      <xdr:row>37</xdr:row>
      <xdr:rowOff>101600</xdr:rowOff>
    </xdr:to>
    <xdr:graphicFrame macro="">
      <xdr:nvGraphicFramePr>
        <xdr:cNvPr id="7" name="Grafiek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19</xdr:row>
      <xdr:rowOff>120650</xdr:rowOff>
    </xdr:from>
    <xdr:to>
      <xdr:col>10</xdr:col>
      <xdr:colOff>76200</xdr:colOff>
      <xdr:row>33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0</xdr:row>
      <xdr:rowOff>146050</xdr:rowOff>
    </xdr:from>
    <xdr:to>
      <xdr:col>4</xdr:col>
      <xdr:colOff>736600</xdr:colOff>
      <xdr:row>14</xdr:row>
      <xdr:rowOff>44450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</xdr:row>
      <xdr:rowOff>82550</xdr:rowOff>
    </xdr:from>
    <xdr:to>
      <xdr:col>16</xdr:col>
      <xdr:colOff>622300</xdr:colOff>
      <xdr:row>14</xdr:row>
      <xdr:rowOff>184150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68036</xdr:colOff>
      <xdr:row>16</xdr:row>
      <xdr:rowOff>181428</xdr:rowOff>
    </xdr:from>
    <xdr:to>
      <xdr:col>20</xdr:col>
      <xdr:colOff>126094</xdr:colOff>
      <xdr:row>30</xdr:row>
      <xdr:rowOff>79828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6</xdr:row>
      <xdr:rowOff>196850</xdr:rowOff>
    </xdr:from>
    <xdr:to>
      <xdr:col>10</xdr:col>
      <xdr:colOff>393700</xdr:colOff>
      <xdr:row>27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AE5" totalsRowShown="0">
  <autoFilter ref="A1:AE5"/>
  <tableColumns count="31">
    <tableColumn id="1" name="in seconden"/>
    <tableColumn id="2" name="1" dataDxfId="31"/>
    <tableColumn id="3" name="2" dataDxfId="30"/>
    <tableColumn id="4" name="3" dataDxfId="29"/>
    <tableColumn id="5" name="4" dataDxfId="28"/>
    <tableColumn id="6" name="5" dataDxfId="27"/>
    <tableColumn id="7" name="6" dataDxfId="26"/>
    <tableColumn id="8" name="7" dataDxfId="25"/>
    <tableColumn id="9" name="8" dataDxfId="24"/>
    <tableColumn id="10" name="9" dataDxfId="23"/>
    <tableColumn id="11" name="10" dataDxfId="22"/>
    <tableColumn id="12" name="11" dataDxfId="21"/>
    <tableColumn id="13" name="12" dataDxfId="20"/>
    <tableColumn id="14" name="13" dataDxfId="19"/>
    <tableColumn id="15" name="14" dataDxfId="18"/>
    <tableColumn id="16" name="15" dataDxfId="17"/>
    <tableColumn id="17" name="16" dataDxfId="16"/>
    <tableColumn id="18" name="17" dataDxfId="15"/>
    <tableColumn id="19" name="18" dataDxfId="14"/>
    <tableColumn id="20" name="19" dataDxfId="13"/>
    <tableColumn id="21" name="20" dataDxfId="12"/>
    <tableColumn id="22" name="21" dataDxfId="11"/>
    <tableColumn id="23" name="22" dataDxfId="10"/>
    <tableColumn id="24" name="23" dataDxfId="9"/>
    <tableColumn id="25" name="24" dataDxfId="8"/>
    <tableColumn id="26" name="25" dataDxfId="7"/>
    <tableColumn id="27" name="26" dataDxfId="6"/>
    <tableColumn id="28" name="27" dataDxfId="5"/>
    <tableColumn id="29" name="28" dataDxfId="4"/>
    <tableColumn id="30" name="29" dataDxfId="3"/>
    <tableColumn id="31" name="30" dataDxfId="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AE3" totalsRowShown="0">
  <autoFilter ref="A1:AE3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el24" displayName="Tabel24" ref="A2:AE4" totalsRowShown="0">
  <autoFilter ref="A2:AE4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0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A11:AE12" totalsRowShown="0">
  <autoFilter ref="A11:AE12"/>
  <tableColumns count="31">
    <tableColumn id="1" name="Puppet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M1" zoomScale="70" zoomScaleNormal="70" zoomScalePageLayoutView="70" workbookViewId="0">
      <selection activeCell="AG2" sqref="AG2"/>
    </sheetView>
  </sheetViews>
  <sheetFormatPr baseColWidth="10" defaultColWidth="11" defaultRowHeight="16" x14ac:dyDescent="0.2"/>
  <cols>
    <col min="1" max="1" width="19" customWidth="1"/>
  </cols>
  <sheetData>
    <row r="1" spans="1:3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s="5" t="s">
        <v>32</v>
      </c>
      <c r="Q1" s="5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40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  <c r="V2" s="10">
        <v>11</v>
      </c>
      <c r="W2" s="2">
        <v>13</v>
      </c>
      <c r="X2" s="2">
        <v>13</v>
      </c>
      <c r="Y2" s="2">
        <v>8</v>
      </c>
      <c r="Z2" s="2">
        <v>12</v>
      </c>
      <c r="AA2" s="2">
        <v>8</v>
      </c>
      <c r="AB2" s="2">
        <v>7</v>
      </c>
      <c r="AC2" s="2">
        <v>7</v>
      </c>
      <c r="AD2" s="2">
        <v>8</v>
      </c>
      <c r="AE2" s="2">
        <v>10</v>
      </c>
    </row>
    <row r="3" spans="1:31" x14ac:dyDescent="0.2">
      <c r="A3" t="s">
        <v>38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41</v>
      </c>
      <c r="U3" s="2" t="s">
        <v>41</v>
      </c>
      <c r="V3" s="2" t="s">
        <v>41</v>
      </c>
      <c r="W3" s="2" t="s">
        <v>41</v>
      </c>
      <c r="X3" s="2" t="s">
        <v>41</v>
      </c>
      <c r="Y3" s="2" t="s">
        <v>41</v>
      </c>
      <c r="Z3" s="2" t="s">
        <v>41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:S4" si="1">SUM(K2:K3)</f>
        <v>51.13</v>
      </c>
      <c r="L4" s="2">
        <f t="shared" si="1"/>
        <v>48.83</v>
      </c>
      <c r="M4" s="2">
        <f t="shared" si="1"/>
        <v>103.6</v>
      </c>
      <c r="N4" s="2">
        <f t="shared" si="1"/>
        <v>40.68</v>
      </c>
      <c r="O4" s="2">
        <f t="shared" si="1"/>
        <v>57.25</v>
      </c>
      <c r="P4" s="2">
        <f t="shared" si="1"/>
        <v>46.34</v>
      </c>
      <c r="Q4" s="2">
        <f t="shared" si="1"/>
        <v>64.53</v>
      </c>
      <c r="R4" s="2">
        <f t="shared" si="1"/>
        <v>62.57</v>
      </c>
      <c r="S4" s="2">
        <f t="shared" si="1"/>
        <v>80.960000000000008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">
      <c r="A5" t="s">
        <v>39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  <c r="V5" s="10">
        <v>47.43</v>
      </c>
      <c r="W5" s="2">
        <v>56.98</v>
      </c>
      <c r="X5" s="2">
        <v>59.97</v>
      </c>
      <c r="Y5" s="2">
        <v>61.28</v>
      </c>
      <c r="Z5" s="2">
        <v>53.98</v>
      </c>
      <c r="AA5" s="2">
        <v>56.56</v>
      </c>
      <c r="AB5" s="2">
        <v>53.57</v>
      </c>
      <c r="AC5" s="2">
        <v>49.01</v>
      </c>
      <c r="AD5" s="2">
        <v>50.21</v>
      </c>
      <c r="AE5" s="2">
        <v>51.3</v>
      </c>
    </row>
    <row r="6" spans="1:3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opLeftCell="K1" zoomScale="69" workbookViewId="0">
      <selection activeCell="A2" sqref="A2:K3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s="5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  <c r="V2" s="5">
        <v>106</v>
      </c>
      <c r="W2">
        <v>81</v>
      </c>
      <c r="X2">
        <v>67</v>
      </c>
      <c r="Y2">
        <v>67</v>
      </c>
      <c r="Z2">
        <v>64</v>
      </c>
      <c r="AA2">
        <v>69</v>
      </c>
      <c r="AB2">
        <v>70</v>
      </c>
      <c r="AC2">
        <v>71</v>
      </c>
      <c r="AD2">
        <v>82</v>
      </c>
      <c r="AE2">
        <v>76</v>
      </c>
    </row>
    <row r="3" spans="1:3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  <c r="V3" s="5">
        <v>96</v>
      </c>
      <c r="W3">
        <v>73</v>
      </c>
      <c r="X3">
        <v>61</v>
      </c>
      <c r="Y3">
        <v>62</v>
      </c>
      <c r="Z3">
        <v>59</v>
      </c>
      <c r="AA3">
        <v>64</v>
      </c>
      <c r="AB3">
        <v>65</v>
      </c>
      <c r="AC3">
        <v>64</v>
      </c>
      <c r="AD3">
        <v>76</v>
      </c>
      <c r="AE3">
        <v>61</v>
      </c>
    </row>
    <row r="4" spans="1:31" x14ac:dyDescent="0.2">
      <c r="V4" s="5"/>
    </row>
    <row r="5" spans="1:31" x14ac:dyDescent="0.2">
      <c r="V5" s="5"/>
    </row>
    <row r="6" spans="1:31" x14ac:dyDescent="0.2">
      <c r="A6" t="s">
        <v>19</v>
      </c>
      <c r="B6" s="6">
        <f t="shared" ref="B6:I6" si="0">B2-B3</f>
        <v>9</v>
      </c>
      <c r="C6" s="6">
        <f t="shared" si="0"/>
        <v>5</v>
      </c>
      <c r="D6" s="6">
        <f t="shared" si="0"/>
        <v>5</v>
      </c>
      <c r="E6" s="6">
        <f t="shared" si="0"/>
        <v>7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5</v>
      </c>
      <c r="J6" s="6">
        <f t="shared" ref="J6:AE6" si="1">J2-J3</f>
        <v>4</v>
      </c>
      <c r="K6" s="6">
        <f t="shared" si="1"/>
        <v>11</v>
      </c>
      <c r="L6" s="6">
        <f t="shared" si="1"/>
        <v>6</v>
      </c>
      <c r="M6" s="6">
        <f t="shared" si="1"/>
        <v>4</v>
      </c>
      <c r="N6" s="6">
        <f t="shared" si="1"/>
        <v>8</v>
      </c>
      <c r="O6" s="6">
        <f t="shared" si="1"/>
        <v>10</v>
      </c>
      <c r="P6" s="6">
        <f t="shared" si="1"/>
        <v>7</v>
      </c>
      <c r="Q6" s="6">
        <f t="shared" si="1"/>
        <v>5</v>
      </c>
      <c r="R6" s="6">
        <f t="shared" si="1"/>
        <v>6</v>
      </c>
      <c r="S6" s="6">
        <f t="shared" si="1"/>
        <v>4</v>
      </c>
      <c r="T6" s="6">
        <f t="shared" si="1"/>
        <v>9</v>
      </c>
      <c r="U6" s="6">
        <f t="shared" si="1"/>
        <v>5</v>
      </c>
      <c r="V6" s="5">
        <f t="shared" si="1"/>
        <v>10</v>
      </c>
      <c r="W6" s="6">
        <f t="shared" si="1"/>
        <v>8</v>
      </c>
      <c r="X6" s="6">
        <f t="shared" si="1"/>
        <v>6</v>
      </c>
      <c r="Y6" s="6">
        <f t="shared" si="1"/>
        <v>5</v>
      </c>
      <c r="Z6" s="6">
        <f t="shared" si="1"/>
        <v>5</v>
      </c>
      <c r="AA6" s="6">
        <f t="shared" si="1"/>
        <v>5</v>
      </c>
      <c r="AB6" s="6">
        <f t="shared" si="1"/>
        <v>5</v>
      </c>
      <c r="AC6" s="6">
        <f t="shared" si="1"/>
        <v>7</v>
      </c>
      <c r="AD6" s="6">
        <f t="shared" si="1"/>
        <v>6</v>
      </c>
      <c r="AE6" s="6">
        <f t="shared" si="1"/>
        <v>15</v>
      </c>
    </row>
    <row r="7" spans="1:31" x14ac:dyDescent="0.2">
      <c r="A7" t="s">
        <v>20</v>
      </c>
      <c r="B7" s="6">
        <f t="shared" ref="B7:I7" si="2">B3</f>
        <v>67</v>
      </c>
      <c r="C7" s="6">
        <f t="shared" si="2"/>
        <v>60</v>
      </c>
      <c r="D7" s="6">
        <f t="shared" si="2"/>
        <v>51</v>
      </c>
      <c r="E7" s="6">
        <f t="shared" si="2"/>
        <v>59</v>
      </c>
      <c r="F7" s="6">
        <f t="shared" si="2"/>
        <v>51</v>
      </c>
      <c r="G7" s="6">
        <f t="shared" si="2"/>
        <v>51</v>
      </c>
      <c r="H7" s="6">
        <f t="shared" si="2"/>
        <v>59</v>
      </c>
      <c r="I7" s="6">
        <f t="shared" si="2"/>
        <v>57</v>
      </c>
      <c r="J7" s="6">
        <f t="shared" ref="J7:AE7" si="3">J3</f>
        <v>45</v>
      </c>
      <c r="K7" s="6">
        <f t="shared" si="3"/>
        <v>90</v>
      </c>
      <c r="L7" s="6">
        <f t="shared" si="3"/>
        <v>52</v>
      </c>
      <c r="M7" s="6">
        <f t="shared" si="3"/>
        <v>53</v>
      </c>
      <c r="N7" s="6">
        <f t="shared" si="3"/>
        <v>54</v>
      </c>
      <c r="O7" s="6">
        <f t="shared" si="3"/>
        <v>52</v>
      </c>
      <c r="P7" s="6">
        <f t="shared" si="3"/>
        <v>62</v>
      </c>
      <c r="Q7" s="6">
        <f t="shared" si="3"/>
        <v>68</v>
      </c>
      <c r="R7" s="6">
        <f t="shared" si="3"/>
        <v>51</v>
      </c>
      <c r="S7" s="6">
        <f t="shared" si="3"/>
        <v>59</v>
      </c>
      <c r="T7" s="6">
        <f t="shared" si="3"/>
        <v>53</v>
      </c>
      <c r="U7" s="6">
        <f t="shared" si="3"/>
        <v>45</v>
      </c>
      <c r="V7" s="5">
        <f t="shared" si="3"/>
        <v>96</v>
      </c>
      <c r="W7" s="6">
        <f t="shared" si="3"/>
        <v>73</v>
      </c>
      <c r="X7" s="6">
        <f t="shared" si="3"/>
        <v>61</v>
      </c>
      <c r="Y7" s="6">
        <f t="shared" si="3"/>
        <v>62</v>
      </c>
      <c r="Z7" s="6">
        <f t="shared" si="3"/>
        <v>59</v>
      </c>
      <c r="AA7" s="6">
        <f t="shared" si="3"/>
        <v>64</v>
      </c>
      <c r="AB7" s="6">
        <f t="shared" si="3"/>
        <v>65</v>
      </c>
      <c r="AC7" s="6">
        <f t="shared" si="3"/>
        <v>64</v>
      </c>
      <c r="AD7" s="6">
        <f t="shared" si="3"/>
        <v>76</v>
      </c>
      <c r="AE7" s="6">
        <f t="shared" si="3"/>
        <v>61</v>
      </c>
    </row>
    <row r="8" spans="1:31" x14ac:dyDescent="0.2">
      <c r="B8" s="7"/>
      <c r="C8" s="7"/>
      <c r="D8" s="7"/>
      <c r="E8" s="7"/>
      <c r="F8" s="7"/>
      <c r="G8" s="7"/>
      <c r="H8" s="7"/>
      <c r="I8" s="7"/>
      <c r="R8" s="7"/>
      <c r="S8" s="7"/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L33"/>
  <sheetViews>
    <sheetView topLeftCell="C1" workbookViewId="0">
      <selection activeCell="K22" sqref="K22"/>
    </sheetView>
  </sheetViews>
  <sheetFormatPr baseColWidth="10" defaultRowHeight="16" x14ac:dyDescent="0.2"/>
  <cols>
    <col min="3" max="3" width="58.83203125" customWidth="1"/>
  </cols>
  <sheetData>
    <row r="21" spans="3:12" x14ac:dyDescent="0.2">
      <c r="J21" t="s">
        <v>81</v>
      </c>
      <c r="K21" t="s">
        <v>24</v>
      </c>
      <c r="L21" t="s">
        <v>25</v>
      </c>
    </row>
    <row r="22" spans="3:12" x14ac:dyDescent="0.2">
      <c r="C22" t="s">
        <v>64</v>
      </c>
      <c r="J22" s="20" t="s">
        <v>82</v>
      </c>
      <c r="K22" s="22">
        <f>AVERAGE(Puppet!B2:AE2)</f>
        <v>8.2696666666666676</v>
      </c>
      <c r="L22" s="20">
        <f>AVERAGE(Ansible!B6:AE6)</f>
        <v>6.5666666666666664</v>
      </c>
    </row>
    <row r="23" spans="3:12" ht="17" thickBot="1" x14ac:dyDescent="0.25">
      <c r="J23" s="21" t="s">
        <v>83</v>
      </c>
      <c r="K23" s="21">
        <f>_xlfn.VAR.P(Puppet!B2:AE2)</f>
        <v>4.1041165555555601</v>
      </c>
      <c r="L23" s="21">
        <f>_xlfn.VAR.P(Ansible!B6:AE6)</f>
        <v>6.112222222222222</v>
      </c>
    </row>
    <row r="24" spans="3:12" x14ac:dyDescent="0.2">
      <c r="C24" s="16" t="s">
        <v>80</v>
      </c>
      <c r="D24" s="16" t="s">
        <v>65</v>
      </c>
      <c r="E24" s="16" t="s">
        <v>66</v>
      </c>
    </row>
    <row r="25" spans="3:12" x14ac:dyDescent="0.2">
      <c r="C25" s="14" t="s">
        <v>67</v>
      </c>
      <c r="D25" s="14">
        <v>49.385333333333328</v>
      </c>
      <c r="E25" s="14">
        <v>60.666666666666664</v>
      </c>
    </row>
    <row r="26" spans="3:12" x14ac:dyDescent="0.2">
      <c r="C26" s="14" t="s">
        <v>68</v>
      </c>
      <c r="D26" s="14">
        <v>129.32774499999999</v>
      </c>
      <c r="E26" s="14">
        <v>127.88888900000001</v>
      </c>
    </row>
    <row r="27" spans="3:12" x14ac:dyDescent="0.2">
      <c r="C27" s="14" t="s">
        <v>69</v>
      </c>
      <c r="D27" s="14">
        <v>30</v>
      </c>
      <c r="E27" s="14">
        <v>30</v>
      </c>
    </row>
    <row r="28" spans="3:12" x14ac:dyDescent="0.2">
      <c r="C28" s="14" t="s">
        <v>70</v>
      </c>
      <c r="D28" s="14">
        <v>0</v>
      </c>
      <c r="E28" s="14"/>
    </row>
    <row r="29" spans="3:12" x14ac:dyDescent="0.2">
      <c r="C29" s="14" t="s">
        <v>71</v>
      </c>
      <c r="D29" s="14">
        <v>-3.8527562505248318</v>
      </c>
      <c r="E29" s="14"/>
    </row>
    <row r="30" spans="3:12" x14ac:dyDescent="0.2">
      <c r="C30" s="14" t="s">
        <v>72</v>
      </c>
      <c r="D30" s="14">
        <v>5.8397821801281502E-5</v>
      </c>
      <c r="E30" s="14"/>
    </row>
    <row r="31" spans="3:12" x14ac:dyDescent="0.2">
      <c r="C31" s="14" t="s">
        <v>73</v>
      </c>
      <c r="D31" s="14">
        <v>1.6448536269514715</v>
      </c>
      <c r="E31" s="14"/>
    </row>
    <row r="32" spans="3:12" x14ac:dyDescent="0.2">
      <c r="C32" s="14" t="s">
        <v>74</v>
      </c>
      <c r="D32" s="14">
        <v>1.16795643602563E-4</v>
      </c>
      <c r="E32" s="14"/>
    </row>
    <row r="33" spans="3:5" ht="17" thickBot="1" x14ac:dyDescent="0.25">
      <c r="C33" s="15" t="s">
        <v>75</v>
      </c>
      <c r="D33" s="15">
        <v>1.9599639845400536</v>
      </c>
      <c r="E33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zoomScale="82" workbookViewId="0">
      <selection activeCell="E36" sqref="E36:E37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60</v>
      </c>
    </row>
    <row r="2" spans="1:31" x14ac:dyDescent="0.2">
      <c r="A2" t="s">
        <v>42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</v>
      </c>
      <c r="H2" t="s">
        <v>15</v>
      </c>
      <c r="I2" t="s">
        <v>16</v>
      </c>
      <c r="J2" t="s">
        <v>18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s="5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</row>
    <row r="3" spans="1:31" x14ac:dyDescent="0.2">
      <c r="A3" t="s">
        <v>21</v>
      </c>
      <c r="B3" s="5">
        <v>19</v>
      </c>
      <c r="C3">
        <v>26</v>
      </c>
      <c r="D3">
        <v>29</v>
      </c>
      <c r="E3">
        <v>31</v>
      </c>
      <c r="F3">
        <v>17</v>
      </c>
      <c r="G3">
        <v>27</v>
      </c>
      <c r="H3">
        <v>33</v>
      </c>
      <c r="I3">
        <v>21</v>
      </c>
      <c r="J3">
        <v>27</v>
      </c>
      <c r="K3">
        <v>27</v>
      </c>
      <c r="L3">
        <v>18</v>
      </c>
      <c r="M3">
        <v>20</v>
      </c>
      <c r="N3">
        <v>29</v>
      </c>
      <c r="O3">
        <v>32</v>
      </c>
      <c r="P3">
        <v>17</v>
      </c>
      <c r="Q3">
        <v>19</v>
      </c>
      <c r="R3">
        <v>19</v>
      </c>
      <c r="S3">
        <v>26</v>
      </c>
      <c r="T3">
        <v>24</v>
      </c>
      <c r="U3">
        <v>31</v>
      </c>
      <c r="V3" s="5">
        <v>22</v>
      </c>
      <c r="W3">
        <v>21</v>
      </c>
      <c r="X3">
        <v>29</v>
      </c>
      <c r="Y3">
        <v>19</v>
      </c>
      <c r="Z3">
        <v>20</v>
      </c>
      <c r="AA3">
        <v>41</v>
      </c>
      <c r="AB3">
        <v>20</v>
      </c>
      <c r="AC3">
        <v>19</v>
      </c>
      <c r="AD3">
        <v>31</v>
      </c>
      <c r="AE3">
        <v>41</v>
      </c>
    </row>
    <row r="4" spans="1:31" x14ac:dyDescent="0.2">
      <c r="A4" t="s">
        <v>22</v>
      </c>
      <c r="B4" s="5">
        <v>14</v>
      </c>
      <c r="C4">
        <v>20</v>
      </c>
      <c r="D4">
        <v>23</v>
      </c>
      <c r="E4">
        <v>23</v>
      </c>
      <c r="F4">
        <v>14</v>
      </c>
      <c r="G4">
        <v>19</v>
      </c>
      <c r="H4">
        <v>30</v>
      </c>
      <c r="I4">
        <v>15</v>
      </c>
      <c r="J4">
        <v>21</v>
      </c>
      <c r="K4">
        <v>22</v>
      </c>
      <c r="L4" s="7">
        <v>14</v>
      </c>
      <c r="M4" s="7">
        <v>14</v>
      </c>
      <c r="N4" s="7">
        <v>20</v>
      </c>
      <c r="O4" s="7">
        <v>25</v>
      </c>
      <c r="P4" s="7">
        <v>13</v>
      </c>
      <c r="Q4" s="7">
        <v>14</v>
      </c>
      <c r="R4">
        <v>13</v>
      </c>
      <c r="S4">
        <v>18</v>
      </c>
      <c r="T4" s="7">
        <v>16</v>
      </c>
      <c r="U4">
        <v>24</v>
      </c>
      <c r="V4" s="5">
        <v>19</v>
      </c>
      <c r="W4">
        <v>15</v>
      </c>
      <c r="X4">
        <v>23</v>
      </c>
      <c r="Y4">
        <v>13</v>
      </c>
      <c r="Z4">
        <v>14</v>
      </c>
      <c r="AA4">
        <v>32</v>
      </c>
      <c r="AB4">
        <v>14</v>
      </c>
      <c r="AC4">
        <v>14</v>
      </c>
      <c r="AD4">
        <v>25</v>
      </c>
      <c r="AE4">
        <v>32</v>
      </c>
    </row>
    <row r="5" spans="1:31" x14ac:dyDescent="0.2">
      <c r="V5" s="5"/>
    </row>
    <row r="6" spans="1:31" x14ac:dyDescent="0.2">
      <c r="V6" s="5"/>
    </row>
    <row r="7" spans="1:31" x14ac:dyDescent="0.2">
      <c r="A7" t="s">
        <v>19</v>
      </c>
      <c r="B7" s="6">
        <f t="shared" ref="B7:AE7" si="0">B3-B4</f>
        <v>5</v>
      </c>
      <c r="C7" s="6">
        <f t="shared" si="0"/>
        <v>6</v>
      </c>
      <c r="D7" s="6">
        <f t="shared" si="0"/>
        <v>6</v>
      </c>
      <c r="E7" s="6">
        <f t="shared" si="0"/>
        <v>8</v>
      </c>
      <c r="F7" s="6">
        <f t="shared" si="0"/>
        <v>3</v>
      </c>
      <c r="G7" s="6">
        <f t="shared" si="0"/>
        <v>8</v>
      </c>
      <c r="H7" s="6">
        <f t="shared" si="0"/>
        <v>3</v>
      </c>
      <c r="I7" s="6">
        <f t="shared" si="0"/>
        <v>6</v>
      </c>
      <c r="J7" s="6">
        <f t="shared" si="0"/>
        <v>6</v>
      </c>
      <c r="K7" s="6">
        <f t="shared" si="0"/>
        <v>5</v>
      </c>
      <c r="L7" s="6">
        <f t="shared" si="0"/>
        <v>4</v>
      </c>
      <c r="M7" s="6">
        <f t="shared" si="0"/>
        <v>6</v>
      </c>
      <c r="N7" s="6">
        <f t="shared" si="0"/>
        <v>9</v>
      </c>
      <c r="O7" s="6">
        <f t="shared" si="0"/>
        <v>7</v>
      </c>
      <c r="P7" s="6">
        <f t="shared" si="0"/>
        <v>4</v>
      </c>
      <c r="Q7" s="6">
        <f t="shared" si="0"/>
        <v>5</v>
      </c>
      <c r="R7" s="6">
        <f t="shared" si="0"/>
        <v>6</v>
      </c>
      <c r="S7" s="6">
        <f t="shared" si="0"/>
        <v>8</v>
      </c>
      <c r="T7" s="6">
        <f t="shared" si="0"/>
        <v>8</v>
      </c>
      <c r="U7" s="6">
        <f t="shared" si="0"/>
        <v>7</v>
      </c>
      <c r="V7" s="5">
        <f t="shared" si="0"/>
        <v>3</v>
      </c>
      <c r="W7" s="6">
        <f t="shared" si="0"/>
        <v>6</v>
      </c>
      <c r="X7" s="6">
        <f t="shared" si="0"/>
        <v>6</v>
      </c>
      <c r="Y7" s="6">
        <f t="shared" si="0"/>
        <v>6</v>
      </c>
      <c r="Z7" s="6">
        <f t="shared" si="0"/>
        <v>6</v>
      </c>
      <c r="AA7" s="6">
        <f t="shared" si="0"/>
        <v>9</v>
      </c>
      <c r="AB7" s="6">
        <f t="shared" si="0"/>
        <v>6</v>
      </c>
      <c r="AC7" s="6">
        <f t="shared" si="0"/>
        <v>5</v>
      </c>
      <c r="AD7" s="6">
        <f t="shared" si="0"/>
        <v>6</v>
      </c>
      <c r="AE7" s="6">
        <f t="shared" si="0"/>
        <v>9</v>
      </c>
    </row>
    <row r="8" spans="1:31" x14ac:dyDescent="0.2">
      <c r="A8" t="s">
        <v>20</v>
      </c>
      <c r="B8" s="6">
        <f t="shared" ref="B8:AE8" si="1">B4</f>
        <v>14</v>
      </c>
      <c r="C8" s="6">
        <f t="shared" si="1"/>
        <v>20</v>
      </c>
      <c r="D8" s="6">
        <f t="shared" si="1"/>
        <v>23</v>
      </c>
      <c r="E8" s="6">
        <f t="shared" si="1"/>
        <v>23</v>
      </c>
      <c r="F8" s="6">
        <f t="shared" si="1"/>
        <v>14</v>
      </c>
      <c r="G8" s="6">
        <f t="shared" si="1"/>
        <v>19</v>
      </c>
      <c r="H8" s="6">
        <f t="shared" si="1"/>
        <v>30</v>
      </c>
      <c r="I8" s="6">
        <f t="shared" si="1"/>
        <v>15</v>
      </c>
      <c r="J8" s="6">
        <f t="shared" si="1"/>
        <v>21</v>
      </c>
      <c r="K8" s="6">
        <f t="shared" si="1"/>
        <v>22</v>
      </c>
      <c r="L8" s="6">
        <f t="shared" si="1"/>
        <v>14</v>
      </c>
      <c r="M8" s="6">
        <f t="shared" si="1"/>
        <v>14</v>
      </c>
      <c r="N8" s="6">
        <f t="shared" si="1"/>
        <v>20</v>
      </c>
      <c r="O8" s="6">
        <f t="shared" si="1"/>
        <v>25</v>
      </c>
      <c r="P8" s="6">
        <f t="shared" si="1"/>
        <v>13</v>
      </c>
      <c r="Q8" s="6">
        <f t="shared" si="1"/>
        <v>14</v>
      </c>
      <c r="R8" s="6">
        <f t="shared" si="1"/>
        <v>13</v>
      </c>
      <c r="S8" s="6">
        <f t="shared" si="1"/>
        <v>18</v>
      </c>
      <c r="T8" s="6">
        <f t="shared" si="1"/>
        <v>16</v>
      </c>
      <c r="U8" s="6">
        <f t="shared" si="1"/>
        <v>24</v>
      </c>
      <c r="V8" s="5">
        <f t="shared" si="1"/>
        <v>19</v>
      </c>
      <c r="W8" s="6">
        <f t="shared" si="1"/>
        <v>15</v>
      </c>
      <c r="X8" s="6">
        <f t="shared" si="1"/>
        <v>23</v>
      </c>
      <c r="Y8" s="6">
        <f t="shared" si="1"/>
        <v>13</v>
      </c>
      <c r="Z8" s="6">
        <f t="shared" si="1"/>
        <v>14</v>
      </c>
      <c r="AA8" s="6">
        <f t="shared" si="1"/>
        <v>32</v>
      </c>
      <c r="AB8" s="6">
        <f t="shared" si="1"/>
        <v>14</v>
      </c>
      <c r="AC8" s="6">
        <f t="shared" si="1"/>
        <v>14</v>
      </c>
      <c r="AD8" s="6">
        <f t="shared" si="1"/>
        <v>25</v>
      </c>
      <c r="AE8" s="6">
        <f t="shared" si="1"/>
        <v>32</v>
      </c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  <row r="10" spans="1:31" x14ac:dyDescent="0.2">
      <c r="B10" s="7"/>
      <c r="C10" s="7"/>
      <c r="D10" s="7"/>
      <c r="E10" s="7"/>
      <c r="F10" s="7"/>
      <c r="G10" s="7"/>
      <c r="H10" s="7"/>
      <c r="I10" s="7"/>
      <c r="R10" s="7"/>
      <c r="S10" s="7"/>
    </row>
    <row r="11" spans="1:31" x14ac:dyDescent="0.2">
      <c r="A11" t="s">
        <v>61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14</v>
      </c>
      <c r="H11" t="s">
        <v>15</v>
      </c>
      <c r="I11" t="s">
        <v>16</v>
      </c>
      <c r="J11" t="s">
        <v>18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46</v>
      </c>
      <c r="W11" t="s">
        <v>47</v>
      </c>
      <c r="X11" t="s">
        <v>48</v>
      </c>
      <c r="Y11" t="s">
        <v>49</v>
      </c>
      <c r="Z11" t="s">
        <v>50</v>
      </c>
      <c r="AA11" t="s">
        <v>51</v>
      </c>
      <c r="AB11" t="s">
        <v>52</v>
      </c>
      <c r="AC11" t="s">
        <v>53</v>
      </c>
      <c r="AD11" t="s">
        <v>54</v>
      </c>
      <c r="AE11" t="s">
        <v>55</v>
      </c>
    </row>
    <row r="12" spans="1:31" x14ac:dyDescent="0.2">
      <c r="A12" t="s">
        <v>20</v>
      </c>
      <c r="B12">
        <v>2.92</v>
      </c>
      <c r="C12">
        <v>3</v>
      </c>
      <c r="D12">
        <v>2.96</v>
      </c>
      <c r="E12">
        <v>2.98</v>
      </c>
      <c r="F12">
        <v>2.91</v>
      </c>
      <c r="G12">
        <v>5.86</v>
      </c>
      <c r="H12">
        <v>3.11</v>
      </c>
      <c r="I12">
        <v>2.93</v>
      </c>
      <c r="J12">
        <v>2.88</v>
      </c>
      <c r="K12">
        <v>3.24</v>
      </c>
      <c r="L12">
        <v>3.19</v>
      </c>
      <c r="M12">
        <v>4.3600000000000003</v>
      </c>
      <c r="N12">
        <v>2.95</v>
      </c>
      <c r="O12">
        <v>2.93</v>
      </c>
      <c r="P12">
        <v>2.97</v>
      </c>
      <c r="Q12">
        <v>2.9</v>
      </c>
      <c r="R12">
        <v>2.96</v>
      </c>
      <c r="S12">
        <v>2.85</v>
      </c>
      <c r="T12">
        <v>2.95</v>
      </c>
      <c r="U12">
        <v>2.87</v>
      </c>
      <c r="V12">
        <v>2.87</v>
      </c>
      <c r="W12">
        <v>2.87</v>
      </c>
      <c r="X12">
        <v>3.09</v>
      </c>
      <c r="Y12">
        <v>2.95</v>
      </c>
      <c r="Z12">
        <v>2.93</v>
      </c>
      <c r="AA12">
        <v>2.96</v>
      </c>
      <c r="AB12">
        <v>2.93</v>
      </c>
      <c r="AC12">
        <v>2.88</v>
      </c>
      <c r="AD12">
        <v>2.8</v>
      </c>
      <c r="AE12">
        <v>3.1</v>
      </c>
    </row>
    <row r="13" spans="1:31" x14ac:dyDescent="0.2">
      <c r="A13" t="s">
        <v>57</v>
      </c>
    </row>
    <row r="14" spans="1:31" x14ac:dyDescent="0.2">
      <c r="B14" t="s">
        <v>58</v>
      </c>
    </row>
    <row r="15" spans="1:31" x14ac:dyDescent="0.2">
      <c r="B15" t="s">
        <v>59</v>
      </c>
    </row>
    <row r="33" spans="1:6" x14ac:dyDescent="0.2">
      <c r="A33" s="13" t="s">
        <v>62</v>
      </c>
    </row>
    <row r="35" spans="1:6" x14ac:dyDescent="0.2">
      <c r="D35" s="19"/>
      <c r="E35" s="19" t="s">
        <v>25</v>
      </c>
      <c r="F35" s="19" t="s">
        <v>24</v>
      </c>
    </row>
    <row r="36" spans="1:6" x14ac:dyDescent="0.2">
      <c r="D36" s="19" t="s">
        <v>78</v>
      </c>
      <c r="E36" s="19">
        <f>AVERAGE(B8:AE8)</f>
        <v>19.100000000000001</v>
      </c>
      <c r="F36" s="19">
        <f>AVERAGE(Tabel4[[1]:[30]])</f>
        <v>3.1033333333333335</v>
      </c>
    </row>
    <row r="37" spans="1:6" x14ac:dyDescent="0.2">
      <c r="D37" t="s">
        <v>79</v>
      </c>
      <c r="E37">
        <f>VAR(B8:AE8)</f>
        <v>33.403448275862097</v>
      </c>
      <c r="F37">
        <f>VAR(Tabel4[[1]:[30]])</f>
        <v>0.34594712643677761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25" workbookViewId="0">
      <selection activeCell="E25" sqref="E25"/>
    </sheetView>
  </sheetViews>
  <sheetFormatPr baseColWidth="10" defaultRowHeight="16" x14ac:dyDescent="0.2"/>
  <cols>
    <col min="5" max="5" width="42.6640625" customWidth="1"/>
    <col min="9" max="9" width="10.83203125" customWidth="1"/>
  </cols>
  <sheetData>
    <row r="1" spans="1:7" x14ac:dyDescent="0.2">
      <c r="A1" t="s">
        <v>24</v>
      </c>
      <c r="B1" t="s">
        <v>25</v>
      </c>
      <c r="C1" t="s">
        <v>63</v>
      </c>
    </row>
    <row r="2" spans="1:7" x14ac:dyDescent="0.2">
      <c r="A2" s="11">
        <v>0.41</v>
      </c>
      <c r="B2">
        <v>19</v>
      </c>
    </row>
    <row r="3" spans="1:7" x14ac:dyDescent="0.2">
      <c r="A3" s="11">
        <v>0.38</v>
      </c>
      <c r="B3">
        <v>11</v>
      </c>
    </row>
    <row r="4" spans="1:7" x14ac:dyDescent="0.2">
      <c r="A4" s="11">
        <v>0.34</v>
      </c>
      <c r="B4">
        <v>12</v>
      </c>
    </row>
    <row r="5" spans="1:7" x14ac:dyDescent="0.2">
      <c r="A5" s="12">
        <v>0.37</v>
      </c>
      <c r="B5">
        <v>18</v>
      </c>
    </row>
    <row r="6" spans="1:7" x14ac:dyDescent="0.2">
      <c r="A6" s="11">
        <v>0.39</v>
      </c>
      <c r="B6">
        <v>22</v>
      </c>
    </row>
    <row r="7" spans="1:7" x14ac:dyDescent="0.2">
      <c r="A7" s="12">
        <v>0.38</v>
      </c>
      <c r="B7">
        <v>20</v>
      </c>
      <c r="E7" t="s">
        <v>64</v>
      </c>
    </row>
    <row r="8" spans="1:7" ht="17" thickBot="1" x14ac:dyDescent="0.25">
      <c r="A8" s="12">
        <v>0.4</v>
      </c>
      <c r="B8">
        <v>9</v>
      </c>
    </row>
    <row r="9" spans="1:7" x14ac:dyDescent="0.2">
      <c r="A9" s="12">
        <v>0.43</v>
      </c>
      <c r="B9">
        <v>11</v>
      </c>
      <c r="E9" s="16"/>
      <c r="F9" s="16" t="s">
        <v>76</v>
      </c>
      <c r="G9" s="16" t="s">
        <v>77</v>
      </c>
    </row>
    <row r="10" spans="1:7" x14ac:dyDescent="0.2">
      <c r="A10" s="12">
        <v>0.42</v>
      </c>
      <c r="B10">
        <v>16</v>
      </c>
      <c r="E10" s="14" t="s">
        <v>67</v>
      </c>
      <c r="F10" s="14">
        <v>0.42586206896551732</v>
      </c>
      <c r="G10" s="14">
        <v>14.413793103448276</v>
      </c>
    </row>
    <row r="11" spans="1:7" x14ac:dyDescent="0.2">
      <c r="A11" s="12">
        <v>0.38</v>
      </c>
      <c r="B11">
        <v>10</v>
      </c>
      <c r="E11" s="14" t="s">
        <v>68</v>
      </c>
      <c r="F11" s="14">
        <v>1.1975120000000001E-2</v>
      </c>
      <c r="G11" s="14">
        <v>18.251213499999999</v>
      </c>
    </row>
    <row r="12" spans="1:7" x14ac:dyDescent="0.2">
      <c r="A12" s="12">
        <v>0.62</v>
      </c>
      <c r="B12">
        <v>11</v>
      </c>
      <c r="E12" s="14" t="s">
        <v>69</v>
      </c>
      <c r="F12" s="14">
        <v>29</v>
      </c>
      <c r="G12" s="14">
        <v>29</v>
      </c>
    </row>
    <row r="13" spans="1:7" x14ac:dyDescent="0.2">
      <c r="A13" s="12">
        <v>0.36</v>
      </c>
      <c r="B13">
        <v>10</v>
      </c>
      <c r="E13" s="14" t="s">
        <v>70</v>
      </c>
      <c r="F13" s="14">
        <v>0</v>
      </c>
      <c r="G13" s="14"/>
    </row>
    <row r="14" spans="1:7" x14ac:dyDescent="0.2">
      <c r="A14" s="12">
        <v>0.38</v>
      </c>
      <c r="B14">
        <v>15</v>
      </c>
      <c r="E14" s="14" t="s">
        <v>71</v>
      </c>
      <c r="F14" s="17">
        <v>-17.626422634232298</v>
      </c>
      <c r="G14" s="14"/>
    </row>
    <row r="15" spans="1:7" x14ac:dyDescent="0.2">
      <c r="A15" s="12">
        <v>0.36</v>
      </c>
      <c r="B15">
        <v>17</v>
      </c>
      <c r="E15" s="14" t="s">
        <v>72</v>
      </c>
      <c r="F15" s="14">
        <v>0</v>
      </c>
      <c r="G15" s="14"/>
    </row>
    <row r="16" spans="1:7" x14ac:dyDescent="0.2">
      <c r="A16" s="12">
        <v>0.36</v>
      </c>
      <c r="B16">
        <v>19</v>
      </c>
      <c r="E16" s="14" t="s">
        <v>73</v>
      </c>
      <c r="F16" s="14">
        <v>1.64485362695147</v>
      </c>
      <c r="G16" s="14"/>
    </row>
    <row r="17" spans="1:7" x14ac:dyDescent="0.2">
      <c r="A17" s="12">
        <v>0.4</v>
      </c>
      <c r="B17">
        <v>15</v>
      </c>
      <c r="E17" s="17" t="s">
        <v>74</v>
      </c>
      <c r="F17" s="17">
        <v>0</v>
      </c>
      <c r="G17" s="14"/>
    </row>
    <row r="18" spans="1:7" ht="17" thickBot="1" x14ac:dyDescent="0.25">
      <c r="A18" s="12">
        <v>0.35</v>
      </c>
      <c r="B18">
        <v>22</v>
      </c>
      <c r="E18" s="18" t="s">
        <v>75</v>
      </c>
      <c r="F18" s="18">
        <v>1.9599639845400536</v>
      </c>
      <c r="G18" s="15"/>
    </row>
    <row r="19" spans="1:7" x14ac:dyDescent="0.2">
      <c r="A19" s="12">
        <v>0.42</v>
      </c>
      <c r="B19">
        <v>16</v>
      </c>
    </row>
    <row r="20" spans="1:7" x14ac:dyDescent="0.2">
      <c r="A20" s="12">
        <v>0.59</v>
      </c>
      <c r="B20">
        <v>16</v>
      </c>
    </row>
    <row r="21" spans="1:7" x14ac:dyDescent="0.2">
      <c r="A21" s="12">
        <v>0.39</v>
      </c>
      <c r="B21">
        <v>19</v>
      </c>
    </row>
    <row r="22" spans="1:7" x14ac:dyDescent="0.2">
      <c r="A22" s="12">
        <v>0.4</v>
      </c>
      <c r="B22">
        <v>19</v>
      </c>
    </row>
    <row r="23" spans="1:7" x14ac:dyDescent="0.2">
      <c r="A23" s="12">
        <v>0.38</v>
      </c>
      <c r="B23">
        <v>19</v>
      </c>
    </row>
    <row r="24" spans="1:7" x14ac:dyDescent="0.2">
      <c r="A24" s="12">
        <v>0.42</v>
      </c>
      <c r="B24">
        <v>10</v>
      </c>
    </row>
    <row r="25" spans="1:7" x14ac:dyDescent="0.2">
      <c r="A25" s="12">
        <v>0.44</v>
      </c>
      <c r="B25">
        <v>9</v>
      </c>
    </row>
    <row r="26" spans="1:7" x14ac:dyDescent="0.2">
      <c r="A26" s="12">
        <v>0.44</v>
      </c>
      <c r="B26">
        <v>10</v>
      </c>
    </row>
    <row r="27" spans="1:7" x14ac:dyDescent="0.2">
      <c r="A27" s="12">
        <v>0.4</v>
      </c>
      <c r="B27">
        <v>11</v>
      </c>
    </row>
    <row r="28" spans="1:7" x14ac:dyDescent="0.2">
      <c r="A28" s="12">
        <v>0.9</v>
      </c>
      <c r="B28">
        <v>10</v>
      </c>
    </row>
    <row r="29" spans="1:7" x14ac:dyDescent="0.2">
      <c r="A29" s="12">
        <v>0.42</v>
      </c>
      <c r="B29">
        <v>11</v>
      </c>
    </row>
    <row r="30" spans="1:7" x14ac:dyDescent="0.2">
      <c r="A30" s="12">
        <v>0.42</v>
      </c>
      <c r="B30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opLeftCell="B1" workbookViewId="0">
      <selection activeCell="D7" sqref="D7"/>
    </sheetView>
  </sheetViews>
  <sheetFormatPr baseColWidth="10" defaultColWidth="11" defaultRowHeight="16" x14ac:dyDescent="0.2"/>
  <cols>
    <col min="2" max="2" width="37" customWidth="1"/>
  </cols>
  <sheetData>
    <row r="1" spans="2:5" ht="21" x14ac:dyDescent="0.25">
      <c r="B1" s="8" t="s">
        <v>23</v>
      </c>
      <c r="C1" t="s">
        <v>25</v>
      </c>
      <c r="D1" t="s">
        <v>24</v>
      </c>
    </row>
    <row r="2" spans="2:5" x14ac:dyDescent="0.2">
      <c r="B2" t="s">
        <v>43</v>
      </c>
      <c r="C2" s="9">
        <f>AVERAGE(Ansible!B6:AE6)</f>
        <v>6.5666666666666664</v>
      </c>
      <c r="D2" s="9">
        <f>AVERAGE(Tabel1[[#This Row],[1]:[30]])</f>
        <v>8.2696666666666676</v>
      </c>
      <c r="E2">
        <v>7.6</v>
      </c>
    </row>
    <row r="3" spans="2:5" x14ac:dyDescent="0.2">
      <c r="B3" t="s">
        <v>45</v>
      </c>
      <c r="C3" s="9"/>
      <c r="D3" s="9"/>
    </row>
    <row r="4" spans="2:5" x14ac:dyDescent="0.2">
      <c r="B4" t="s">
        <v>26</v>
      </c>
      <c r="C4" s="9">
        <f>AVERAGE(Ansible!B7:AE7)</f>
        <v>60.666666666666664</v>
      </c>
      <c r="D4" s="9">
        <f>AVERAGE(Puppet!B5:AE5)</f>
        <v>49.385333333333328</v>
      </c>
    </row>
    <row r="5" spans="2:5" x14ac:dyDescent="0.2">
      <c r="B5" t="s">
        <v>44</v>
      </c>
      <c r="C5" s="9">
        <f>STDEV(Ansible!B7:AE7)</f>
        <v>11.50212374193187</v>
      </c>
      <c r="D5" s="9">
        <f>STDEV(Tabel1[[#This Row],[1]:[30]])</f>
        <v>11.566646977359124</v>
      </c>
    </row>
    <row r="6" spans="2:5" x14ac:dyDescent="0.2">
      <c r="B6" t="s">
        <v>56</v>
      </c>
      <c r="C6">
        <f>COUNT(Ansible!B2:AE2)</f>
        <v>30</v>
      </c>
      <c r="D6">
        <f>COUNT(Tabel1[[#Headers],[1]:[30]])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Puppet</vt:lpstr>
      <vt:lpstr>Ansible</vt:lpstr>
      <vt:lpstr>Full config</vt:lpstr>
      <vt:lpstr>Ansible partial config</vt:lpstr>
      <vt:lpstr>no config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2017-04-02T14:45:29Z</dcterms:modified>
</cp:coreProperties>
</file>