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 Kulin\Documents\Projects\CG-490\FEMM Simulations\Data\DimensionSweep 2019_11_01 09_21 (Width Sweep)\"/>
    </mc:Choice>
  </mc:AlternateContent>
  <xr:revisionPtr revIDLastSave="0" documentId="13_ncr:1_{06DA8603-4CB2-493C-85A2-93F4E007E39F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Force vs. Position" sheetId="3" r:id="rId1"/>
    <sheet name="Coil vs. Induct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3" l="1"/>
  <c r="I47" i="3"/>
  <c r="H47" i="3"/>
  <c r="G47" i="3"/>
  <c r="F47" i="3"/>
  <c r="E47" i="3"/>
  <c r="D47" i="3"/>
  <c r="C47" i="3"/>
  <c r="B47" i="3"/>
  <c r="I21" i="3"/>
  <c r="I38" i="3" s="1"/>
  <c r="J55" i="3"/>
  <c r="I55" i="3"/>
  <c r="H55" i="3"/>
  <c r="G55" i="3"/>
  <c r="F55" i="3"/>
  <c r="E55" i="3"/>
  <c r="D55" i="3"/>
  <c r="C55" i="3"/>
  <c r="B55" i="3"/>
  <c r="G45" i="3"/>
  <c r="H44" i="3"/>
  <c r="I43" i="3"/>
  <c r="B42" i="3"/>
  <c r="C41" i="3"/>
  <c r="D40" i="3"/>
  <c r="F38" i="3"/>
  <c r="E38" i="3"/>
  <c r="H36" i="3"/>
  <c r="G36" i="3"/>
  <c r="J34" i="3"/>
  <c r="I34" i="3"/>
  <c r="J29" i="3"/>
  <c r="J46" i="3" s="1"/>
  <c r="I29" i="3"/>
  <c r="I46" i="3" s="1"/>
  <c r="H29" i="3"/>
  <c r="H46" i="3" s="1"/>
  <c r="G29" i="3"/>
  <c r="G46" i="3" s="1"/>
  <c r="F29" i="3"/>
  <c r="F46" i="3" s="1"/>
  <c r="E29" i="3"/>
  <c r="E46" i="3" s="1"/>
  <c r="D29" i="3"/>
  <c r="D46" i="3" s="1"/>
  <c r="C29" i="3"/>
  <c r="C46" i="3" s="1"/>
  <c r="B29" i="3"/>
  <c r="B46" i="3" s="1"/>
  <c r="J28" i="3"/>
  <c r="J45" i="3" s="1"/>
  <c r="I28" i="3"/>
  <c r="I45" i="3" s="1"/>
  <c r="H28" i="3"/>
  <c r="H45" i="3" s="1"/>
  <c r="G28" i="3"/>
  <c r="F28" i="3"/>
  <c r="F45" i="3" s="1"/>
  <c r="E28" i="3"/>
  <c r="E45" i="3" s="1"/>
  <c r="D28" i="3"/>
  <c r="D45" i="3" s="1"/>
  <c r="C28" i="3"/>
  <c r="C45" i="3" s="1"/>
  <c r="B28" i="3"/>
  <c r="B45" i="3" s="1"/>
  <c r="J27" i="3"/>
  <c r="J44" i="3" s="1"/>
  <c r="I27" i="3"/>
  <c r="I44" i="3" s="1"/>
  <c r="H27" i="3"/>
  <c r="G27" i="3"/>
  <c r="G44" i="3" s="1"/>
  <c r="F27" i="3"/>
  <c r="F44" i="3" s="1"/>
  <c r="E27" i="3"/>
  <c r="E44" i="3" s="1"/>
  <c r="D27" i="3"/>
  <c r="D44" i="3" s="1"/>
  <c r="C27" i="3"/>
  <c r="C44" i="3" s="1"/>
  <c r="B27" i="3"/>
  <c r="B44" i="3" s="1"/>
  <c r="J26" i="3"/>
  <c r="J43" i="3" s="1"/>
  <c r="I26" i="3"/>
  <c r="H26" i="3"/>
  <c r="H43" i="3" s="1"/>
  <c r="G26" i="3"/>
  <c r="G43" i="3" s="1"/>
  <c r="F26" i="3"/>
  <c r="F43" i="3" s="1"/>
  <c r="E26" i="3"/>
  <c r="E43" i="3" s="1"/>
  <c r="D26" i="3"/>
  <c r="D43" i="3" s="1"/>
  <c r="C26" i="3"/>
  <c r="C43" i="3" s="1"/>
  <c r="B26" i="3"/>
  <c r="B43" i="3" s="1"/>
  <c r="J25" i="3"/>
  <c r="J42" i="3" s="1"/>
  <c r="I25" i="3"/>
  <c r="I42" i="3" s="1"/>
  <c r="H25" i="3"/>
  <c r="H42" i="3" s="1"/>
  <c r="G25" i="3"/>
  <c r="G42" i="3" s="1"/>
  <c r="F25" i="3"/>
  <c r="F42" i="3" s="1"/>
  <c r="E25" i="3"/>
  <c r="E42" i="3" s="1"/>
  <c r="D25" i="3"/>
  <c r="D42" i="3" s="1"/>
  <c r="C25" i="3"/>
  <c r="C42" i="3" s="1"/>
  <c r="B25" i="3"/>
  <c r="J24" i="3"/>
  <c r="J41" i="3" s="1"/>
  <c r="I24" i="3"/>
  <c r="I41" i="3" s="1"/>
  <c r="H24" i="3"/>
  <c r="H41" i="3" s="1"/>
  <c r="G24" i="3"/>
  <c r="G41" i="3" s="1"/>
  <c r="F24" i="3"/>
  <c r="F41" i="3" s="1"/>
  <c r="E24" i="3"/>
  <c r="E41" i="3" s="1"/>
  <c r="D24" i="3"/>
  <c r="D41" i="3" s="1"/>
  <c r="C24" i="3"/>
  <c r="B24" i="3"/>
  <c r="B41" i="3" s="1"/>
  <c r="J23" i="3"/>
  <c r="J40" i="3" s="1"/>
  <c r="I23" i="3"/>
  <c r="I40" i="3" s="1"/>
  <c r="H23" i="3"/>
  <c r="H40" i="3" s="1"/>
  <c r="G23" i="3"/>
  <c r="G40" i="3" s="1"/>
  <c r="F23" i="3"/>
  <c r="F40" i="3" s="1"/>
  <c r="E23" i="3"/>
  <c r="E40" i="3" s="1"/>
  <c r="D23" i="3"/>
  <c r="C23" i="3"/>
  <c r="B23" i="3"/>
  <c r="B40" i="3" s="1"/>
  <c r="J22" i="3"/>
  <c r="J39" i="3" s="1"/>
  <c r="I22" i="3"/>
  <c r="I39" i="3" s="1"/>
  <c r="H22" i="3"/>
  <c r="H39" i="3" s="1"/>
  <c r="G22" i="3"/>
  <c r="G39" i="3" s="1"/>
  <c r="F22" i="3"/>
  <c r="F39" i="3" s="1"/>
  <c r="E22" i="3"/>
  <c r="E39" i="3" s="1"/>
  <c r="D22" i="3"/>
  <c r="D39" i="3" s="1"/>
  <c r="C22" i="3"/>
  <c r="C39" i="3" s="1"/>
  <c r="B22" i="3"/>
  <c r="B39" i="3" s="1"/>
  <c r="J21" i="3"/>
  <c r="J38" i="3" s="1"/>
  <c r="H21" i="3"/>
  <c r="H38" i="3" s="1"/>
  <c r="G21" i="3"/>
  <c r="G38" i="3" s="1"/>
  <c r="F21" i="3"/>
  <c r="E21" i="3"/>
  <c r="D21" i="3"/>
  <c r="D38" i="3" s="1"/>
  <c r="C21" i="3"/>
  <c r="C38" i="3" s="1"/>
  <c r="B21" i="3"/>
  <c r="B38" i="3" s="1"/>
  <c r="J20" i="3"/>
  <c r="J37" i="3" s="1"/>
  <c r="I20" i="3"/>
  <c r="I37" i="3" s="1"/>
  <c r="H20" i="3"/>
  <c r="H37" i="3" s="1"/>
  <c r="G20" i="3"/>
  <c r="G37" i="3" s="1"/>
  <c r="F20" i="3"/>
  <c r="F37" i="3" s="1"/>
  <c r="E20" i="3"/>
  <c r="E37" i="3" s="1"/>
  <c r="D20" i="3"/>
  <c r="D37" i="3" s="1"/>
  <c r="C20" i="3"/>
  <c r="C37" i="3" s="1"/>
  <c r="B20" i="3"/>
  <c r="B37" i="3" s="1"/>
  <c r="J19" i="3"/>
  <c r="J36" i="3" s="1"/>
  <c r="I19" i="3"/>
  <c r="I36" i="3" s="1"/>
  <c r="H19" i="3"/>
  <c r="G19" i="3"/>
  <c r="F19" i="3"/>
  <c r="F36" i="3" s="1"/>
  <c r="E19" i="3"/>
  <c r="E36" i="3" s="1"/>
  <c r="D19" i="3"/>
  <c r="D36" i="3" s="1"/>
  <c r="C19" i="3"/>
  <c r="C36" i="3" s="1"/>
  <c r="B19" i="3"/>
  <c r="B36" i="3" s="1"/>
  <c r="J18" i="3"/>
  <c r="J35" i="3" s="1"/>
  <c r="I18" i="3"/>
  <c r="I35" i="3" s="1"/>
  <c r="H18" i="3"/>
  <c r="H35" i="3" s="1"/>
  <c r="G18" i="3"/>
  <c r="G35" i="3" s="1"/>
  <c r="F18" i="3"/>
  <c r="F35" i="3" s="1"/>
  <c r="E18" i="3"/>
  <c r="E35" i="3" s="1"/>
  <c r="D18" i="3"/>
  <c r="D35" i="3" s="1"/>
  <c r="C18" i="3"/>
  <c r="C35" i="3" s="1"/>
  <c r="B18" i="3"/>
  <c r="B35" i="3" s="1"/>
  <c r="J17" i="3"/>
  <c r="I17" i="3"/>
  <c r="H17" i="3"/>
  <c r="H34" i="3" s="1"/>
  <c r="G17" i="3"/>
  <c r="G34" i="3" s="1"/>
  <c r="F17" i="3"/>
  <c r="F34" i="3" s="1"/>
  <c r="E17" i="3"/>
  <c r="E34" i="3" s="1"/>
  <c r="D17" i="3"/>
  <c r="D34" i="3" s="1"/>
  <c r="C17" i="3"/>
  <c r="C34" i="3" s="1"/>
  <c r="B17" i="3"/>
  <c r="B34" i="3" s="1"/>
  <c r="D48" i="3" l="1"/>
  <c r="E48" i="3"/>
  <c r="F48" i="3"/>
  <c r="G48" i="3"/>
  <c r="H48" i="3"/>
  <c r="I48" i="3"/>
  <c r="B48" i="3"/>
  <c r="J48" i="3"/>
  <c r="C40" i="3"/>
  <c r="C48" i="3" s="1"/>
</calcChain>
</file>

<file path=xl/sharedStrings.xml><?xml version="1.0" encoding="utf-8"?>
<sst xmlns="http://schemas.openxmlformats.org/spreadsheetml/2006/main" count="63" uniqueCount="44">
  <si>
    <t>Position [cm]</t>
  </si>
  <si>
    <t>Coil Geometry</t>
  </si>
  <si>
    <t>Inductance [uH]</t>
  </si>
  <si>
    <t>len = 40.0 mm rad = 2.0 mm</t>
  </si>
  <si>
    <t>len = 40.0 mm rad = 3.0 mm</t>
  </si>
  <si>
    <t>len = 40.0 mm rad = 4.0 mm</t>
  </si>
  <si>
    <t>len = 40.0 mm rad = 5.0 mm</t>
  </si>
  <si>
    <t>len = 40.0 mm rad = 6.0 mm</t>
  </si>
  <si>
    <t>len = 40.0 mm rad = 7.0 mm</t>
  </si>
  <si>
    <t>len = 40.0 mm rad = 8.0 mm</t>
  </si>
  <si>
    <t>len = 40.0 mm rad = 9.0 mm</t>
  </si>
  <si>
    <t>len = 40.0 mm rad = 10.0 mm</t>
  </si>
  <si>
    <t>NET WORK</t>
  </si>
  <si>
    <t>12mm Work [J]</t>
  </si>
  <si>
    <t>3 mm Work [J]</t>
  </si>
  <si>
    <t>4 mm Work [J]</t>
  </si>
  <si>
    <t>5 mm Work [J]</t>
  </si>
  <si>
    <t>6 mm Work [J]</t>
  </si>
  <si>
    <t>7 mm Work [J]</t>
  </si>
  <si>
    <t>8 mm Work [J]</t>
  </si>
  <si>
    <t>9 mm Work [J]</t>
  </si>
  <si>
    <t>10 mm Work [J]</t>
  </si>
  <si>
    <t>12 cm Work [J]</t>
  </si>
  <si>
    <t>13 cm Work [J]</t>
  </si>
  <si>
    <t>VELOCITY</t>
  </si>
  <si>
    <t>2 mm</t>
  </si>
  <si>
    <t>3 mm</t>
  </si>
  <si>
    <t xml:space="preserve">4 mm </t>
  </si>
  <si>
    <t>5 mm</t>
  </si>
  <si>
    <t>6 mm</t>
  </si>
  <si>
    <t>7 mm</t>
  </si>
  <si>
    <t>8 mm</t>
  </si>
  <si>
    <t>9 mm</t>
  </si>
  <si>
    <t>10 mm</t>
  </si>
  <si>
    <t>MAX V</t>
  </si>
  <si>
    <t>MAX E</t>
  </si>
  <si>
    <t>Steel density [kg/m^3]</t>
  </si>
  <si>
    <t>length [mm]</t>
  </si>
  <si>
    <t>radius [mm]</t>
  </si>
  <si>
    <t>mass [kg]</t>
  </si>
  <si>
    <t>radius</t>
  </si>
  <si>
    <t>4 mm</t>
  </si>
  <si>
    <t>L40 Velocity [m/s]</t>
  </si>
  <si>
    <t>L40 Energy [J]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</si>
</sst>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Projectile Force vs. Position</a:t>
            </a:r>
            <a:endParaRPr lang="en-US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Swept: Radius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735578495530487"/>
          <c:y val="2.48756218905472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'Force vs. Position'!$B$1</c:f>
              <c:strCache>
                <c:ptCount val="1"/>
                <c:pt idx="0">
                  <c:v>2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Position'!$B$2:$B$12</c:f>
              <c:numCache>
                <c:formatCode>General</c:formatCode>
                <c:ptCount val="11"/>
                <c:pt idx="0">
                  <c:v>2.3420080292504059E-2</c:v>
                </c:pt>
                <c:pt idx="1">
                  <c:v>0.20035074027392891</c:v>
                </c:pt>
                <c:pt idx="2">
                  <c:v>9.118431442726294</c:v>
                </c:pt>
                <c:pt idx="3">
                  <c:v>19.67971897764221</c:v>
                </c:pt>
                <c:pt idx="4">
                  <c:v>19.938837808166149</c:v>
                </c:pt>
                <c:pt idx="5">
                  <c:v>18.53577990460651</c:v>
                </c:pt>
                <c:pt idx="6">
                  <c:v>-3.5664136636688021E-2</c:v>
                </c:pt>
                <c:pt idx="7">
                  <c:v>-18.556789139574541</c:v>
                </c:pt>
                <c:pt idx="8">
                  <c:v>-19.963315008805541</c:v>
                </c:pt>
                <c:pt idx="9">
                  <c:v>-19.536541967466029</c:v>
                </c:pt>
                <c:pt idx="10">
                  <c:v>-9.1266940923697053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A-48A8-8EFA-65668E7F4C93}"/>
            </c:ext>
          </c:extLst>
        </c:ser>
        <c:ser>
          <c:idx val="1"/>
          <c:order val="1"/>
          <c:tx>
            <c:strRef>
              <c:f>'Force vs. Position'!$C$1</c:f>
              <c:strCache>
                <c:ptCount val="1"/>
                <c:pt idx="0">
                  <c:v>3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Position'!$C$2:$C$12</c:f>
              <c:numCache>
                <c:formatCode>General</c:formatCode>
                <c:ptCount val="11"/>
                <c:pt idx="0">
                  <c:v>3.066045702357352E-2</c:v>
                </c:pt>
                <c:pt idx="1">
                  <c:v>0.30480543325626258</c:v>
                </c:pt>
                <c:pt idx="2">
                  <c:v>15.36850119479768</c:v>
                </c:pt>
                <c:pt idx="3">
                  <c:v>40.742138054503123</c:v>
                </c:pt>
                <c:pt idx="4">
                  <c:v>41.584389260935531</c:v>
                </c:pt>
                <c:pt idx="5">
                  <c:v>38.030242850070763</c:v>
                </c:pt>
                <c:pt idx="6">
                  <c:v>-5.796695208638368E-2</c:v>
                </c:pt>
                <c:pt idx="7">
                  <c:v>-38.149481440402873</c:v>
                </c:pt>
                <c:pt idx="8">
                  <c:v>-41.708103540207503</c:v>
                </c:pt>
                <c:pt idx="9">
                  <c:v>-40.449891375001542</c:v>
                </c:pt>
                <c:pt idx="10">
                  <c:v>-15.429814309152571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A-48A8-8EFA-65668E7F4C93}"/>
            </c:ext>
          </c:extLst>
        </c:ser>
        <c:ser>
          <c:idx val="2"/>
          <c:order val="2"/>
          <c:tx>
            <c:strRef>
              <c:f>'Force vs. Position'!$D$1</c:f>
              <c:strCache>
                <c:ptCount val="1"/>
                <c:pt idx="0">
                  <c:v>4 mm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Position'!$D$2:$D$12</c:f>
              <c:numCache>
                <c:formatCode>General</c:formatCode>
                <c:ptCount val="11"/>
                <c:pt idx="0">
                  <c:v>5.147690598522095E-2</c:v>
                </c:pt>
                <c:pt idx="1">
                  <c:v>0.4578119875875768</c:v>
                </c:pt>
                <c:pt idx="2">
                  <c:v>16.28472247705955</c:v>
                </c:pt>
                <c:pt idx="3">
                  <c:v>58.103278433088001</c:v>
                </c:pt>
                <c:pt idx="4">
                  <c:v>59.484750089094213</c:v>
                </c:pt>
                <c:pt idx="5">
                  <c:v>53.332754591835609</c:v>
                </c:pt>
                <c:pt idx="6">
                  <c:v>-0.1459925329180605</c:v>
                </c:pt>
                <c:pt idx="7">
                  <c:v>-53.777198253258227</c:v>
                </c:pt>
                <c:pt idx="8">
                  <c:v>-59.609916210015442</c:v>
                </c:pt>
                <c:pt idx="9">
                  <c:v>-57.975682675977232</c:v>
                </c:pt>
                <c:pt idx="10">
                  <c:v>-16.29581097241217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CA-48A8-8EFA-65668E7F4C93}"/>
            </c:ext>
          </c:extLst>
        </c:ser>
        <c:ser>
          <c:idx val="3"/>
          <c:order val="3"/>
          <c:tx>
            <c:strRef>
              <c:f>'Force vs. Position'!$E$1</c:f>
              <c:strCache>
                <c:ptCount val="1"/>
                <c:pt idx="0">
                  <c:v>5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Position'!$E$2:$E$12</c:f>
              <c:numCache>
                <c:formatCode>General</c:formatCode>
                <c:ptCount val="11"/>
                <c:pt idx="0">
                  <c:v>7.365681479444447E-2</c:v>
                </c:pt>
                <c:pt idx="1">
                  <c:v>0.58513939143272564</c:v>
                </c:pt>
                <c:pt idx="2">
                  <c:v>18.18435145940342</c:v>
                </c:pt>
                <c:pt idx="3">
                  <c:v>82.386461232765029</c:v>
                </c:pt>
                <c:pt idx="4">
                  <c:v>84.302255615127976</c:v>
                </c:pt>
                <c:pt idx="5">
                  <c:v>76.474036337446151</c:v>
                </c:pt>
                <c:pt idx="6">
                  <c:v>0.2788513421832387</c:v>
                </c:pt>
                <c:pt idx="7">
                  <c:v>-76.441419915117777</c:v>
                </c:pt>
                <c:pt idx="8">
                  <c:v>-85.617368600347035</c:v>
                </c:pt>
                <c:pt idx="9">
                  <c:v>-82.901849106182809</c:v>
                </c:pt>
                <c:pt idx="10">
                  <c:v>-18.272818196963868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CA-48A8-8EFA-65668E7F4C93}"/>
            </c:ext>
          </c:extLst>
        </c:ser>
        <c:ser>
          <c:idx val="4"/>
          <c:order val="4"/>
          <c:tx>
            <c:strRef>
              <c:f>'Force vs. Position'!$F$1</c:f>
              <c:strCache>
                <c:ptCount val="1"/>
                <c:pt idx="0">
                  <c:v>6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Position'!$F$2:$F$12</c:f>
              <c:numCache>
                <c:formatCode>General</c:formatCode>
                <c:ptCount val="11"/>
                <c:pt idx="0">
                  <c:v>0.10001240184979469</c:v>
                </c:pt>
                <c:pt idx="1">
                  <c:v>0.75454143542228891</c:v>
                </c:pt>
                <c:pt idx="2">
                  <c:v>18.08027167862436</c:v>
                </c:pt>
                <c:pt idx="3">
                  <c:v>95.873059588860741</c:v>
                </c:pt>
                <c:pt idx="4">
                  <c:v>101.7047509260038</c:v>
                </c:pt>
                <c:pt idx="5">
                  <c:v>89.956561138416859</c:v>
                </c:pt>
                <c:pt idx="6">
                  <c:v>0.26637053794885318</c:v>
                </c:pt>
                <c:pt idx="7">
                  <c:v>-89.874031650915171</c:v>
                </c:pt>
                <c:pt idx="8">
                  <c:v>-102.12542263980779</c:v>
                </c:pt>
                <c:pt idx="9">
                  <c:v>-96.935912202561852</c:v>
                </c:pt>
                <c:pt idx="10">
                  <c:v>-18.091061022517081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CA-48A8-8EFA-65668E7F4C93}"/>
            </c:ext>
          </c:extLst>
        </c:ser>
        <c:ser>
          <c:idx val="5"/>
          <c:order val="5"/>
          <c:tx>
            <c:strRef>
              <c:f>'Force vs. Position'!$G$1</c:f>
              <c:strCache>
                <c:ptCount val="1"/>
                <c:pt idx="0">
                  <c:v>7 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Position'!$G$2:$G$12</c:f>
              <c:numCache>
                <c:formatCode>General</c:formatCode>
                <c:ptCount val="11"/>
                <c:pt idx="0">
                  <c:v>0.1464241006988172</c:v>
                </c:pt>
                <c:pt idx="1">
                  <c:v>0.95556525005766368</c:v>
                </c:pt>
                <c:pt idx="2">
                  <c:v>17.74190740908913</c:v>
                </c:pt>
                <c:pt idx="3">
                  <c:v>104.1062001800925</c:v>
                </c:pt>
                <c:pt idx="4">
                  <c:v>116.57676805094719</c:v>
                </c:pt>
                <c:pt idx="5">
                  <c:v>101.2057096184467</c:v>
                </c:pt>
                <c:pt idx="6">
                  <c:v>-0.32616706124147088</c:v>
                </c:pt>
                <c:pt idx="7">
                  <c:v>-100.8707179423604</c:v>
                </c:pt>
                <c:pt idx="8">
                  <c:v>-116.6937789469156</c:v>
                </c:pt>
                <c:pt idx="9">
                  <c:v>-104.15004345075489</c:v>
                </c:pt>
                <c:pt idx="10">
                  <c:v>-17.77738680854219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CA-48A8-8EFA-65668E7F4C93}"/>
            </c:ext>
          </c:extLst>
        </c:ser>
        <c:ser>
          <c:idx val="6"/>
          <c:order val="6"/>
          <c:tx>
            <c:strRef>
              <c:f>'Force vs. Position'!$H$1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Position'!$H$2:$H$12</c:f>
              <c:numCache>
                <c:formatCode>General</c:formatCode>
                <c:ptCount val="11"/>
                <c:pt idx="0">
                  <c:v>0.1820802190674099</c:v>
                </c:pt>
                <c:pt idx="1">
                  <c:v>1.130424053195876</c:v>
                </c:pt>
                <c:pt idx="2">
                  <c:v>17.265953583631319</c:v>
                </c:pt>
                <c:pt idx="3">
                  <c:v>99.069802615494766</c:v>
                </c:pt>
                <c:pt idx="4">
                  <c:v>126.5625984067337</c:v>
                </c:pt>
                <c:pt idx="5">
                  <c:v>109.3421572136382</c:v>
                </c:pt>
                <c:pt idx="6">
                  <c:v>-1.9773927263783631E-2</c:v>
                </c:pt>
                <c:pt idx="7">
                  <c:v>-108.9870130285405</c:v>
                </c:pt>
                <c:pt idx="8">
                  <c:v>-127.0452144117094</c:v>
                </c:pt>
                <c:pt idx="9">
                  <c:v>-99.040891866051311</c:v>
                </c:pt>
                <c:pt idx="10">
                  <c:v>-17.31927361096087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CA-48A8-8EFA-65668E7F4C93}"/>
            </c:ext>
          </c:extLst>
        </c:ser>
        <c:ser>
          <c:idx val="7"/>
          <c:order val="7"/>
          <c:tx>
            <c:strRef>
              <c:f>'Force vs. Position'!$I$1</c:f>
              <c:strCache>
                <c:ptCount val="1"/>
                <c:pt idx="0">
                  <c:v>9 mm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Position'!$I$2:$I$12</c:f>
              <c:numCache>
                <c:formatCode>General</c:formatCode>
                <c:ptCount val="11"/>
                <c:pt idx="0">
                  <c:v>0.21491329670084891</c:v>
                </c:pt>
                <c:pt idx="1">
                  <c:v>1.2976051424439741</c:v>
                </c:pt>
                <c:pt idx="2">
                  <c:v>18.5056854179868</c:v>
                </c:pt>
                <c:pt idx="3">
                  <c:v>104.060060312917</c:v>
                </c:pt>
                <c:pt idx="4">
                  <c:v>146.7958561099079</c:v>
                </c:pt>
                <c:pt idx="5">
                  <c:v>127.8378832871055</c:v>
                </c:pt>
                <c:pt idx="6">
                  <c:v>0.32958028425693209</c:v>
                </c:pt>
                <c:pt idx="7">
                  <c:v>-128.53816047268691</c:v>
                </c:pt>
                <c:pt idx="8">
                  <c:v>-147.384384369983</c:v>
                </c:pt>
                <c:pt idx="9">
                  <c:v>-104.2366595784158</c:v>
                </c:pt>
                <c:pt idx="10">
                  <c:v>-18.457125978947399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CA-48A8-8EFA-65668E7F4C93}"/>
            </c:ext>
          </c:extLst>
        </c:ser>
        <c:ser>
          <c:idx val="8"/>
          <c:order val="8"/>
          <c:tx>
            <c:strRef>
              <c:f>'Force vs. Position'!$J$1</c:f>
              <c:strCache>
                <c:ptCount val="1"/>
                <c:pt idx="0">
                  <c:v>10 mm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Position'!$J$2:$J$12</c:f>
              <c:numCache>
                <c:formatCode>General</c:formatCode>
                <c:ptCount val="11"/>
                <c:pt idx="0">
                  <c:v>0.26394331544112398</c:v>
                </c:pt>
                <c:pt idx="1">
                  <c:v>1.4702209032750539</c:v>
                </c:pt>
                <c:pt idx="2">
                  <c:v>18.220595765405221</c:v>
                </c:pt>
                <c:pt idx="3">
                  <c:v>95.306066793378093</c:v>
                </c:pt>
                <c:pt idx="4">
                  <c:v>147.88894445363809</c:v>
                </c:pt>
                <c:pt idx="5">
                  <c:v>132.18699883845491</c:v>
                </c:pt>
                <c:pt idx="6">
                  <c:v>1.379585267009914</c:v>
                </c:pt>
                <c:pt idx="7">
                  <c:v>-132.86050364657791</c:v>
                </c:pt>
                <c:pt idx="8">
                  <c:v>-148.07231157552411</c:v>
                </c:pt>
                <c:pt idx="9">
                  <c:v>-95.370939670171495</c:v>
                </c:pt>
                <c:pt idx="10">
                  <c:v>-18.22804075274637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CA-48A8-8EFA-65668E7F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48680"/>
        <c:axId val="702649008"/>
      </c:scatterChart>
      <c:valAx>
        <c:axId val="702648680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Front Position [cm]</a:t>
                </a:r>
              </a:p>
            </c:rich>
          </c:tx>
          <c:layout>
            <c:manualLayout>
              <c:xMode val="edge"/>
              <c:yMode val="edge"/>
              <c:x val="0.40717642013312982"/>
              <c:y val="0.958049289897608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9008"/>
        <c:crossesAt val="0"/>
        <c:crossBetween val="midCat"/>
      </c:valAx>
      <c:valAx>
        <c:axId val="70264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[N]</a:t>
                </a:r>
              </a:p>
            </c:rich>
          </c:tx>
          <c:layout>
            <c:manualLayout>
              <c:xMode val="edge"/>
              <c:yMode val="edge"/>
              <c:x val="7.0809004585970269E-3"/>
              <c:y val="0.469280763789612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8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732653249890467"/>
          <c:y val="0.20654273035745366"/>
          <c:w val="0.13984107269899071"/>
          <c:h val="0.492622283841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Velocity vs. Position</a:t>
            </a:r>
            <a:endParaRPr lang="en-US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Swept: Radius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8395512743648158"/>
          <c:y val="2.06611570247933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'Force vs. Position'!$B$33</c:f>
              <c:strCache>
                <c:ptCount val="1"/>
                <c:pt idx="0">
                  <c:v>2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Position'!$B$34:$B$46</c:f>
              <c:numCache>
                <c:formatCode>General</c:formatCode>
                <c:ptCount val="13"/>
                <c:pt idx="0">
                  <c:v>0.34044443487639853</c:v>
                </c:pt>
                <c:pt idx="1">
                  <c:v>0.34044443487639853</c:v>
                </c:pt>
                <c:pt idx="2">
                  <c:v>1.0523344225826914</c:v>
                </c:pt>
                <c:pt idx="3">
                  <c:v>6.7994953695236644</c:v>
                </c:pt>
                <c:pt idx="4">
                  <c:v>11.984367800982891</c:v>
                </c:pt>
                <c:pt idx="5">
                  <c:v>15.565967543239205</c:v>
                </c:pt>
                <c:pt idx="6">
                  <c:v>18.27649034911887</c:v>
                </c:pt>
                <c:pt idx="7">
                  <c:v>18.271661202438111</c:v>
                </c:pt>
                <c:pt idx="8">
                  <c:v>15.556955925431142</c:v>
                </c:pt>
                <c:pt idx="9">
                  <c:v>11.96760083546015</c:v>
                </c:pt>
                <c:pt idx="10">
                  <c:v>6.8220302463528757</c:v>
                </c:pt>
                <c:pt idx="11">
                  <c:v>1.1719541557922144</c:v>
                </c:pt>
                <c:pt idx="12">
                  <c:v>1.1719541557922144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8-4CD1-AC43-4494F41B2A0E}"/>
            </c:ext>
          </c:extLst>
        </c:ser>
        <c:ser>
          <c:idx val="1"/>
          <c:order val="1"/>
          <c:tx>
            <c:strRef>
              <c:f>'Force vs. Position'!$C$33</c:f>
              <c:strCache>
                <c:ptCount val="1"/>
                <c:pt idx="0">
                  <c:v>3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Position'!$C$34:$C$46</c:f>
              <c:numCache>
                <c:formatCode>General</c:formatCode>
                <c:ptCount val="13"/>
                <c:pt idx="0">
                  <c:v>0.25968693615440325</c:v>
                </c:pt>
                <c:pt idx="1">
                  <c:v>0.25968693615440325</c:v>
                </c:pt>
                <c:pt idx="2">
                  <c:v>0.85898380243820416</c:v>
                </c:pt>
                <c:pt idx="3">
                  <c:v>5.8771324539596366</c:v>
                </c:pt>
                <c:pt idx="4">
                  <c:v>11.14237525484169</c:v>
                </c:pt>
                <c:pt idx="5">
                  <c:v>14.683898941057929</c:v>
                </c:pt>
                <c:pt idx="6">
                  <c:v>17.299247030152319</c:v>
                </c:pt>
                <c:pt idx="7">
                  <c:v>17.2955615751391</c:v>
                </c:pt>
                <c:pt idx="8">
                  <c:v>14.670621209120711</c:v>
                </c:pt>
                <c:pt idx="9">
                  <c:v>11.112635007385189</c:v>
                </c:pt>
                <c:pt idx="10">
                  <c:v>5.8755092894082717</c:v>
                </c:pt>
                <c:pt idx="11">
                  <c:v>0.76414609015477875</c:v>
                </c:pt>
                <c:pt idx="12">
                  <c:v>0.76414609015477875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58-4CD1-AC43-4494F41B2A0E}"/>
            </c:ext>
          </c:extLst>
        </c:ser>
        <c:ser>
          <c:idx val="2"/>
          <c:order val="2"/>
          <c:tx>
            <c:strRef>
              <c:f>'Force vs. Position'!$D$33</c:f>
              <c:strCache>
                <c:ptCount val="1"/>
                <c:pt idx="0">
                  <c:v>4 mm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Position'!$D$34:$D$46</c:f>
              <c:numCache>
                <c:formatCode>General</c:formatCode>
                <c:ptCount val="13"/>
                <c:pt idx="0">
                  <c:v>0.25236450514592401</c:v>
                </c:pt>
                <c:pt idx="1">
                  <c:v>0.25236450514592401</c:v>
                </c:pt>
                <c:pt idx="2">
                  <c:v>0.79378731870872754</c:v>
                </c:pt>
                <c:pt idx="3">
                  <c:v>4.5582619087906737</c:v>
                </c:pt>
                <c:pt idx="4">
                  <c:v>9.6262049787605601</c:v>
                </c:pt>
                <c:pt idx="5">
                  <c:v>12.894148525765289</c:v>
                </c:pt>
                <c:pt idx="6">
                  <c:v>15.239520587721854</c:v>
                </c:pt>
                <c:pt idx="7">
                  <c:v>15.233593273966163</c:v>
                </c:pt>
                <c:pt idx="8">
                  <c:v>12.865790744706663</c:v>
                </c:pt>
                <c:pt idx="9">
                  <c:v>9.5801080658892594</c:v>
                </c:pt>
                <c:pt idx="10">
                  <c:v>4.4777519902463148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58-4CD1-AC43-4494F41B2A0E}"/>
            </c:ext>
          </c:extLst>
        </c:ser>
        <c:ser>
          <c:idx val="3"/>
          <c:order val="3"/>
          <c:tx>
            <c:strRef>
              <c:f>'Force vs. Position'!$E$33</c:f>
              <c:strCache>
                <c:ptCount val="1"/>
                <c:pt idx="0">
                  <c:v>5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Position'!$E$34:$E$46</c:f>
              <c:numCache>
                <c:formatCode>General</c:formatCode>
                <c:ptCount val="13"/>
                <c:pt idx="0">
                  <c:v>0.24150076343740029</c:v>
                </c:pt>
                <c:pt idx="1">
                  <c:v>0.24150076343740029</c:v>
                </c:pt>
                <c:pt idx="2">
                  <c:v>0.72225005833518729</c:v>
                </c:pt>
                <c:pt idx="3">
                  <c:v>3.8626803170344663</c:v>
                </c:pt>
                <c:pt idx="4">
                  <c:v>8.9529430160194252</c:v>
                </c:pt>
                <c:pt idx="5">
                  <c:v>12.120521195072762</c:v>
                </c:pt>
                <c:pt idx="6">
                  <c:v>14.403484748161418</c:v>
                </c:pt>
                <c:pt idx="7">
                  <c:v>14.411147481984226</c:v>
                </c:pt>
                <c:pt idx="8">
                  <c:v>12.130690791989622</c:v>
                </c:pt>
                <c:pt idx="9">
                  <c:v>8.9084502947765447</c:v>
                </c:pt>
                <c:pt idx="10">
                  <c:v>3.7037150340738068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58-4CD1-AC43-4494F41B2A0E}"/>
            </c:ext>
          </c:extLst>
        </c:ser>
        <c:ser>
          <c:idx val="4"/>
          <c:order val="4"/>
          <c:tx>
            <c:strRef>
              <c:f>'Force vs. Position'!$F$33</c:f>
              <c:strCache>
                <c:ptCount val="1"/>
                <c:pt idx="0">
                  <c:v>6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Position'!$F$34:$F$46</c:f>
              <c:numCache>
                <c:formatCode>General</c:formatCode>
                <c:ptCount val="13"/>
                <c:pt idx="0">
                  <c:v>0.23450803269938122</c:v>
                </c:pt>
                <c:pt idx="1">
                  <c:v>0.23450803269938122</c:v>
                </c:pt>
                <c:pt idx="2">
                  <c:v>0.68548903001300554</c:v>
                </c:pt>
                <c:pt idx="3">
                  <c:v>3.2267212448332492</c:v>
                </c:pt>
                <c:pt idx="4">
                  <c:v>7.9454162300462325</c:v>
                </c:pt>
                <c:pt idx="5">
                  <c:v>10.911197542254877</c:v>
                </c:pt>
                <c:pt idx="6">
                  <c:v>12.981480045320168</c:v>
                </c:pt>
                <c:pt idx="7">
                  <c:v>12.987120306753289</c:v>
                </c:pt>
                <c:pt idx="8">
                  <c:v>10.919985446593946</c:v>
                </c:pt>
                <c:pt idx="9">
                  <c:v>7.9429323192584329</c:v>
                </c:pt>
                <c:pt idx="10">
                  <c:v>3.1285510832751737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58-4CD1-AC43-4494F41B2A0E}"/>
            </c:ext>
          </c:extLst>
        </c:ser>
        <c:ser>
          <c:idx val="5"/>
          <c:order val="5"/>
          <c:tx>
            <c:strRef>
              <c:f>'Force vs. Position'!$G$33</c:f>
              <c:strCache>
                <c:ptCount val="1"/>
                <c:pt idx="0">
                  <c:v>7 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Position'!$G$34:$G$46</c:f>
              <c:numCache>
                <c:formatCode>General</c:formatCode>
                <c:ptCount val="13"/>
                <c:pt idx="0">
                  <c:v>0.24321496180387944</c:v>
                </c:pt>
                <c:pt idx="1">
                  <c:v>0.24321496180387944</c:v>
                </c:pt>
                <c:pt idx="2">
                  <c:v>0.66722560473442349</c:v>
                </c:pt>
                <c:pt idx="3">
                  <c:v>2.7591122108211681</c:v>
                </c:pt>
                <c:pt idx="4">
                  <c:v>7.0477167753748748</c:v>
                </c:pt>
                <c:pt idx="5">
                  <c:v>9.8369648671207752</c:v>
                </c:pt>
                <c:pt idx="6">
                  <c:v>11.732507285191129</c:v>
                </c:pt>
                <c:pt idx="7">
                  <c:v>11.726890455543534</c:v>
                </c:pt>
                <c:pt idx="8">
                  <c:v>9.837146071485213</c:v>
                </c:pt>
                <c:pt idx="9">
                  <c:v>7.0446153785946626</c:v>
                </c:pt>
                <c:pt idx="10">
                  <c:v>2.7479596324645916</c:v>
                </c:pt>
                <c:pt idx="11">
                  <c:v>0.60781470922457559</c:v>
                </c:pt>
                <c:pt idx="12">
                  <c:v>0.60781470922457559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58-4CD1-AC43-4494F41B2A0E}"/>
            </c:ext>
          </c:extLst>
        </c:ser>
        <c:ser>
          <c:idx val="6"/>
          <c:order val="6"/>
          <c:tx>
            <c:strRef>
              <c:f>'Force vs. Position'!$H$33</c:f>
              <c:strCache>
                <c:ptCount val="1"/>
                <c:pt idx="0">
                  <c:v>8 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Position'!$H$34:$H$46</c:f>
              <c:numCache>
                <c:formatCode>General</c:formatCode>
                <c:ptCount val="13"/>
                <c:pt idx="0">
                  <c:v>0.2373140449276743</c:v>
                </c:pt>
                <c:pt idx="1">
                  <c:v>0.2373140449276743</c:v>
                </c:pt>
                <c:pt idx="2">
                  <c:v>0.63715107623142309</c:v>
                </c:pt>
                <c:pt idx="3">
                  <c:v>2.3971592642430557</c:v>
                </c:pt>
                <c:pt idx="4">
                  <c:v>6.0323261322427619</c:v>
                </c:pt>
                <c:pt idx="5">
                  <c:v>8.6910959318226926</c:v>
                </c:pt>
                <c:pt idx="6">
                  <c:v>10.457294320270323</c:v>
                </c:pt>
                <c:pt idx="7">
                  <c:v>10.457001882277693</c:v>
                </c:pt>
                <c:pt idx="8">
                  <c:v>8.6970615450953215</c:v>
                </c:pt>
                <c:pt idx="9">
                  <c:v>6.0285499928333852</c:v>
                </c:pt>
                <c:pt idx="10">
                  <c:v>2.3895127473407434</c:v>
                </c:pt>
                <c:pt idx="11">
                  <c:v>0.59402700418073973</c:v>
                </c:pt>
                <c:pt idx="12">
                  <c:v>0.59402700418073973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58-4CD1-AC43-4494F41B2A0E}"/>
            </c:ext>
          </c:extLst>
        </c:ser>
        <c:ser>
          <c:idx val="7"/>
          <c:order val="7"/>
          <c:tx>
            <c:strRef>
              <c:f>'Force vs. Position'!$I$33</c:f>
              <c:strCache>
                <c:ptCount val="1"/>
                <c:pt idx="0">
                  <c:v>9 mm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Position'!$I$34:$I$46</c:f>
              <c:numCache>
                <c:formatCode>General</c:formatCode>
                <c:ptCount val="13"/>
                <c:pt idx="0">
                  <c:v>0.22917707847624891</c:v>
                </c:pt>
                <c:pt idx="1">
                  <c:v>0.22917707847624891</c:v>
                </c:pt>
                <c:pt idx="2">
                  <c:v>0.60798081419946637</c:v>
                </c:pt>
                <c:pt idx="3">
                  <c:v>2.2118317582318134</c:v>
                </c:pt>
                <c:pt idx="4">
                  <c:v>5.5066489409706953</c:v>
                </c:pt>
                <c:pt idx="5">
                  <c:v>8.1362314172840087</c:v>
                </c:pt>
                <c:pt idx="6">
                  <c:v>9.8711827217727226</c:v>
                </c:pt>
                <c:pt idx="7">
                  <c:v>9.8752617000098226</c:v>
                </c:pt>
                <c:pt idx="8">
                  <c:v>8.1306622097696195</c:v>
                </c:pt>
                <c:pt idx="9">
                  <c:v>5.4853222216495752</c:v>
                </c:pt>
                <c:pt idx="10">
                  <c:v>2.1481662835395889</c:v>
                </c:pt>
                <c:pt idx="11">
                  <c:v>0.3223765618281752</c:v>
                </c:pt>
                <c:pt idx="12">
                  <c:v>0.3223765618281752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58-4CD1-AC43-4494F41B2A0E}"/>
            </c:ext>
          </c:extLst>
        </c:ser>
        <c:ser>
          <c:idx val="8"/>
          <c:order val="8"/>
          <c:tx>
            <c:strRef>
              <c:f>'Force vs. Position'!$J$33</c:f>
              <c:strCache>
                <c:ptCount val="1"/>
                <c:pt idx="0">
                  <c:v>10 mm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Position'!$J$34:$J$46</c:f>
              <c:numCache>
                <c:formatCode>General</c:formatCode>
                <c:ptCount val="13"/>
                <c:pt idx="0">
                  <c:v>0.2285795529378406</c:v>
                </c:pt>
                <c:pt idx="1">
                  <c:v>0.2285795529378406</c:v>
                </c:pt>
                <c:pt idx="2">
                  <c:v>0.58590493456750148</c:v>
                </c:pt>
                <c:pt idx="3">
                  <c:v>1.9874915888492701</c:v>
                </c:pt>
                <c:pt idx="4">
                  <c:v>4.7766443913135834</c:v>
                </c:pt>
                <c:pt idx="5">
                  <c:v>7.2174460053401024</c:v>
                </c:pt>
                <c:pt idx="6">
                  <c:v>8.8463812074476174</c:v>
                </c:pt>
                <c:pt idx="7">
                  <c:v>8.8618031330527405</c:v>
                </c:pt>
                <c:pt idx="8">
                  <c:v>7.2271224031085808</c:v>
                </c:pt>
                <c:pt idx="9">
                  <c:v>4.7874632939945041</c:v>
                </c:pt>
                <c:pt idx="10">
                  <c:v>2.0101627113830247</c:v>
                </c:pt>
                <c:pt idx="11">
                  <c:v>0.65760332911608721</c:v>
                </c:pt>
                <c:pt idx="12">
                  <c:v>0.65760332911608721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58-4CD1-AC43-4494F41B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87400"/>
        <c:axId val="656883792"/>
      </c:scatterChart>
      <c:valAx>
        <c:axId val="65688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Front Position [cm]</a:t>
                </a:r>
              </a:p>
            </c:rich>
          </c:tx>
          <c:layout>
            <c:manualLayout>
              <c:xMode val="edge"/>
              <c:yMode val="edge"/>
              <c:x val="0.41283771000706132"/>
              <c:y val="0.91617616754517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3792"/>
        <c:crosses val="autoZero"/>
        <c:crossBetween val="midCat"/>
      </c:valAx>
      <c:valAx>
        <c:axId val="6568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740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Velocity &amp; Energy vs. Radius</a:t>
            </a:r>
          </a:p>
        </c:rich>
      </c:tx>
      <c:layout>
        <c:manualLayout>
          <c:xMode val="edge"/>
          <c:yMode val="edge"/>
          <c:x val="0.28424487053301029"/>
          <c:y val="3.33359268826574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670878349508634E-2"/>
          <c:y val="0.14374236874236876"/>
          <c:w val="0.82192015791605066"/>
          <c:h val="0.655935139803630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'Force vs. Position'!$B$58</c:f>
              <c:strCache>
                <c:ptCount val="1"/>
                <c:pt idx="0">
                  <c:v>L40 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'Force vs. Position'!$A$59:$A$67</c:f>
              <c:strCache>
                <c:ptCount val="9"/>
                <c:pt idx="0">
                  <c:v>2 mm</c:v>
                </c:pt>
                <c:pt idx="1">
                  <c:v>3 mm</c:v>
                </c:pt>
                <c:pt idx="2">
                  <c:v>4 mm</c:v>
                </c:pt>
                <c:pt idx="3">
                  <c:v>5 mm</c:v>
                </c:pt>
                <c:pt idx="4">
                  <c:v>6 mm</c:v>
                </c:pt>
                <c:pt idx="5">
                  <c:v>7 mm</c:v>
                </c:pt>
                <c:pt idx="6">
                  <c:v>8 mm</c:v>
                </c:pt>
                <c:pt idx="7">
                  <c:v>9 mm</c:v>
                </c:pt>
                <c:pt idx="8">
                  <c:v>10 mm</c:v>
                </c:pt>
              </c:strCache>
            </c:strRef>
          </c:xVal>
          <c:yVal>
            <c:numRef>
              <c:f>'Force vs. Position'!$B$59:$B$67</c:f>
              <c:numCache>
                <c:formatCode>General</c:formatCode>
                <c:ptCount val="9"/>
                <c:pt idx="0">
                  <c:v>18.27649034911887</c:v>
                </c:pt>
                <c:pt idx="1">
                  <c:v>17.299247030152319</c:v>
                </c:pt>
                <c:pt idx="2">
                  <c:v>15.239520587721854</c:v>
                </c:pt>
                <c:pt idx="3">
                  <c:v>14.411147481984226</c:v>
                </c:pt>
                <c:pt idx="4">
                  <c:v>12.987120306753289</c:v>
                </c:pt>
                <c:pt idx="5">
                  <c:v>11.732507285191129</c:v>
                </c:pt>
                <c:pt idx="6">
                  <c:v>10.457294320270323</c:v>
                </c:pt>
                <c:pt idx="7">
                  <c:v>9.8752617000098226</c:v>
                </c:pt>
                <c:pt idx="8">
                  <c:v>8.8618031330527405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7-4061-BEAB-85A5D6A7C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21408"/>
        <c:axId val="679521736"/>
      </c:scatterChart>
      <c:scatterChart>
        <c:scatterStyle val="smoothMarker"/>
        <c:varyColors val="0"/>
        <c:ser>
          <c:idx val="1"/>
          <c:order val="1"/>
          <c:tx>
            <c:strRef>
              <c:f>'Force vs. Position'!$C$58</c:f>
              <c:strCache>
                <c:ptCount val="1"/>
                <c:pt idx="0">
                  <c:v>L40 Energy [J]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'Force vs. Position'!$A$59:$A$67</c:f>
              <c:strCache>
                <c:ptCount val="9"/>
                <c:pt idx="0">
                  <c:v>2 mm</c:v>
                </c:pt>
                <c:pt idx="1">
                  <c:v>3 mm</c:v>
                </c:pt>
                <c:pt idx="2">
                  <c:v>4 mm</c:v>
                </c:pt>
                <c:pt idx="3">
                  <c:v>5 mm</c:v>
                </c:pt>
                <c:pt idx="4">
                  <c:v>6 mm</c:v>
                </c:pt>
                <c:pt idx="5">
                  <c:v>7 mm</c:v>
                </c:pt>
                <c:pt idx="6">
                  <c:v>8 mm</c:v>
                </c:pt>
                <c:pt idx="7">
                  <c:v>9 mm</c:v>
                </c:pt>
                <c:pt idx="8">
                  <c:v>10 mm</c:v>
                </c:pt>
              </c:strCache>
            </c:strRef>
          </c:xVal>
          <c:yVal>
            <c:numRef>
              <c:f>'Force vs. Position'!$C$59:$C$67</c:f>
              <c:numCache>
                <c:formatCode>General</c:formatCode>
                <c:ptCount val="9"/>
                <c:pt idx="0">
                  <c:v>0.67496538953707597</c:v>
                </c:pt>
                <c:pt idx="1">
                  <c:v>1.3606073725058698</c:v>
                </c:pt>
                <c:pt idx="2">
                  <c:v>1.8771479448465018</c:v>
                </c:pt>
                <c:pt idx="3">
                  <c:v>2.6228475219315301</c:v>
                </c:pt>
                <c:pt idx="4">
                  <c:v>3.0673556770712671</c:v>
                </c:pt>
                <c:pt idx="5">
                  <c:v>3.4073257460933211</c:v>
                </c:pt>
                <c:pt idx="6">
                  <c:v>3.5355301609176126</c:v>
                </c:pt>
                <c:pt idx="7">
                  <c:v>3.9904158385131905</c:v>
                </c:pt>
                <c:pt idx="8">
                  <c:v>3.9671635533660248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7-4061-BEAB-85A5D6A7C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36824"/>
        <c:axId val="679538464"/>
      </c:scatterChart>
      <c:valAx>
        <c:axId val="6795214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Radius [mm]</a:t>
                </a:r>
              </a:p>
            </c:rich>
          </c:tx>
          <c:layout>
            <c:manualLayout>
              <c:xMode val="edge"/>
              <c:yMode val="edge"/>
              <c:x val="0.37562612602133011"/>
              <c:y val="0.8657761766722551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1736"/>
        <c:crosses val="autoZero"/>
        <c:crossBetween val="midCat"/>
      </c:valAx>
      <c:valAx>
        <c:axId val="6795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Velocity [m/s]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1408"/>
        <c:crosses val="autoZero"/>
        <c:crossBetween val="midCat"/>
      </c:valAx>
      <c:valAx>
        <c:axId val="67953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Kinetic Energy [J]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36824"/>
        <c:crosses val="max"/>
        <c:crossBetween val="midCat"/>
      </c:valAx>
      <c:valAx>
        <c:axId val="679536824"/>
        <c:scaling>
          <c:orientation val="minMax"/>
        </c:scaling>
        <c:delete val="1"/>
        <c:axPos val="b"/>
        <c:majorTickMark val="out"/>
        <c:minorTickMark val="none"/>
        <c:tickLblPos val="nextTo"/>
        <c:crossAx val="67953846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30626869315754141"/>
          <c:y val="0.92518315018315012"/>
          <c:w val="0.39721967893548188"/>
          <c:h val="6.028765635064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</xdr:row>
      <xdr:rowOff>7620</xdr:rowOff>
    </xdr:from>
    <xdr:to>
      <xdr:col>23</xdr:col>
      <xdr:colOff>114300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047-8F2C-45C0-8281-26DEB9110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32</xdr:row>
      <xdr:rowOff>0</xdr:rowOff>
    </xdr:from>
    <xdr:to>
      <xdr:col>23</xdr:col>
      <xdr:colOff>213360</xdr:colOff>
      <xdr:row>52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50FD1-599A-4AC4-AED1-94619C6F6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807720</xdr:colOff>
      <xdr:row>57</xdr:row>
      <xdr:rowOff>0</xdr:rowOff>
    </xdr:from>
    <xdr:to>
      <xdr:col>11</xdr:col>
      <xdr:colOff>457200</xdr:colOff>
      <xdr:row>78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16FF97-811B-41A8-B48E-04F81C67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B06C-860C-486A-BD1A-FA942F477B46}">
  <dimension ref="A1:N67"/>
  <sheetViews>
    <sheetView tabSelected="1" topLeftCell="A17" workbookViewId="0">
      <selection activeCell="B24" sqref="B24"/>
    </sheetView>
  </sheetViews>
  <sheetFormatPr defaultRowHeight="14.25" x14ac:dyDescent="0.45"/>
  <cols>
    <col min="1" max="1" width="11.796875" bestFit="1" customWidth="1"/>
    <col min="2" max="10" width="12.6640625" bestFit="1" customWidth="1"/>
  </cols>
  <sheetData>
    <row r="1" spans="1:14" x14ac:dyDescent="0.4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</row>
    <row r="2" spans="1:14" x14ac:dyDescent="0.45">
      <c r="A2">
        <v>-2</v>
      </c>
      <c r="B2">
        <v>2.3420080292504059E-2</v>
      </c>
      <c r="C2">
        <v>3.066045702357352E-2</v>
      </c>
      <c r="D2">
        <v>5.147690598522095E-2</v>
      </c>
      <c r="E2">
        <v>7.365681479444447E-2</v>
      </c>
      <c r="F2">
        <v>0.10001240184979469</v>
      </c>
      <c r="G2">
        <v>0.1464241006988172</v>
      </c>
      <c r="H2">
        <v>0.1820802190674099</v>
      </c>
      <c r="I2">
        <v>0.21491329670084891</v>
      </c>
      <c r="J2">
        <v>0.26394331544112398</v>
      </c>
    </row>
    <row r="3" spans="1:14" x14ac:dyDescent="0.45">
      <c r="A3">
        <v>-1</v>
      </c>
      <c r="B3">
        <v>0.20035074027392891</v>
      </c>
      <c r="C3">
        <v>0.30480543325626258</v>
      </c>
      <c r="D3">
        <v>0.4578119875875768</v>
      </c>
      <c r="E3">
        <v>0.58513939143272564</v>
      </c>
      <c r="F3">
        <v>0.75454143542228891</v>
      </c>
      <c r="G3">
        <v>0.95556525005766368</v>
      </c>
      <c r="H3">
        <v>1.130424053195876</v>
      </c>
      <c r="I3">
        <v>1.2976051424439741</v>
      </c>
      <c r="J3">
        <v>1.4702209032750539</v>
      </c>
    </row>
    <row r="4" spans="1:14" x14ac:dyDescent="0.45">
      <c r="A4">
        <v>0</v>
      </c>
      <c r="B4">
        <v>9.118431442726294</v>
      </c>
      <c r="C4">
        <v>15.36850119479768</v>
      </c>
      <c r="D4">
        <v>16.28472247705955</v>
      </c>
      <c r="E4">
        <v>18.18435145940342</v>
      </c>
      <c r="F4">
        <v>18.08027167862436</v>
      </c>
      <c r="G4">
        <v>17.74190740908913</v>
      </c>
      <c r="H4">
        <v>17.265953583631319</v>
      </c>
      <c r="I4">
        <v>18.5056854179868</v>
      </c>
      <c r="J4">
        <v>18.220595765405221</v>
      </c>
    </row>
    <row r="5" spans="1:14" x14ac:dyDescent="0.45">
      <c r="A5">
        <v>1</v>
      </c>
      <c r="B5">
        <v>19.67971897764221</v>
      </c>
      <c r="C5">
        <v>40.742138054503123</v>
      </c>
      <c r="D5">
        <v>58.103278433088001</v>
      </c>
      <c r="E5">
        <v>82.386461232765029</v>
      </c>
      <c r="F5">
        <v>95.873059588860741</v>
      </c>
      <c r="G5">
        <v>104.1062001800925</v>
      </c>
      <c r="H5">
        <v>99.069802615494766</v>
      </c>
      <c r="I5">
        <v>104.060060312917</v>
      </c>
      <c r="J5">
        <v>95.306066793378093</v>
      </c>
    </row>
    <row r="6" spans="1:14" x14ac:dyDescent="0.45">
      <c r="A6">
        <v>2</v>
      </c>
      <c r="B6">
        <v>19.938837808166149</v>
      </c>
      <c r="C6">
        <v>41.584389260935531</v>
      </c>
      <c r="D6">
        <v>59.484750089094213</v>
      </c>
      <c r="E6">
        <v>84.302255615127976</v>
      </c>
      <c r="F6">
        <v>101.7047509260038</v>
      </c>
      <c r="G6">
        <v>116.57676805094719</v>
      </c>
      <c r="H6">
        <v>126.5625984067337</v>
      </c>
      <c r="I6">
        <v>146.7958561099079</v>
      </c>
      <c r="J6">
        <v>147.88894445363809</v>
      </c>
    </row>
    <row r="7" spans="1:14" x14ac:dyDescent="0.45">
      <c r="A7">
        <v>3</v>
      </c>
      <c r="B7">
        <v>18.53577990460651</v>
      </c>
      <c r="C7">
        <v>38.030242850070763</v>
      </c>
      <c r="D7">
        <v>53.332754591835609</v>
      </c>
      <c r="E7">
        <v>76.474036337446151</v>
      </c>
      <c r="F7">
        <v>89.956561138416859</v>
      </c>
      <c r="G7">
        <v>101.2057096184467</v>
      </c>
      <c r="H7">
        <v>109.3421572136382</v>
      </c>
      <c r="I7">
        <v>127.8378832871055</v>
      </c>
      <c r="J7">
        <v>132.18699883845491</v>
      </c>
    </row>
    <row r="8" spans="1:14" x14ac:dyDescent="0.45">
      <c r="A8">
        <v>4</v>
      </c>
      <c r="B8">
        <v>-3.5664136636688021E-2</v>
      </c>
      <c r="C8">
        <v>-5.796695208638368E-2</v>
      </c>
      <c r="D8">
        <v>-0.1459925329180605</v>
      </c>
      <c r="E8">
        <v>0.2788513421832387</v>
      </c>
      <c r="F8">
        <v>0.26637053794885318</v>
      </c>
      <c r="G8">
        <v>-0.32616706124147088</v>
      </c>
      <c r="H8">
        <v>-1.9773927263783631E-2</v>
      </c>
      <c r="I8">
        <v>0.32958028425693209</v>
      </c>
      <c r="J8">
        <v>1.379585267009914</v>
      </c>
    </row>
    <row r="9" spans="1:14" x14ac:dyDescent="0.45">
      <c r="A9">
        <v>5</v>
      </c>
      <c r="B9">
        <v>-18.556789139574541</v>
      </c>
      <c r="C9">
        <v>-38.149481440402873</v>
      </c>
      <c r="D9">
        <v>-53.777198253258227</v>
      </c>
      <c r="E9">
        <v>-76.441419915117777</v>
      </c>
      <c r="F9">
        <v>-89.874031650915171</v>
      </c>
      <c r="G9">
        <v>-100.8707179423604</v>
      </c>
      <c r="H9">
        <v>-108.9870130285405</v>
      </c>
      <c r="I9">
        <v>-128.53816047268691</v>
      </c>
      <c r="J9">
        <v>-132.86050364657791</v>
      </c>
    </row>
    <row r="10" spans="1:14" x14ac:dyDescent="0.45">
      <c r="A10">
        <v>6</v>
      </c>
      <c r="B10">
        <v>-19.963315008805541</v>
      </c>
      <c r="C10">
        <v>-41.708103540207503</v>
      </c>
      <c r="D10">
        <v>-59.609916210015442</v>
      </c>
      <c r="E10">
        <v>-85.617368600347035</v>
      </c>
      <c r="F10">
        <v>-102.12542263980779</v>
      </c>
      <c r="G10">
        <v>-116.6937789469156</v>
      </c>
      <c r="H10">
        <v>-127.0452144117094</v>
      </c>
      <c r="I10">
        <v>-147.384384369983</v>
      </c>
      <c r="J10">
        <v>-148.07231157552411</v>
      </c>
    </row>
    <row r="11" spans="1:14" x14ac:dyDescent="0.45">
      <c r="A11">
        <v>7</v>
      </c>
      <c r="B11">
        <v>-19.536541967466029</v>
      </c>
      <c r="C11">
        <v>-40.449891375001542</v>
      </c>
      <c r="D11">
        <v>-57.975682675977232</v>
      </c>
      <c r="E11">
        <v>-82.901849106182809</v>
      </c>
      <c r="F11">
        <v>-96.935912202561852</v>
      </c>
      <c r="G11">
        <v>-104.15004345075489</v>
      </c>
      <c r="H11">
        <v>-99.040891866051311</v>
      </c>
      <c r="I11">
        <v>-104.2366595784158</v>
      </c>
      <c r="J11">
        <v>-95.370939670171495</v>
      </c>
    </row>
    <row r="12" spans="1:14" x14ac:dyDescent="0.45">
      <c r="A12">
        <v>8</v>
      </c>
      <c r="B12">
        <v>-9.1266940923697053</v>
      </c>
      <c r="C12">
        <v>-15.429814309152571</v>
      </c>
      <c r="D12">
        <v>-16.29581097241217</v>
      </c>
      <c r="E12">
        <v>-18.272818196963868</v>
      </c>
      <c r="F12">
        <v>-18.091061022517081</v>
      </c>
      <c r="G12">
        <v>-17.77738680854219</v>
      </c>
      <c r="H12">
        <v>-17.31927361096087</v>
      </c>
      <c r="I12">
        <v>-18.457125978947399</v>
      </c>
      <c r="J12">
        <v>-18.22804075274637</v>
      </c>
    </row>
    <row r="15" spans="1:14" x14ac:dyDescent="0.45">
      <c r="B15" s="2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45">
      <c r="A16" s="1" t="s">
        <v>0</v>
      </c>
      <c r="B16" s="1" t="s">
        <v>13</v>
      </c>
      <c r="C16" s="1" t="s">
        <v>14</v>
      </c>
      <c r="D16" s="1" t="s">
        <v>15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J16" s="1" t="s">
        <v>21</v>
      </c>
      <c r="K16" s="1"/>
      <c r="L16" s="1"/>
      <c r="M16" s="1" t="s">
        <v>22</v>
      </c>
      <c r="N16" s="1" t="s">
        <v>23</v>
      </c>
    </row>
    <row r="17" spans="1:11" x14ac:dyDescent="0.45">
      <c r="A17">
        <v>-2</v>
      </c>
      <c r="B17">
        <f>SUM(B1:B$2)*0.01</f>
        <v>2.3420080292504058E-4</v>
      </c>
      <c r="C17">
        <f>SUM(C1:C$2)*0.01</f>
        <v>3.0660457023573518E-4</v>
      </c>
      <c r="D17">
        <f>SUM(D1:D$2)*0.01</f>
        <v>5.1476905985220955E-4</v>
      </c>
      <c r="E17">
        <f>SUM(E1:E$2)*0.01</f>
        <v>7.3656814794444473E-4</v>
      </c>
      <c r="F17">
        <f>SUM(F1:F$2)*0.01</f>
        <v>1.0001240184979469E-3</v>
      </c>
      <c r="G17">
        <f>SUM(G1:G$2)*0.01</f>
        <v>1.464241006988172E-3</v>
      </c>
      <c r="H17">
        <f>SUM(H1:H$2)*0.01</f>
        <v>1.820802190674099E-3</v>
      </c>
      <c r="I17">
        <f>SUM(I1:I$2)*0.01</f>
        <v>2.1491329670084891E-3</v>
      </c>
      <c r="J17">
        <f>SUM(J1:J$2)*0.01</f>
        <v>2.6394331544112399E-3</v>
      </c>
    </row>
    <row r="18" spans="1:11" x14ac:dyDescent="0.45">
      <c r="A18">
        <v>-1</v>
      </c>
      <c r="B18">
        <f>SUM(B2:B$2)*0.01</f>
        <v>2.3420080292504058E-4</v>
      </c>
      <c r="C18">
        <f>SUM(C2:C$2)*0.01</f>
        <v>3.0660457023573518E-4</v>
      </c>
      <c r="D18">
        <f>SUM(D2:D$2)*0.01</f>
        <v>5.1476905985220955E-4</v>
      </c>
      <c r="E18">
        <f>SUM(E2:E$2)*0.01</f>
        <v>7.3656814794444473E-4</v>
      </c>
      <c r="F18">
        <f>SUM(F2:F$2)*0.01</f>
        <v>1.0001240184979469E-3</v>
      </c>
      <c r="G18">
        <f>SUM(G2:G$2)*0.01</f>
        <v>1.464241006988172E-3</v>
      </c>
      <c r="H18">
        <f>SUM(H2:H$2)*0.01</f>
        <v>1.820802190674099E-3</v>
      </c>
      <c r="I18">
        <f>SUM(I2:I$2)*0.01</f>
        <v>2.1491329670084891E-3</v>
      </c>
      <c r="J18">
        <f>SUM(J2:J$2)*0.01</f>
        <v>2.6394331544112399E-3</v>
      </c>
    </row>
    <row r="19" spans="1:11" x14ac:dyDescent="0.45">
      <c r="A19">
        <v>0</v>
      </c>
      <c r="B19">
        <f>SUM(B$2:B3)*0.01</f>
        <v>2.2377082056643299E-3</v>
      </c>
      <c r="C19">
        <f>SUM(C$2:C3)*0.01</f>
        <v>3.3546589027983608E-3</v>
      </c>
      <c r="D19">
        <f>SUM(D$2:D3)*0.01</f>
        <v>5.0928889357279771E-3</v>
      </c>
      <c r="E19">
        <f>SUM(E$2:E3)*0.01</f>
        <v>6.5879620622717018E-3</v>
      </c>
      <c r="F19">
        <f>SUM(F$2:F3)*0.01</f>
        <v>8.5455383727208352E-3</v>
      </c>
      <c r="G19">
        <f>SUM(G$2:G3)*0.01</f>
        <v>1.1019893507564809E-2</v>
      </c>
      <c r="H19">
        <f>SUM(H$2:H3)*0.01</f>
        <v>1.3125042722632858E-2</v>
      </c>
      <c r="I19">
        <f>SUM(I$2:I3)*0.01</f>
        <v>1.512518439144823E-2</v>
      </c>
      <c r="J19">
        <f>SUM(J$2:J3)*0.01</f>
        <v>1.734164218716178E-2</v>
      </c>
    </row>
    <row r="20" spans="1:11" x14ac:dyDescent="0.45">
      <c r="A20">
        <v>1</v>
      </c>
      <c r="B20">
        <f>SUM(B$2:B4)*0.01</f>
        <v>9.3422022632927273E-2</v>
      </c>
      <c r="C20">
        <f>SUM(C$2:C4)*0.01</f>
        <v>0.15703967085077516</v>
      </c>
      <c r="D20">
        <f>SUM(D$2:D4)*0.01</f>
        <v>0.16794011370632347</v>
      </c>
      <c r="E20">
        <f>SUM(E$2:E4)*0.01</f>
        <v>0.18843147665630589</v>
      </c>
      <c r="F20">
        <f>SUM(F$2:F4)*0.01</f>
        <v>0.18934825515896442</v>
      </c>
      <c r="G20">
        <f>SUM(G$2:G4)*0.01</f>
        <v>0.1884389675984561</v>
      </c>
      <c r="H20">
        <f>SUM(H$2:H4)*0.01</f>
        <v>0.18578457855894606</v>
      </c>
      <c r="I20">
        <f>SUM(I$2:I4)*0.01</f>
        <v>0.20018203857131625</v>
      </c>
      <c r="J20">
        <f>SUM(J$2:J4)*0.01</f>
        <v>0.19954759984121398</v>
      </c>
    </row>
    <row r="21" spans="1:11" x14ac:dyDescent="0.45">
      <c r="A21">
        <v>2</v>
      </c>
      <c r="B21">
        <f>SUM(B$2:B5)*0.01</f>
        <v>0.29021921240934939</v>
      </c>
      <c r="C21">
        <f>SUM(C$2:C5)*0.01</f>
        <v>0.56446105139580638</v>
      </c>
      <c r="D21">
        <f>SUM(D$2:D5)*0.01</f>
        <v>0.74897289803720357</v>
      </c>
      <c r="E21">
        <f>SUM(E$2:E5)*0.01</f>
        <v>1.0122960889839561</v>
      </c>
      <c r="F21">
        <f>SUM(F$2:F5)*0.01</f>
        <v>1.1480788510475719</v>
      </c>
      <c r="G21">
        <f>SUM(G$2:G5)*0.01</f>
        <v>1.229500969399381</v>
      </c>
      <c r="H21">
        <f>SUM(H$2:H5)*0.01</f>
        <v>1.1764826047138937</v>
      </c>
      <c r="I21">
        <f>SUM(I$2:I5)*0.01</f>
        <v>1.2407826417004864</v>
      </c>
      <c r="J21">
        <f>SUM(J$2:J5)*0.01</f>
        <v>1.1526082677749949</v>
      </c>
    </row>
    <row r="22" spans="1:11" x14ac:dyDescent="0.45">
      <c r="A22">
        <v>3</v>
      </c>
      <c r="B22">
        <f>SUM(B$2:B6)*0.01</f>
        <v>0.48960759049101088</v>
      </c>
      <c r="C22">
        <f>SUM(C$2:C6)*0.01</f>
        <v>0.98030494400516177</v>
      </c>
      <c r="D22">
        <f>SUM(D$2:D6)*0.01</f>
        <v>1.3438203989281456</v>
      </c>
      <c r="E22">
        <f>SUM(E$2:E6)*0.01</f>
        <v>1.8553186451352361</v>
      </c>
      <c r="F22">
        <f>SUM(F$2:F6)*0.01</f>
        <v>2.1651263603076099</v>
      </c>
      <c r="G22">
        <f>SUM(G$2:G6)*0.01</f>
        <v>2.3952686499088531</v>
      </c>
      <c r="H22">
        <f>SUM(H$2:H6)*0.01</f>
        <v>2.4421085887812306</v>
      </c>
      <c r="I22">
        <f>SUM(I$2:I6)*0.01</f>
        <v>2.708741202799565</v>
      </c>
      <c r="J22">
        <f>SUM(J$2:J6)*0.01</f>
        <v>2.6314977123113761</v>
      </c>
    </row>
    <row r="23" spans="1:11" x14ac:dyDescent="0.45">
      <c r="A23">
        <v>4</v>
      </c>
      <c r="B23">
        <f>SUM(B$2:B7)*0.01</f>
        <v>0.67496538953707597</v>
      </c>
      <c r="C23">
        <f>SUM(C$2:C7)*0.01</f>
        <v>1.3606073725058696</v>
      </c>
      <c r="D23">
        <f>SUM(D$2:D7)*0.01</f>
        <v>1.8771479448465016</v>
      </c>
      <c r="E23">
        <f>SUM(E$2:E7)*0.01</f>
        <v>2.6200590085096973</v>
      </c>
      <c r="F23">
        <f>SUM(F$2:F7)*0.01</f>
        <v>3.0646919716917784</v>
      </c>
      <c r="G23">
        <f>SUM(G$2:G7)*0.01</f>
        <v>3.4073257460933202</v>
      </c>
      <c r="H23">
        <f>SUM(H$2:H7)*0.01</f>
        <v>3.5355301609176126</v>
      </c>
      <c r="I23">
        <f>SUM(I$2:I7)*0.01</f>
        <v>3.9871200356706202</v>
      </c>
      <c r="J23">
        <f>SUM(J$2:J7)*0.01</f>
        <v>3.9533677006959249</v>
      </c>
    </row>
    <row r="24" spans="1:11" x14ac:dyDescent="0.45">
      <c r="A24">
        <v>5</v>
      </c>
      <c r="B24">
        <f>SUM(B$2:B8)*0.01</f>
        <v>0.67460874817070915</v>
      </c>
      <c r="C24">
        <f>SUM(C$2:C8)*0.01</f>
        <v>1.3600277029850056</v>
      </c>
      <c r="D24">
        <f>SUM(D$2:D8)*0.01</f>
        <v>1.8756880195173211</v>
      </c>
      <c r="E24">
        <f>SUM(E$2:E8)*0.01</f>
        <v>2.6228475219315301</v>
      </c>
      <c r="F24">
        <f>SUM(F$2:F8)*0.01</f>
        <v>3.0673556770712667</v>
      </c>
      <c r="G24">
        <f>SUM(G$2:G8)*0.01</f>
        <v>3.4040640754809055</v>
      </c>
      <c r="H24">
        <f>SUM(H$2:H8)*0.01</f>
        <v>3.5353324216449749</v>
      </c>
      <c r="I24">
        <f>SUM(I$2:I8)*0.01</f>
        <v>3.9904158385131896</v>
      </c>
      <c r="J24">
        <f>SUM(J$2:J8)*0.01</f>
        <v>3.9671635533660243</v>
      </c>
    </row>
    <row r="25" spans="1:11" x14ac:dyDescent="0.45">
      <c r="A25">
        <v>6</v>
      </c>
      <c r="B25">
        <f>SUM(B$2:B9)*0.01</f>
        <v>0.48904085677496378</v>
      </c>
      <c r="C25">
        <f>SUM(C$2:C9)*0.01</f>
        <v>0.97853288858097698</v>
      </c>
      <c r="D25">
        <f>SUM(D$2:D9)*0.01</f>
        <v>1.3379160369847387</v>
      </c>
      <c r="E25">
        <f>SUM(E$2:E9)*0.01</f>
        <v>1.8584333227803524</v>
      </c>
      <c r="F25">
        <f>SUM(F$2:F9)*0.01</f>
        <v>2.1686153605621148</v>
      </c>
      <c r="G25">
        <f>SUM(G$2:G9)*0.01</f>
        <v>2.3953568960573017</v>
      </c>
      <c r="H25">
        <f>SUM(H$2:H9)*0.01</f>
        <v>2.4454622913595698</v>
      </c>
      <c r="I25">
        <f>SUM(I$2:I9)*0.01</f>
        <v>2.7050342337863205</v>
      </c>
      <c r="J25">
        <f>SUM(J$2:J9)*0.01</f>
        <v>2.638558516900245</v>
      </c>
    </row>
    <row r="26" spans="1:11" x14ac:dyDescent="0.45">
      <c r="A26">
        <v>7</v>
      </c>
      <c r="B26">
        <f>SUM(B$2:B10)*0.01</f>
        <v>0.28940770668690835</v>
      </c>
      <c r="C26">
        <f>SUM(C$2:C10)*0.01</f>
        <v>0.56145185317890201</v>
      </c>
      <c r="D26">
        <f>SUM(D$2:D10)*0.01</f>
        <v>0.74181687488458425</v>
      </c>
      <c r="E26">
        <f>SUM(E$2:E10)*0.01</f>
        <v>1.0022596367768819</v>
      </c>
      <c r="F26">
        <f>SUM(F$2:F10)*0.01</f>
        <v>1.1473611341640371</v>
      </c>
      <c r="G26">
        <f>SUM(G$2:G10)*0.01</f>
        <v>1.2284191065881458</v>
      </c>
      <c r="H26">
        <f>SUM(H$2:H10)*0.01</f>
        <v>1.1750101472424761</v>
      </c>
      <c r="I26">
        <f>SUM(I$2:I10)*0.01</f>
        <v>1.2311903900864902</v>
      </c>
      <c r="J26">
        <f>SUM(J$2:J10)*0.01</f>
        <v>1.1578354011450041</v>
      </c>
    </row>
    <row r="27" spans="1:11" x14ac:dyDescent="0.45">
      <c r="A27">
        <v>8</v>
      </c>
      <c r="B27">
        <f>SUM(B$2:B11)*0.01</f>
        <v>9.4042287012248066E-2</v>
      </c>
      <c r="C27">
        <f>SUM(C$2:C11)*0.01</f>
        <v>0.15695293942888655</v>
      </c>
      <c r="D27">
        <f>SUM(D$2:D11)*0.01</f>
        <v>0.1620600481248119</v>
      </c>
      <c r="E27">
        <f>SUM(E$2:E11)*0.01</f>
        <v>0.17324114571505392</v>
      </c>
      <c r="F27">
        <f>SUM(F$2:F11)*0.01</f>
        <v>0.17800201213841846</v>
      </c>
      <c r="G27">
        <f>SUM(G$2:G11)*0.01</f>
        <v>0.18691867208059676</v>
      </c>
      <c r="H27">
        <f>SUM(H$2:H11)*0.01</f>
        <v>0.18460122858196287</v>
      </c>
      <c r="I27">
        <f>SUM(I$2:I11)*0.01</f>
        <v>0.18882379430233229</v>
      </c>
      <c r="J27">
        <f>SUM(J$2:J11)*0.01</f>
        <v>0.20412600444328902</v>
      </c>
    </row>
    <row r="28" spans="1:11" x14ac:dyDescent="0.45">
      <c r="A28">
        <v>9</v>
      </c>
      <c r="B28">
        <f>SUM(B$2:B12)*0.01</f>
        <v>2.7753460885510074E-3</v>
      </c>
      <c r="C28">
        <f>SUM(C$2:C12)*0.01</f>
        <v>2.654796337360832E-3</v>
      </c>
      <c r="D28">
        <f>SUM(D$2:D12)*0.01</f>
        <v>-8.9806159930979842E-4</v>
      </c>
      <c r="E28">
        <f>SUM(E$2:E12)*0.01</f>
        <v>-9.4870362545847794E-3</v>
      </c>
      <c r="F28">
        <f>SUM(F$2:F12)*0.01</f>
        <v>-2.9085980867523632E-3</v>
      </c>
      <c r="G28">
        <f>SUM(G$2:G12)*0.01</f>
        <v>9.1448039951748678E-3</v>
      </c>
      <c r="H28">
        <f>SUM(H$2:H12)*0.01</f>
        <v>1.1408492472354155E-2</v>
      </c>
      <c r="I28">
        <f>SUM(I$2:I12)*0.01</f>
        <v>4.2525345128582972E-3</v>
      </c>
      <c r="J28">
        <f>SUM(J$2:J12)*0.01</f>
        <v>2.184559691582532E-2</v>
      </c>
    </row>
    <row r="29" spans="1:11" x14ac:dyDescent="0.45">
      <c r="A29">
        <v>10</v>
      </c>
      <c r="B29">
        <f>SUM(B$2:B13)*0.01</f>
        <v>2.7753460885510074E-3</v>
      </c>
      <c r="C29">
        <f>SUM(C$2:C13)*0.01</f>
        <v>2.654796337360832E-3</v>
      </c>
      <c r="D29">
        <f>SUM(D$2:D13)*0.01</f>
        <v>-8.9806159930979842E-4</v>
      </c>
      <c r="E29">
        <f>SUM(E$2:E13)*0.01</f>
        <v>-9.4870362545847794E-3</v>
      </c>
      <c r="F29">
        <f>SUM(F$2:F13)*0.01</f>
        <v>-2.9085980867523632E-3</v>
      </c>
      <c r="G29">
        <f>SUM(G$2:G13)*0.01</f>
        <v>9.1448039951748678E-3</v>
      </c>
      <c r="H29">
        <f>SUM(H$2:H13)*0.01</f>
        <v>1.1408492472354155E-2</v>
      </c>
      <c r="I29">
        <f>SUM(I$2:I13)*0.01</f>
        <v>4.2525345128582972E-3</v>
      </c>
      <c r="J29">
        <f>SUM(J$2:J13)*0.01</f>
        <v>2.184559691582532E-2</v>
      </c>
    </row>
    <row r="32" spans="1:11" x14ac:dyDescent="0.45">
      <c r="B32" s="2" t="s">
        <v>24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5">
      <c r="A33" s="1" t="s">
        <v>0</v>
      </c>
      <c r="B33" s="1" t="s">
        <v>25</v>
      </c>
      <c r="C33" s="1" t="s">
        <v>26</v>
      </c>
      <c r="D33" s="1" t="s">
        <v>27</v>
      </c>
      <c r="E33" s="1" t="s">
        <v>28</v>
      </c>
      <c r="F33" s="1" t="s">
        <v>29</v>
      </c>
      <c r="G33" s="1" t="s">
        <v>30</v>
      </c>
      <c r="H33" s="1" t="s">
        <v>31</v>
      </c>
      <c r="I33" s="1" t="s">
        <v>32</v>
      </c>
      <c r="J33" s="1" t="s">
        <v>33</v>
      </c>
      <c r="K33" s="1"/>
    </row>
    <row r="34" spans="1:11" x14ac:dyDescent="0.45">
      <c r="A34">
        <v>-2</v>
      </c>
      <c r="B34">
        <f t="shared" ref="B34:J46" si="0">SQRT(2*B17/B$55)</f>
        <v>0.34044443487639853</v>
      </c>
      <c r="C34">
        <f t="shared" si="0"/>
        <v>0.25968693615440325</v>
      </c>
      <c r="D34">
        <f t="shared" si="0"/>
        <v>0.25236450514592401</v>
      </c>
      <c r="E34">
        <f t="shared" si="0"/>
        <v>0.24150076343740029</v>
      </c>
      <c r="F34">
        <f t="shared" si="0"/>
        <v>0.23450803269938122</v>
      </c>
      <c r="G34">
        <f t="shared" si="0"/>
        <v>0.24321496180387944</v>
      </c>
      <c r="H34">
        <f t="shared" si="0"/>
        <v>0.2373140449276743</v>
      </c>
      <c r="I34">
        <f t="shared" si="0"/>
        <v>0.22917707847624891</v>
      </c>
      <c r="J34">
        <f t="shared" si="0"/>
        <v>0.2285795529378406</v>
      </c>
    </row>
    <row r="35" spans="1:11" x14ac:dyDescent="0.45">
      <c r="A35">
        <v>-1</v>
      </c>
      <c r="B35">
        <f t="shared" si="0"/>
        <v>0.34044443487639853</v>
      </c>
      <c r="C35">
        <f t="shared" si="0"/>
        <v>0.25968693615440325</v>
      </c>
      <c r="D35">
        <f t="shared" si="0"/>
        <v>0.25236450514592401</v>
      </c>
      <c r="E35">
        <f t="shared" si="0"/>
        <v>0.24150076343740029</v>
      </c>
      <c r="F35">
        <f t="shared" si="0"/>
        <v>0.23450803269938122</v>
      </c>
      <c r="G35">
        <f t="shared" si="0"/>
        <v>0.24321496180387944</v>
      </c>
      <c r="H35">
        <f t="shared" si="0"/>
        <v>0.2373140449276743</v>
      </c>
      <c r="I35">
        <f t="shared" si="0"/>
        <v>0.22917707847624891</v>
      </c>
      <c r="J35">
        <f t="shared" si="0"/>
        <v>0.2285795529378406</v>
      </c>
    </row>
    <row r="36" spans="1:11" x14ac:dyDescent="0.45">
      <c r="A36">
        <v>0</v>
      </c>
      <c r="B36">
        <f t="shared" si="0"/>
        <v>1.0523344225826914</v>
      </c>
      <c r="C36">
        <f t="shared" si="0"/>
        <v>0.85898380243820416</v>
      </c>
      <c r="D36">
        <f t="shared" si="0"/>
        <v>0.79378731870872754</v>
      </c>
      <c r="E36">
        <f t="shared" si="0"/>
        <v>0.72225005833518729</v>
      </c>
      <c r="F36">
        <f t="shared" si="0"/>
        <v>0.68548903001300554</v>
      </c>
      <c r="G36">
        <f t="shared" si="0"/>
        <v>0.66722560473442349</v>
      </c>
      <c r="H36">
        <f t="shared" si="0"/>
        <v>0.63715107623142309</v>
      </c>
      <c r="I36">
        <f t="shared" si="0"/>
        <v>0.60798081419946637</v>
      </c>
      <c r="J36">
        <f t="shared" si="0"/>
        <v>0.58590493456750148</v>
      </c>
    </row>
    <row r="37" spans="1:11" x14ac:dyDescent="0.45">
      <c r="A37">
        <v>1</v>
      </c>
      <c r="B37">
        <f>SQRT(2*B20/B$55)</f>
        <v>6.7994953695236644</v>
      </c>
      <c r="C37">
        <f t="shared" si="0"/>
        <v>5.8771324539596366</v>
      </c>
      <c r="D37">
        <f t="shared" si="0"/>
        <v>4.5582619087906737</v>
      </c>
      <c r="E37">
        <f t="shared" si="0"/>
        <v>3.8626803170344663</v>
      </c>
      <c r="F37">
        <f t="shared" si="0"/>
        <v>3.2267212448332492</v>
      </c>
      <c r="G37">
        <f t="shared" si="0"/>
        <v>2.7591122108211681</v>
      </c>
      <c r="H37">
        <f t="shared" si="0"/>
        <v>2.3971592642430557</v>
      </c>
      <c r="I37">
        <f t="shared" si="0"/>
        <v>2.2118317582318134</v>
      </c>
      <c r="J37">
        <f t="shared" si="0"/>
        <v>1.9874915888492701</v>
      </c>
    </row>
    <row r="38" spans="1:11" x14ac:dyDescent="0.45">
      <c r="A38">
        <v>2</v>
      </c>
      <c r="B38">
        <f t="shared" si="0"/>
        <v>11.984367800982891</v>
      </c>
      <c r="C38">
        <f t="shared" si="0"/>
        <v>11.14237525484169</v>
      </c>
      <c r="D38">
        <f t="shared" si="0"/>
        <v>9.6262049787605601</v>
      </c>
      <c r="E38">
        <f t="shared" si="0"/>
        <v>8.9529430160194252</v>
      </c>
      <c r="F38">
        <f t="shared" si="0"/>
        <v>7.9454162300462325</v>
      </c>
      <c r="G38">
        <f t="shared" si="0"/>
        <v>7.0477167753748748</v>
      </c>
      <c r="H38">
        <f t="shared" si="0"/>
        <v>6.0323261322427619</v>
      </c>
      <c r="I38">
        <f t="shared" si="0"/>
        <v>5.5066489409706953</v>
      </c>
      <c r="J38">
        <f t="shared" si="0"/>
        <v>4.7766443913135834</v>
      </c>
    </row>
    <row r="39" spans="1:11" x14ac:dyDescent="0.45">
      <c r="A39">
        <v>3</v>
      </c>
      <c r="B39">
        <f t="shared" si="0"/>
        <v>15.565967543239205</v>
      </c>
      <c r="C39">
        <f t="shared" si="0"/>
        <v>14.683898941057929</v>
      </c>
      <c r="D39">
        <f t="shared" si="0"/>
        <v>12.894148525765289</v>
      </c>
      <c r="E39">
        <f t="shared" si="0"/>
        <v>12.120521195072762</v>
      </c>
      <c r="F39">
        <f t="shared" si="0"/>
        <v>10.911197542254877</v>
      </c>
      <c r="G39">
        <f t="shared" si="0"/>
        <v>9.8369648671207752</v>
      </c>
      <c r="H39">
        <f t="shared" si="0"/>
        <v>8.6910959318226926</v>
      </c>
      <c r="I39">
        <f t="shared" si="0"/>
        <v>8.1362314172840087</v>
      </c>
      <c r="J39">
        <f t="shared" si="0"/>
        <v>7.2174460053401024</v>
      </c>
    </row>
    <row r="40" spans="1:11" x14ac:dyDescent="0.45">
      <c r="A40">
        <v>4</v>
      </c>
      <c r="B40">
        <f t="shared" si="0"/>
        <v>18.27649034911887</v>
      </c>
      <c r="C40">
        <f t="shared" si="0"/>
        <v>17.299247030152319</v>
      </c>
      <c r="D40">
        <f t="shared" si="0"/>
        <v>15.239520587721854</v>
      </c>
      <c r="E40">
        <f t="shared" si="0"/>
        <v>14.403484748161418</v>
      </c>
      <c r="F40">
        <f t="shared" si="0"/>
        <v>12.981480045320168</v>
      </c>
      <c r="G40">
        <f t="shared" si="0"/>
        <v>11.732507285191129</v>
      </c>
      <c r="H40">
        <f t="shared" si="0"/>
        <v>10.457294320270323</v>
      </c>
      <c r="I40">
        <f t="shared" si="0"/>
        <v>9.8711827217727226</v>
      </c>
      <c r="J40">
        <f t="shared" si="0"/>
        <v>8.8463812074476174</v>
      </c>
    </row>
    <row r="41" spans="1:11" x14ac:dyDescent="0.45">
      <c r="A41">
        <v>5</v>
      </c>
      <c r="B41">
        <f t="shared" si="0"/>
        <v>18.271661202438111</v>
      </c>
      <c r="C41">
        <f t="shared" si="0"/>
        <v>17.2955615751391</v>
      </c>
      <c r="D41">
        <f t="shared" si="0"/>
        <v>15.233593273966163</v>
      </c>
      <c r="E41">
        <f t="shared" si="0"/>
        <v>14.411147481984226</v>
      </c>
      <c r="F41">
        <f t="shared" si="0"/>
        <v>12.987120306753289</v>
      </c>
      <c r="G41">
        <f t="shared" si="0"/>
        <v>11.726890455543534</v>
      </c>
      <c r="H41">
        <f t="shared" si="0"/>
        <v>10.457001882277693</v>
      </c>
      <c r="I41">
        <f t="shared" si="0"/>
        <v>9.8752617000098226</v>
      </c>
      <c r="J41">
        <f t="shared" si="0"/>
        <v>8.8618031330527405</v>
      </c>
    </row>
    <row r="42" spans="1:11" x14ac:dyDescent="0.45">
      <c r="A42">
        <v>6</v>
      </c>
      <c r="B42">
        <f t="shared" si="0"/>
        <v>15.556955925431142</v>
      </c>
      <c r="C42">
        <f t="shared" si="0"/>
        <v>14.670621209120711</v>
      </c>
      <c r="D42">
        <f t="shared" si="0"/>
        <v>12.865790744706663</v>
      </c>
      <c r="E42">
        <f t="shared" si="0"/>
        <v>12.130690791989622</v>
      </c>
      <c r="F42">
        <f t="shared" si="0"/>
        <v>10.919985446593946</v>
      </c>
      <c r="G42">
        <f t="shared" si="0"/>
        <v>9.837146071485213</v>
      </c>
      <c r="H42">
        <f t="shared" si="0"/>
        <v>8.6970615450953215</v>
      </c>
      <c r="I42">
        <f t="shared" si="0"/>
        <v>8.1306622097696195</v>
      </c>
      <c r="J42">
        <f t="shared" si="0"/>
        <v>7.2271224031085808</v>
      </c>
    </row>
    <row r="43" spans="1:11" x14ac:dyDescent="0.45">
      <c r="A43">
        <v>7</v>
      </c>
      <c r="B43">
        <f t="shared" si="0"/>
        <v>11.96760083546015</v>
      </c>
      <c r="C43">
        <f t="shared" si="0"/>
        <v>11.112635007385189</v>
      </c>
      <c r="D43">
        <f t="shared" si="0"/>
        <v>9.5801080658892594</v>
      </c>
      <c r="E43">
        <f t="shared" si="0"/>
        <v>8.9084502947765447</v>
      </c>
      <c r="F43">
        <f t="shared" si="0"/>
        <v>7.9429323192584329</v>
      </c>
      <c r="G43">
        <f t="shared" si="0"/>
        <v>7.0446153785946626</v>
      </c>
      <c r="H43">
        <f t="shared" si="0"/>
        <v>6.0285499928333852</v>
      </c>
      <c r="I43">
        <f t="shared" si="0"/>
        <v>5.4853222216495752</v>
      </c>
      <c r="J43">
        <f t="shared" si="0"/>
        <v>4.7874632939945041</v>
      </c>
    </row>
    <row r="44" spans="1:11" x14ac:dyDescent="0.45">
      <c r="A44">
        <v>8</v>
      </c>
      <c r="B44">
        <f t="shared" si="0"/>
        <v>6.8220302463528757</v>
      </c>
      <c r="C44">
        <f t="shared" si="0"/>
        <v>5.8755092894082717</v>
      </c>
      <c r="D44">
        <f t="shared" si="0"/>
        <v>4.4777519902463148</v>
      </c>
      <c r="E44">
        <f t="shared" si="0"/>
        <v>3.7037150340738068</v>
      </c>
      <c r="F44">
        <f t="shared" si="0"/>
        <v>3.1285510832751737</v>
      </c>
      <c r="G44">
        <f t="shared" si="0"/>
        <v>2.7479596324645916</v>
      </c>
      <c r="H44">
        <f t="shared" si="0"/>
        <v>2.3895127473407434</v>
      </c>
      <c r="I44">
        <f t="shared" si="0"/>
        <v>2.1481662835395889</v>
      </c>
      <c r="J44">
        <f t="shared" si="0"/>
        <v>2.0101627113830247</v>
      </c>
    </row>
    <row r="45" spans="1:11" x14ac:dyDescent="0.45">
      <c r="A45">
        <v>9</v>
      </c>
      <c r="B45">
        <f t="shared" si="0"/>
        <v>1.1719541557922144</v>
      </c>
      <c r="C45">
        <f t="shared" si="0"/>
        <v>0.76414609015477875</v>
      </c>
      <c r="D45" t="e">
        <f t="shared" si="0"/>
        <v>#NUM!</v>
      </c>
      <c r="E45" t="e">
        <f t="shared" si="0"/>
        <v>#NUM!</v>
      </c>
      <c r="F45" t="e">
        <f t="shared" si="0"/>
        <v>#NUM!</v>
      </c>
      <c r="G45">
        <f t="shared" si="0"/>
        <v>0.60781470922457559</v>
      </c>
      <c r="H45">
        <f t="shared" si="0"/>
        <v>0.59402700418073973</v>
      </c>
      <c r="I45">
        <f t="shared" si="0"/>
        <v>0.3223765618281752</v>
      </c>
      <c r="J45">
        <f t="shared" si="0"/>
        <v>0.65760332911608721</v>
      </c>
    </row>
    <row r="46" spans="1:11" x14ac:dyDescent="0.45">
      <c r="A46">
        <v>10</v>
      </c>
      <c r="B46">
        <f t="shared" si="0"/>
        <v>1.1719541557922144</v>
      </c>
      <c r="C46">
        <f t="shared" si="0"/>
        <v>0.76414609015477875</v>
      </c>
      <c r="D46" t="e">
        <f t="shared" si="0"/>
        <v>#NUM!</v>
      </c>
      <c r="E46" t="e">
        <f t="shared" si="0"/>
        <v>#NUM!</v>
      </c>
      <c r="F46" t="e">
        <f t="shared" si="0"/>
        <v>#NUM!</v>
      </c>
      <c r="G46">
        <f t="shared" si="0"/>
        <v>0.60781470922457559</v>
      </c>
      <c r="H46">
        <f t="shared" si="0"/>
        <v>0.59402700418073973</v>
      </c>
      <c r="I46">
        <f t="shared" si="0"/>
        <v>0.3223765618281752</v>
      </c>
      <c r="J46">
        <f t="shared" si="0"/>
        <v>0.65760332911608721</v>
      </c>
    </row>
    <row r="47" spans="1:11" x14ac:dyDescent="0.45">
      <c r="A47" s="1" t="s">
        <v>34</v>
      </c>
      <c r="B47">
        <f>MAX(B34:B46)</f>
        <v>18.27649034911887</v>
      </c>
      <c r="C47">
        <f>MAX(C34:C46)</f>
        <v>17.299247030152319</v>
      </c>
      <c r="D47">
        <f>MAX(D34:D44)</f>
        <v>15.239520587721854</v>
      </c>
      <c r="E47">
        <f>MAX(E34:E44)</f>
        <v>14.411147481984226</v>
      </c>
      <c r="F47">
        <f>MAX(F34:F44)</f>
        <v>12.987120306753289</v>
      </c>
      <c r="G47">
        <f>MAX(G34:G46)</f>
        <v>11.732507285191129</v>
      </c>
      <c r="H47">
        <f>MAX(H34:H46)</f>
        <v>10.457294320270323</v>
      </c>
      <c r="I47">
        <f>MAX(I34:I46)</f>
        <v>9.8752617000098226</v>
      </c>
      <c r="J47">
        <f>MAX(J34:J46)</f>
        <v>8.8618031330527405</v>
      </c>
    </row>
    <row r="48" spans="1:11" x14ac:dyDescent="0.45">
      <c r="A48" s="1" t="s">
        <v>35</v>
      </c>
      <c r="B48">
        <f>0.5*B$55*POWER(B47,2)</f>
        <v>0.67496538953707597</v>
      </c>
      <c r="C48">
        <f t="shared" ref="C48:J48" si="1">0.5*C$55*POWER(C47,2)</f>
        <v>1.3606073725058698</v>
      </c>
      <c r="D48">
        <f t="shared" si="1"/>
        <v>1.8771479448465018</v>
      </c>
      <c r="E48">
        <f t="shared" si="1"/>
        <v>2.6228475219315301</v>
      </c>
      <c r="F48">
        <f t="shared" si="1"/>
        <v>3.0673556770712671</v>
      </c>
      <c r="G48">
        <f t="shared" si="1"/>
        <v>3.4073257460933211</v>
      </c>
      <c r="H48">
        <f t="shared" si="1"/>
        <v>3.5355301609176126</v>
      </c>
      <c r="I48">
        <f t="shared" si="1"/>
        <v>3.9904158385131905</v>
      </c>
      <c r="J48">
        <f t="shared" si="1"/>
        <v>3.9671635533660248</v>
      </c>
    </row>
    <row r="51" spans="1:10" x14ac:dyDescent="0.45">
      <c r="C51" s="1" t="s">
        <v>36</v>
      </c>
      <c r="E51" s="1" t="s">
        <v>37</v>
      </c>
    </row>
    <row r="52" spans="1:10" x14ac:dyDescent="0.45">
      <c r="C52">
        <v>8040</v>
      </c>
      <c r="E52">
        <v>40</v>
      </c>
    </row>
    <row r="54" spans="1:10" x14ac:dyDescent="0.45">
      <c r="A54" s="1" t="s">
        <v>38</v>
      </c>
      <c r="B54">
        <v>2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9</v>
      </c>
      <c r="J54">
        <v>10</v>
      </c>
    </row>
    <row r="55" spans="1:10" x14ac:dyDescent="0.45">
      <c r="A55" s="1" t="s">
        <v>39</v>
      </c>
      <c r="B55">
        <f>3.1415926* POWER((B$54/1000),2) *($E$52/1000)*$C$52</f>
        <v>4.0413447206399996E-3</v>
      </c>
      <c r="C55">
        <f t="shared" ref="C55:J55" si="2">3.1415926* POWER((C$54/1000),2) *($E$52/1000)*$C$52</f>
        <v>9.0930256214400013E-3</v>
      </c>
      <c r="D55">
        <f t="shared" si="2"/>
        <v>1.6165378882559998E-2</v>
      </c>
      <c r="E55">
        <f t="shared" si="2"/>
        <v>2.5258404504000003E-2</v>
      </c>
      <c r="F55">
        <f t="shared" si="2"/>
        <v>3.6372102485760005E-2</v>
      </c>
      <c r="G55">
        <f t="shared" si="2"/>
        <v>4.9506472827840008E-2</v>
      </c>
      <c r="H55">
        <f t="shared" si="2"/>
        <v>6.4661515530239994E-2</v>
      </c>
      <c r="I55">
        <f t="shared" si="2"/>
        <v>8.1837230592959997E-2</v>
      </c>
      <c r="J55">
        <f t="shared" si="2"/>
        <v>0.10103361801600001</v>
      </c>
    </row>
    <row r="58" spans="1:10" x14ac:dyDescent="0.45">
      <c r="A58" s="1" t="s">
        <v>40</v>
      </c>
      <c r="B58" s="1" t="s">
        <v>42</v>
      </c>
      <c r="C58" s="1" t="s">
        <v>43</v>
      </c>
    </row>
    <row r="59" spans="1:10" x14ac:dyDescent="0.45">
      <c r="A59" t="s">
        <v>25</v>
      </c>
      <c r="B59">
        <v>18.27649034911887</v>
      </c>
      <c r="C59">
        <v>0.67496538953707597</v>
      </c>
    </row>
    <row r="60" spans="1:10" x14ac:dyDescent="0.45">
      <c r="A60" t="s">
        <v>26</v>
      </c>
      <c r="B60">
        <v>17.299247030152319</v>
      </c>
      <c r="C60">
        <v>1.3606073725058698</v>
      </c>
    </row>
    <row r="61" spans="1:10" x14ac:dyDescent="0.45">
      <c r="A61" t="s">
        <v>41</v>
      </c>
      <c r="B61">
        <v>15.239520587721854</v>
      </c>
      <c r="C61">
        <v>1.8771479448465018</v>
      </c>
    </row>
    <row r="62" spans="1:10" x14ac:dyDescent="0.45">
      <c r="A62" t="s">
        <v>28</v>
      </c>
      <c r="B62">
        <v>14.411147481984226</v>
      </c>
      <c r="C62">
        <v>2.6228475219315301</v>
      </c>
    </row>
    <row r="63" spans="1:10" x14ac:dyDescent="0.45">
      <c r="A63" t="s">
        <v>29</v>
      </c>
      <c r="B63">
        <v>12.987120306753289</v>
      </c>
      <c r="C63">
        <v>3.0673556770712671</v>
      </c>
    </row>
    <row r="64" spans="1:10" x14ac:dyDescent="0.45">
      <c r="A64" t="s">
        <v>30</v>
      </c>
      <c r="B64">
        <v>11.732507285191129</v>
      </c>
      <c r="C64">
        <v>3.4073257460933211</v>
      </c>
    </row>
    <row r="65" spans="1:3" x14ac:dyDescent="0.45">
      <c r="A65" t="s">
        <v>31</v>
      </c>
      <c r="B65">
        <v>10.457294320270323</v>
      </c>
      <c r="C65">
        <v>3.5355301609176126</v>
      </c>
    </row>
    <row r="66" spans="1:3" x14ac:dyDescent="0.45">
      <c r="A66" t="s">
        <v>32</v>
      </c>
      <c r="B66">
        <v>9.8752617000098226</v>
      </c>
      <c r="C66">
        <v>3.9904158385131905</v>
      </c>
    </row>
    <row r="67" spans="1:3" x14ac:dyDescent="0.45">
      <c r="A67" t="s">
        <v>33</v>
      </c>
      <c r="B67">
        <v>8.8618031330527405</v>
      </c>
      <c r="C67">
        <v>3.9671635533660248</v>
      </c>
    </row>
  </sheetData>
  <mergeCells count="2">
    <mergeCell ref="B15:N15"/>
    <mergeCell ref="B32:K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/>
  </sheetViews>
  <sheetFormatPr defaultRowHeight="14.25" x14ac:dyDescent="0.45"/>
  <sheetData>
    <row r="1" spans="1:3" x14ac:dyDescent="0.45">
      <c r="A1" t="s">
        <v>1</v>
      </c>
      <c r="B1" t="s">
        <v>2</v>
      </c>
    </row>
    <row r="2" spans="1:3" x14ac:dyDescent="0.45">
      <c r="A2" t="s">
        <v>3</v>
      </c>
      <c r="B2">
        <v>40</v>
      </c>
      <c r="C2">
        <v>0.23435584122699221</v>
      </c>
    </row>
    <row r="3" spans="1:3" x14ac:dyDescent="0.45">
      <c r="A3" t="s">
        <v>4</v>
      </c>
      <c r="B3">
        <v>40</v>
      </c>
      <c r="C3">
        <v>0.23092439946240501</v>
      </c>
    </row>
    <row r="4" spans="1:3" x14ac:dyDescent="0.45">
      <c r="A4" t="s">
        <v>5</v>
      </c>
      <c r="B4">
        <v>39.999999999999993</v>
      </c>
      <c r="C4">
        <v>0.23779429475220759</v>
      </c>
    </row>
    <row r="5" spans="1:3" x14ac:dyDescent="0.45">
      <c r="A5" t="s">
        <v>6</v>
      </c>
      <c r="B5">
        <v>40</v>
      </c>
      <c r="C5">
        <v>0.2345051739416438</v>
      </c>
    </row>
    <row r="6" spans="1:3" x14ac:dyDescent="0.45">
      <c r="A6" t="s">
        <v>7</v>
      </c>
      <c r="B6">
        <v>40.000000000000007</v>
      </c>
      <c r="C6">
        <v>0.23802906241835631</v>
      </c>
    </row>
    <row r="7" spans="1:3" x14ac:dyDescent="0.45">
      <c r="A7" t="s">
        <v>8</v>
      </c>
      <c r="B7">
        <v>39.999999999999993</v>
      </c>
      <c r="C7">
        <v>0.2408855526799272</v>
      </c>
    </row>
    <row r="8" spans="1:3" x14ac:dyDescent="0.45">
      <c r="A8" t="s">
        <v>9</v>
      </c>
      <c r="B8">
        <v>39.999999999999993</v>
      </c>
      <c r="C8">
        <v>0.24328206170663519</v>
      </c>
    </row>
    <row r="9" spans="1:3" x14ac:dyDescent="0.45">
      <c r="A9" t="s">
        <v>10</v>
      </c>
      <c r="B9">
        <v>40</v>
      </c>
      <c r="C9">
        <v>0.24085846602076119</v>
      </c>
    </row>
    <row r="10" spans="1:3" x14ac:dyDescent="0.45">
      <c r="A10" t="s">
        <v>11</v>
      </c>
      <c r="B10">
        <v>40.000000000000007</v>
      </c>
      <c r="C10">
        <v>0.24235372422263879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Force vs. Position</vt:lpstr>
      <vt:lpstr>Coil vs. Inductance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2019-11-02T14:05:24Z</dcterms:created>
  <dcterms:modified xsi:type="dcterms:W3CDTF">2019-11-05T03:54:09Z</dcterms:modified>
</cp:coreProperties>
</file>