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 Kulin\Documents\Projects\CG-490\FEMM Simulations\Data\DimensionSweep 2019_11_01 09_21 (Width Sweep)\"/>
    </mc:Choice>
  </mc:AlternateContent>
  <xr:revisionPtr revIDLastSave="0" documentId="13_ncr:1_{CF24F490-9EDE-4A10-ADD0-2892BBD289AB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Force vs. Position" sheetId="1" r:id="rId1"/>
    <sheet name="Coil vs. Induc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47" i="1" s="1"/>
  <c r="G47" i="1"/>
  <c r="F47" i="1"/>
  <c r="E47" i="1"/>
  <c r="D47" i="1"/>
  <c r="C47" i="1"/>
  <c r="D3" i="2"/>
  <c r="D4" i="2"/>
  <c r="D5" i="2"/>
  <c r="D6" i="2"/>
  <c r="D7" i="2"/>
  <c r="D8" i="2"/>
  <c r="D9" i="2"/>
  <c r="D10" i="2"/>
  <c r="D2" i="2"/>
  <c r="C55" i="1"/>
  <c r="D55" i="1"/>
  <c r="E55" i="1"/>
  <c r="F55" i="1"/>
  <c r="G55" i="1"/>
  <c r="H55" i="1"/>
  <c r="I55" i="1"/>
  <c r="J55" i="1"/>
  <c r="B55" i="1"/>
  <c r="J29" i="1"/>
  <c r="I29" i="1"/>
  <c r="H29" i="1"/>
  <c r="G29" i="1"/>
  <c r="F29" i="1"/>
  <c r="E29" i="1"/>
  <c r="E46" i="1" s="1"/>
  <c r="D29" i="1"/>
  <c r="C29" i="1"/>
  <c r="B29" i="1"/>
  <c r="J28" i="1"/>
  <c r="I28" i="1"/>
  <c r="H28" i="1"/>
  <c r="G28" i="1"/>
  <c r="F28" i="1"/>
  <c r="F45" i="1" s="1"/>
  <c r="E28" i="1"/>
  <c r="D28" i="1"/>
  <c r="C28" i="1"/>
  <c r="B28" i="1"/>
  <c r="J27" i="1"/>
  <c r="I27" i="1"/>
  <c r="H27" i="1"/>
  <c r="G27" i="1"/>
  <c r="F27" i="1"/>
  <c r="E27" i="1"/>
  <c r="E44" i="1" s="1"/>
  <c r="D27" i="1"/>
  <c r="C27" i="1"/>
  <c r="B27" i="1"/>
  <c r="J26" i="1"/>
  <c r="I26" i="1"/>
  <c r="H26" i="1"/>
  <c r="G26" i="1"/>
  <c r="F26" i="1"/>
  <c r="E26" i="1"/>
  <c r="E43" i="1" s="1"/>
  <c r="D26" i="1"/>
  <c r="C26" i="1"/>
  <c r="B26" i="1"/>
  <c r="J25" i="1"/>
  <c r="I25" i="1"/>
  <c r="I42" i="1" s="1"/>
  <c r="H25" i="1"/>
  <c r="G25" i="1"/>
  <c r="G42" i="1" s="1"/>
  <c r="F25" i="1"/>
  <c r="E25" i="1"/>
  <c r="E42" i="1" s="1"/>
  <c r="D25" i="1"/>
  <c r="C25" i="1"/>
  <c r="B25" i="1"/>
  <c r="J24" i="1"/>
  <c r="I24" i="1"/>
  <c r="H24" i="1"/>
  <c r="H41" i="1" s="1"/>
  <c r="G24" i="1"/>
  <c r="F24" i="1"/>
  <c r="E24" i="1"/>
  <c r="E41" i="1" s="1"/>
  <c r="D24" i="1"/>
  <c r="C24" i="1"/>
  <c r="B24" i="1"/>
  <c r="J23" i="1"/>
  <c r="I23" i="1"/>
  <c r="I40" i="1" s="1"/>
  <c r="H23" i="1"/>
  <c r="G23" i="1"/>
  <c r="F23" i="1"/>
  <c r="E23" i="1"/>
  <c r="E40" i="1" s="1"/>
  <c r="D23" i="1"/>
  <c r="C23" i="1"/>
  <c r="B23" i="1"/>
  <c r="J22" i="1"/>
  <c r="J39" i="1" s="1"/>
  <c r="I22" i="1"/>
  <c r="H22" i="1"/>
  <c r="G22" i="1"/>
  <c r="F22" i="1"/>
  <c r="E22" i="1"/>
  <c r="E39" i="1" s="1"/>
  <c r="D22" i="1"/>
  <c r="C22" i="1"/>
  <c r="B22" i="1"/>
  <c r="J21" i="1"/>
  <c r="I21" i="1"/>
  <c r="H21" i="1"/>
  <c r="G21" i="1"/>
  <c r="G38" i="1" s="1"/>
  <c r="F21" i="1"/>
  <c r="E21" i="1"/>
  <c r="E38" i="1" s="1"/>
  <c r="D21" i="1"/>
  <c r="C21" i="1"/>
  <c r="B21" i="1"/>
  <c r="J20" i="1"/>
  <c r="I20" i="1"/>
  <c r="H20" i="1"/>
  <c r="G20" i="1"/>
  <c r="G37" i="1" s="1"/>
  <c r="F20" i="1"/>
  <c r="F37" i="1" s="1"/>
  <c r="E20" i="1"/>
  <c r="D20" i="1"/>
  <c r="C20" i="1"/>
  <c r="B20" i="1"/>
  <c r="J19" i="1"/>
  <c r="I19" i="1"/>
  <c r="I36" i="1" s="1"/>
  <c r="H19" i="1"/>
  <c r="H36" i="1" s="1"/>
  <c r="G19" i="1"/>
  <c r="F19" i="1"/>
  <c r="E19" i="1"/>
  <c r="E36" i="1" s="1"/>
  <c r="D19" i="1"/>
  <c r="C19" i="1"/>
  <c r="B19" i="1"/>
  <c r="J18" i="1"/>
  <c r="I18" i="1"/>
  <c r="H18" i="1"/>
  <c r="G18" i="1"/>
  <c r="G35" i="1" s="1"/>
  <c r="F18" i="1"/>
  <c r="F35" i="1" s="1"/>
  <c r="E18" i="1"/>
  <c r="E35" i="1" s="1"/>
  <c r="D18" i="1"/>
  <c r="C18" i="1"/>
  <c r="B18" i="1"/>
  <c r="J17" i="1"/>
  <c r="I17" i="1"/>
  <c r="I34" i="1" s="1"/>
  <c r="H17" i="1"/>
  <c r="G17" i="1"/>
  <c r="G34" i="1" s="1"/>
  <c r="F17" i="1"/>
  <c r="E17" i="1"/>
  <c r="E34" i="1" s="1"/>
  <c r="D17" i="1"/>
  <c r="C17" i="1"/>
  <c r="B17" i="1"/>
  <c r="H34" i="1" l="1"/>
  <c r="F39" i="1"/>
  <c r="H35" i="1"/>
  <c r="G36" i="1"/>
  <c r="J41" i="1"/>
  <c r="H43" i="1"/>
  <c r="G44" i="1"/>
  <c r="H44" i="1"/>
  <c r="H37" i="1"/>
  <c r="H45" i="1"/>
  <c r="G46" i="1"/>
  <c r="H38" i="1"/>
  <c r="H46" i="1"/>
  <c r="J35" i="1"/>
  <c r="G39" i="1"/>
  <c r="C38" i="1"/>
  <c r="C39" i="1"/>
  <c r="C40" i="1"/>
  <c r="J34" i="1"/>
  <c r="I35" i="1"/>
  <c r="C41" i="1"/>
  <c r="I43" i="1"/>
  <c r="G45" i="1"/>
  <c r="C46" i="1"/>
  <c r="J43" i="1"/>
  <c r="C34" i="1"/>
  <c r="C42" i="1"/>
  <c r="C43" i="1"/>
  <c r="I45" i="1"/>
  <c r="C36" i="1"/>
  <c r="J37" i="1"/>
  <c r="I38" i="1"/>
  <c r="H39" i="1"/>
  <c r="G40" i="1"/>
  <c r="I46" i="1"/>
  <c r="I44" i="1"/>
  <c r="C35" i="1"/>
  <c r="J36" i="1"/>
  <c r="I37" i="1"/>
  <c r="C37" i="1"/>
  <c r="J38" i="1"/>
  <c r="I39" i="1"/>
  <c r="H40" i="1"/>
  <c r="G41" i="1"/>
  <c r="B34" i="1"/>
  <c r="B40" i="1"/>
  <c r="B35" i="1"/>
  <c r="B41" i="1"/>
  <c r="B42" i="1"/>
  <c r="B39" i="1"/>
  <c r="B43" i="1"/>
  <c r="B36" i="1"/>
  <c r="B44" i="1"/>
  <c r="F38" i="1"/>
  <c r="J42" i="1"/>
  <c r="F46" i="1"/>
  <c r="F40" i="1"/>
  <c r="J44" i="1"/>
  <c r="F41" i="1"/>
  <c r="J45" i="1"/>
  <c r="F34" i="1"/>
  <c r="F42" i="1"/>
  <c r="J46" i="1"/>
  <c r="F43" i="1"/>
  <c r="F36" i="1"/>
  <c r="E37" i="1"/>
  <c r="J40" i="1"/>
  <c r="I41" i="1"/>
  <c r="H42" i="1"/>
  <c r="G43" i="1"/>
  <c r="F44" i="1"/>
  <c r="E45" i="1"/>
  <c r="D37" i="1"/>
  <c r="D46" i="1"/>
  <c r="D45" i="1"/>
  <c r="D38" i="1"/>
  <c r="D39" i="1"/>
  <c r="D40" i="1"/>
  <c r="D41" i="1"/>
  <c r="D34" i="1"/>
  <c r="D35" i="1"/>
  <c r="D43" i="1"/>
  <c r="D42" i="1"/>
  <c r="D36" i="1"/>
  <c r="D44" i="1"/>
  <c r="C44" i="1"/>
  <c r="C45" i="1"/>
  <c r="B45" i="1"/>
  <c r="B38" i="1"/>
  <c r="B46" i="1"/>
  <c r="H47" i="1" l="1"/>
  <c r="H48" i="1" s="1"/>
  <c r="E48" i="1"/>
  <c r="C48" i="1"/>
  <c r="G48" i="1"/>
  <c r="J47" i="1"/>
  <c r="J48" i="1" s="1"/>
  <c r="F48" i="1"/>
  <c r="I47" i="1"/>
  <c r="I48" i="1" s="1"/>
  <c r="B48" i="1"/>
  <c r="D48" i="1"/>
</calcChain>
</file>

<file path=xl/sharedStrings.xml><?xml version="1.0" encoding="utf-8"?>
<sst xmlns="http://schemas.openxmlformats.org/spreadsheetml/2006/main" count="67" uniqueCount="48">
  <si>
    <t>Position [cm]</t>
  </si>
  <si>
    <t>Coil Geometry</t>
  </si>
  <si>
    <t>Inductance [uH]</t>
  </si>
  <si>
    <t>len = 40.0 mm rad = 2.0 mm</t>
  </si>
  <si>
    <t>len = 40.0 mm rad = 3.0 mm</t>
  </si>
  <si>
    <t>len = 40.0 mm rad = 4.0 mm</t>
  </si>
  <si>
    <t>len = 40.0 mm rad = 5.0 mm</t>
  </si>
  <si>
    <t>len = 40.0 mm rad = 6.0 mm</t>
  </si>
  <si>
    <t>len = 40.0 mm rad = 7.0 mm</t>
  </si>
  <si>
    <t>len = 40.0 mm rad = 8.0 mm</t>
  </si>
  <si>
    <t>len = 40.0 mm rad = 9.0 mm</t>
  </si>
  <si>
    <t>len = 40.0 mm rad = 10.0 mm</t>
  </si>
  <si>
    <t>2 mm</t>
  </si>
  <si>
    <t>3 mm</t>
  </si>
  <si>
    <t xml:space="preserve">4 mm </t>
  </si>
  <si>
    <t>5 mm</t>
  </si>
  <si>
    <t>6 mm</t>
  </si>
  <si>
    <t>7 mm</t>
  </si>
  <si>
    <t>8 mm</t>
  </si>
  <si>
    <t>9 mm</t>
  </si>
  <si>
    <t>10 mm</t>
  </si>
  <si>
    <t>NET WORK</t>
  </si>
  <si>
    <t>12 cm Work [J]</t>
  </si>
  <si>
    <t>13 cm Work [J]</t>
  </si>
  <si>
    <t>VELOCITY</t>
  </si>
  <si>
    <t>MAX V</t>
  </si>
  <si>
    <t>MAX E</t>
  </si>
  <si>
    <t>Steel density [kg/m^3]</t>
  </si>
  <si>
    <t>mass [kg]</t>
  </si>
  <si>
    <t>3 mm Work [J]</t>
  </si>
  <si>
    <t>4 mm Work [J]</t>
  </si>
  <si>
    <t>5 mm Work [J]</t>
  </si>
  <si>
    <t>6 mm Work [J]</t>
  </si>
  <si>
    <t>7 mm Work [J]</t>
  </si>
  <si>
    <t>8 mm Work [J]</t>
  </si>
  <si>
    <t>9 mm Work [J]</t>
  </si>
  <si>
    <t>12mm Work [J]</t>
  </si>
  <si>
    <t>10 mm Work [J]</t>
  </si>
  <si>
    <t>length [mm]</t>
  </si>
  <si>
    <t>radius [mm]</t>
  </si>
  <si>
    <t>Resistance [ohm]</t>
  </si>
  <si>
    <t>Time constant</t>
  </si>
  <si>
    <t>4 mm</t>
  </si>
  <si>
    <t>radius</t>
  </si>
  <si>
    <t>R0.1 Velocity [m/s]</t>
  </si>
  <si>
    <t>R0.1 Energy [J]</t>
  </si>
  <si>
    <t>L40 Velocity [m/s]</t>
  </si>
  <si>
    <t>L40 Energy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</si>
</sst>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Projectile Force vs. Position</a:t>
            </a:r>
            <a:endParaRPr lang="en-U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Swept: Radius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735578495530487"/>
          <c:y val="2.48756218905472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Position'!$B$1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Position'!$B$2:$B$12</c:f>
              <c:numCache>
                <c:formatCode>General</c:formatCode>
                <c:ptCount val="11"/>
                <c:pt idx="0">
                  <c:v>4.8996873518576699E-2</c:v>
                </c:pt>
                <c:pt idx="1">
                  <c:v>0.48343716244399948</c:v>
                </c:pt>
                <c:pt idx="2">
                  <c:v>11.593597446192829</c:v>
                </c:pt>
                <c:pt idx="3">
                  <c:v>23.308071883480551</c:v>
                </c:pt>
                <c:pt idx="4">
                  <c:v>23.888746247341629</c:v>
                </c:pt>
                <c:pt idx="5">
                  <c:v>22.019243170640109</c:v>
                </c:pt>
                <c:pt idx="6">
                  <c:v>-9.2749702634435244E-2</c:v>
                </c:pt>
                <c:pt idx="7">
                  <c:v>-22.139945749834109</c:v>
                </c:pt>
                <c:pt idx="8">
                  <c:v>-23.94390513698843</c:v>
                </c:pt>
                <c:pt idx="9">
                  <c:v>-23.490480792130271</c:v>
                </c:pt>
                <c:pt idx="10">
                  <c:v>-11.600231836463291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51-4894-A460-E0CEBDA88BF7}"/>
            </c:ext>
          </c:extLst>
        </c:ser>
        <c:ser>
          <c:idx val="1"/>
          <c:order val="1"/>
          <c:tx>
            <c:strRef>
              <c:f>'Force vs. Position'!$C$1</c:f>
              <c:strCache>
                <c:ptCount val="1"/>
                <c:pt idx="0">
                  <c:v>3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Position'!$C$2:$C$12</c:f>
              <c:numCache>
                <c:formatCode>General</c:formatCode>
                <c:ptCount val="11"/>
                <c:pt idx="0">
                  <c:v>5.5816672851676193E-2</c:v>
                </c:pt>
                <c:pt idx="1">
                  <c:v>0.50740480087649764</c:v>
                </c:pt>
                <c:pt idx="2">
                  <c:v>19.15734895582467</c:v>
                </c:pt>
                <c:pt idx="3">
                  <c:v>44.423749303575939</c:v>
                </c:pt>
                <c:pt idx="4">
                  <c:v>45.300605891252403</c:v>
                </c:pt>
                <c:pt idx="5">
                  <c:v>41.491412130457853</c:v>
                </c:pt>
                <c:pt idx="6">
                  <c:v>-1.4494238621388E-2</c:v>
                </c:pt>
                <c:pt idx="7">
                  <c:v>-41.503046859035763</c:v>
                </c:pt>
                <c:pt idx="8">
                  <c:v>-45.479198594771553</c:v>
                </c:pt>
                <c:pt idx="9">
                  <c:v>-44.331091532109987</c:v>
                </c:pt>
                <c:pt idx="10">
                  <c:v>-19.314659870034721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F51-4894-A460-E0CEBDA88BF7}"/>
            </c:ext>
          </c:extLst>
        </c:ser>
        <c:ser>
          <c:idx val="2"/>
          <c:order val="2"/>
          <c:tx>
            <c:strRef>
              <c:f>'Force vs. Position'!$D$1</c:f>
              <c:strCache>
                <c:ptCount val="1"/>
                <c:pt idx="0">
                  <c:v>4 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Position'!$D$2:$D$12</c:f>
              <c:numCache>
                <c:formatCode>General</c:formatCode>
                <c:ptCount val="11"/>
                <c:pt idx="0">
                  <c:v>6.6696515259399139E-2</c:v>
                </c:pt>
                <c:pt idx="1">
                  <c:v>0.59317692798898192</c:v>
                </c:pt>
                <c:pt idx="2">
                  <c:v>21.062988439165132</c:v>
                </c:pt>
                <c:pt idx="3">
                  <c:v>66.597115955132864</c:v>
                </c:pt>
                <c:pt idx="4">
                  <c:v>68.132827614759606</c:v>
                </c:pt>
                <c:pt idx="5">
                  <c:v>61.251151342929653</c:v>
                </c:pt>
                <c:pt idx="6">
                  <c:v>-0.15734694699413479</c:v>
                </c:pt>
                <c:pt idx="7">
                  <c:v>-61.742823293562672</c:v>
                </c:pt>
                <c:pt idx="8">
                  <c:v>-68.278365286709075</c:v>
                </c:pt>
                <c:pt idx="9">
                  <c:v>-66.439636052983772</c:v>
                </c:pt>
                <c:pt idx="10">
                  <c:v>-21.075139115867319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51-4894-A460-E0CEBDA88BF7}"/>
            </c:ext>
          </c:extLst>
        </c:ser>
        <c:ser>
          <c:idx val="3"/>
          <c:order val="3"/>
          <c:tx>
            <c:strRef>
              <c:f>'Force vs. Position'!$E$1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Position'!$E$2:$E$12</c:f>
              <c:numCache>
                <c:formatCode>General</c:formatCode>
                <c:ptCount val="11"/>
                <c:pt idx="0">
                  <c:v>9.9571380113394767E-2</c:v>
                </c:pt>
                <c:pt idx="1">
                  <c:v>0.8058036109916209</c:v>
                </c:pt>
                <c:pt idx="2">
                  <c:v>21.1557492310315</c:v>
                </c:pt>
                <c:pt idx="3">
                  <c:v>84.725877108506708</c:v>
                </c:pt>
                <c:pt idx="4">
                  <c:v>87.401160044907854</c:v>
                </c:pt>
                <c:pt idx="5">
                  <c:v>77.438319179141786</c:v>
                </c:pt>
                <c:pt idx="6">
                  <c:v>-0.13107056265516831</c:v>
                </c:pt>
                <c:pt idx="7">
                  <c:v>-78.076865001626871</c:v>
                </c:pt>
                <c:pt idx="8">
                  <c:v>-87.772724359912047</c:v>
                </c:pt>
                <c:pt idx="9">
                  <c:v>-85.055999075035459</c:v>
                </c:pt>
                <c:pt idx="10">
                  <c:v>-21.249479629316909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F51-4894-A460-E0CEBDA88BF7}"/>
            </c:ext>
          </c:extLst>
        </c:ser>
        <c:ser>
          <c:idx val="4"/>
          <c:order val="4"/>
          <c:tx>
            <c:strRef>
              <c:f>'Force vs. Position'!$F$1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Position'!$F$2:$F$12</c:f>
              <c:numCache>
                <c:formatCode>General</c:formatCode>
                <c:ptCount val="11"/>
                <c:pt idx="0">
                  <c:v>0.1132848991370624</c:v>
                </c:pt>
                <c:pt idx="1">
                  <c:v>0.86193130242689919</c:v>
                </c:pt>
                <c:pt idx="2">
                  <c:v>20.65272995438626</c:v>
                </c:pt>
                <c:pt idx="3">
                  <c:v>103.61903458625341</c:v>
                </c:pt>
                <c:pt idx="4">
                  <c:v>109.3554867458901</c:v>
                </c:pt>
                <c:pt idx="5">
                  <c:v>96.855174607939844</c:v>
                </c:pt>
                <c:pt idx="6">
                  <c:v>0.2700163641054138</c:v>
                </c:pt>
                <c:pt idx="7">
                  <c:v>-96.756616866527736</c:v>
                </c:pt>
                <c:pt idx="8">
                  <c:v>-109.7902004309569</c:v>
                </c:pt>
                <c:pt idx="9">
                  <c:v>-104.72707462852379</c:v>
                </c:pt>
                <c:pt idx="10">
                  <c:v>-20.660940658355749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51-4894-A460-E0CEBDA88BF7}"/>
            </c:ext>
          </c:extLst>
        </c:ser>
        <c:ser>
          <c:idx val="5"/>
          <c:order val="5"/>
          <c:tx>
            <c:strRef>
              <c:f>'Force vs. Position'!$G$1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Position'!$G$2:$G$12</c:f>
              <c:numCache>
                <c:formatCode>General</c:formatCode>
                <c:ptCount val="11"/>
                <c:pt idx="0">
                  <c:v>0.1654512060808743</c:v>
                </c:pt>
                <c:pt idx="1">
                  <c:v>1.080437883484556</c:v>
                </c:pt>
                <c:pt idx="2">
                  <c:v>20.04957500992878</c:v>
                </c:pt>
                <c:pt idx="3">
                  <c:v>113.6386990237834</c:v>
                </c:pt>
                <c:pt idx="4">
                  <c:v>124.92345343615411</c:v>
                </c:pt>
                <c:pt idx="5">
                  <c:v>108.5683262860267</c:v>
                </c:pt>
                <c:pt idx="6">
                  <c:v>-0.34405097605235269</c:v>
                </c:pt>
                <c:pt idx="7">
                  <c:v>-108.2279175840502</c:v>
                </c:pt>
                <c:pt idx="8">
                  <c:v>-125.0444707184479</c:v>
                </c:pt>
                <c:pt idx="9">
                  <c:v>-113.71525580404079</c:v>
                </c:pt>
                <c:pt idx="10">
                  <c:v>-20.076745577813309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51-4894-A460-E0CEBDA88BF7}"/>
            </c:ext>
          </c:extLst>
        </c:ser>
        <c:ser>
          <c:idx val="6"/>
          <c:order val="6"/>
          <c:tx>
            <c:strRef>
              <c:f>'Force vs. Position'!$H$1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Position'!$H$2:$H$12</c:f>
              <c:numCache>
                <c:formatCode>General</c:formatCode>
                <c:ptCount val="11"/>
                <c:pt idx="0">
                  <c:v>0.20894924708981921</c:v>
                </c:pt>
                <c:pt idx="1">
                  <c:v>1.301398484417237</c:v>
                </c:pt>
                <c:pt idx="2">
                  <c:v>19.876620654190411</c:v>
                </c:pt>
                <c:pt idx="3">
                  <c:v>112.6917616173757</c:v>
                </c:pt>
                <c:pt idx="4">
                  <c:v>137.72748979765919</c:v>
                </c:pt>
                <c:pt idx="5">
                  <c:v>118.8909842781292</c:v>
                </c:pt>
                <c:pt idx="6">
                  <c:v>-2.4495062287214109E-3</c:v>
                </c:pt>
                <c:pt idx="7">
                  <c:v>-118.5042264633145</c:v>
                </c:pt>
                <c:pt idx="8">
                  <c:v>-138.24105084149409</c:v>
                </c:pt>
                <c:pt idx="9">
                  <c:v>-112.6716783488657</c:v>
                </c:pt>
                <c:pt idx="10">
                  <c:v>-19.924006050590389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F51-4894-A460-E0CEBDA88BF7}"/>
            </c:ext>
          </c:extLst>
        </c:ser>
        <c:ser>
          <c:idx val="7"/>
          <c:order val="7"/>
          <c:tx>
            <c:strRef>
              <c:f>'Force vs. Position'!$I$1</c:f>
              <c:strCache>
                <c:ptCount val="1"/>
                <c:pt idx="0">
                  <c:v>9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Position'!$I$2:$I$12</c:f>
              <c:numCache>
                <c:formatCode>General</c:formatCode>
                <c:ptCount val="11"/>
                <c:pt idx="0">
                  <c:v>0.26731788061615469</c:v>
                </c:pt>
                <c:pt idx="1">
                  <c:v>1.571097486004277</c:v>
                </c:pt>
                <c:pt idx="2">
                  <c:v>19.147685133320039</c:v>
                </c:pt>
                <c:pt idx="3">
                  <c:v>102.0339689716247</c:v>
                </c:pt>
                <c:pt idx="4">
                  <c:v>144.7490360777002</c:v>
                </c:pt>
                <c:pt idx="5">
                  <c:v>125.2768874598045</c:v>
                </c:pt>
                <c:pt idx="6">
                  <c:v>9.0377035076343232E-2</c:v>
                </c:pt>
                <c:pt idx="7">
                  <c:v>-125.0825703930939</c:v>
                </c:pt>
                <c:pt idx="8">
                  <c:v>-145.3203876083991</c:v>
                </c:pt>
                <c:pt idx="9">
                  <c:v>-101.9309015489759</c:v>
                </c:pt>
                <c:pt idx="10">
                  <c:v>-19.203980757966249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F51-4894-A460-E0CEBDA88BF7}"/>
            </c:ext>
          </c:extLst>
        </c:ser>
        <c:ser>
          <c:idx val="8"/>
          <c:order val="8"/>
          <c:tx>
            <c:strRef>
              <c:f>'Force vs. Position'!$J$1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Position'!$J$2:$J$12</c:f>
              <c:numCache>
                <c:formatCode>General</c:formatCode>
                <c:ptCount val="11"/>
                <c:pt idx="0">
                  <c:v>0.28143801931541412</c:v>
                </c:pt>
                <c:pt idx="1">
                  <c:v>1.5502139648687101</c:v>
                </c:pt>
                <c:pt idx="2">
                  <c:v>19.197983168492339</c:v>
                </c:pt>
                <c:pt idx="3">
                  <c:v>100.38105531001131</c:v>
                </c:pt>
                <c:pt idx="4">
                  <c:v>154.22360602235329</c:v>
                </c:pt>
                <c:pt idx="5">
                  <c:v>136.8622557282736</c:v>
                </c:pt>
                <c:pt idx="6">
                  <c:v>1.4200685440680401</c:v>
                </c:pt>
                <c:pt idx="7">
                  <c:v>-137.54885784140461</c:v>
                </c:pt>
                <c:pt idx="8">
                  <c:v>-154.4177076142827</c:v>
                </c:pt>
                <c:pt idx="9">
                  <c:v>-100.44943478842821</c:v>
                </c:pt>
                <c:pt idx="10">
                  <c:v>-19.204658492339892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F51-4894-A460-E0CEBDA88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8680"/>
        <c:axId val="702649008"/>
      </c:scatterChart>
      <c:valAx>
        <c:axId val="70264868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0717642013312982"/>
              <c:y val="0.95804928989760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9008"/>
        <c:crossesAt val="0"/>
        <c:crossBetween val="midCat"/>
      </c:valAx>
      <c:valAx>
        <c:axId val="70264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layout>
            <c:manualLayout>
              <c:xMode val="edge"/>
              <c:yMode val="edge"/>
              <c:x val="7.0809004585970269E-3"/>
              <c:y val="0.469280763789612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8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732653249890467"/>
          <c:y val="0.20654273035745366"/>
          <c:w val="0.13984107269899071"/>
          <c:h val="0.492622283841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Velocity vs. Position</a:t>
            </a:r>
            <a:endParaRPr lang="en-U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Swept: Radius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8395512743648158"/>
          <c:y val="2.06611570247933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Position'!$B$33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Position'!$B$34:$B$46</c:f>
              <c:numCache>
                <c:formatCode>General</c:formatCode>
                <c:ptCount val="13"/>
                <c:pt idx="0">
                  <c:v>0.492420623624373</c:v>
                </c:pt>
                <c:pt idx="1">
                  <c:v>0.492420623624373</c:v>
                </c:pt>
                <c:pt idx="2">
                  <c:v>1.6232482917809148</c:v>
                </c:pt>
                <c:pt idx="3">
                  <c:v>7.7466047036032242</c:v>
                </c:pt>
                <c:pt idx="4">
                  <c:v>13.242280207791795</c:v>
                </c:pt>
                <c:pt idx="5">
                  <c:v>17.134169219068099</c:v>
                </c:pt>
                <c:pt idx="6">
                  <c:v>20.063639708012513</c:v>
                </c:pt>
                <c:pt idx="7">
                  <c:v>20.052197739138016</c:v>
                </c:pt>
                <c:pt idx="8">
                  <c:v>17.103315817952382</c:v>
                </c:pt>
                <c:pt idx="9">
                  <c:v>13.191992620222178</c:v>
                </c:pt>
                <c:pt idx="10">
                  <c:v>7.6011745602090182</c:v>
                </c:pt>
                <c:pt idx="11">
                  <c:v>0.60833600077689653</c:v>
                </c:pt>
                <c:pt idx="12">
                  <c:v>0.60833600077689653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6-4C63-988A-BE0F2A44553E}"/>
            </c:ext>
          </c:extLst>
        </c:ser>
        <c:ser>
          <c:idx val="1"/>
          <c:order val="1"/>
          <c:tx>
            <c:strRef>
              <c:f>'Force vs. Position'!$C$33</c:f>
              <c:strCache>
                <c:ptCount val="1"/>
                <c:pt idx="0">
                  <c:v>3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Position'!$C$34:$C$46</c:f>
              <c:numCache>
                <c:formatCode>General</c:formatCode>
                <c:ptCount val="13"/>
                <c:pt idx="0">
                  <c:v>0.35038278725807709</c:v>
                </c:pt>
                <c:pt idx="1">
                  <c:v>0.35038278725807709</c:v>
                </c:pt>
                <c:pt idx="2">
                  <c:v>1.1130133993320435</c:v>
                </c:pt>
                <c:pt idx="3">
                  <c:v>6.5859818108088479</c:v>
                </c:pt>
                <c:pt idx="4">
                  <c:v>11.877906226048625</c:v>
                </c:pt>
                <c:pt idx="5">
                  <c:v>15.515243848823268</c:v>
                </c:pt>
                <c:pt idx="6">
                  <c:v>18.220391088138818</c:v>
                </c:pt>
                <c:pt idx="7">
                  <c:v>18.219516225794472</c:v>
                </c:pt>
                <c:pt idx="8">
                  <c:v>15.51339167753982</c:v>
                </c:pt>
                <c:pt idx="9">
                  <c:v>11.858936439383426</c:v>
                </c:pt>
                <c:pt idx="10">
                  <c:v>6.567242436499642</c:v>
                </c:pt>
                <c:pt idx="11">
                  <c:v>0.80393543226044628</c:v>
                </c:pt>
                <c:pt idx="12">
                  <c:v>0.80393543226044628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A6-4C63-988A-BE0F2A44553E}"/>
            </c:ext>
          </c:extLst>
        </c:ser>
        <c:ser>
          <c:idx val="2"/>
          <c:order val="2"/>
          <c:tx>
            <c:strRef>
              <c:f>'Force vs. Position'!$D$33</c:f>
              <c:strCache>
                <c:ptCount val="1"/>
                <c:pt idx="0">
                  <c:v>4 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Position'!$D$34:$D$46</c:f>
              <c:numCache>
                <c:formatCode>General</c:formatCode>
                <c:ptCount val="13"/>
                <c:pt idx="0">
                  <c:v>0.28725898766096442</c:v>
                </c:pt>
                <c:pt idx="1">
                  <c:v>0.28725898766096442</c:v>
                </c:pt>
                <c:pt idx="2">
                  <c:v>0.90355039280656613</c:v>
                </c:pt>
                <c:pt idx="3">
                  <c:v>5.1841859923696019</c:v>
                </c:pt>
                <c:pt idx="4">
                  <c:v>10.45325463135724</c:v>
                </c:pt>
                <c:pt idx="5">
                  <c:v>13.912774029510338</c:v>
                </c:pt>
                <c:pt idx="6">
                  <c:v>16.411762180064972</c:v>
                </c:pt>
                <c:pt idx="7">
                  <c:v>16.405830254248347</c:v>
                </c:pt>
                <c:pt idx="8">
                  <c:v>13.883886604891227</c:v>
                </c:pt>
                <c:pt idx="9">
                  <c:v>10.40612788224847</c:v>
                </c:pt>
                <c:pt idx="10">
                  <c:v>5.1076007610918825</c:v>
                </c:pt>
                <c:pt idx="11">
                  <c:v>0.114767073225578</c:v>
                </c:pt>
                <c:pt idx="12">
                  <c:v>0.114767073225578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A6-4C63-988A-BE0F2A44553E}"/>
            </c:ext>
          </c:extLst>
        </c:ser>
        <c:ser>
          <c:idx val="3"/>
          <c:order val="3"/>
          <c:tx>
            <c:strRef>
              <c:f>'Force vs. Position'!$E$33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Position'!$E$34:$E$46</c:f>
              <c:numCache>
                <c:formatCode>General</c:formatCode>
                <c:ptCount val="13"/>
                <c:pt idx="0">
                  <c:v>0.28078849182890919</c:v>
                </c:pt>
                <c:pt idx="1">
                  <c:v>0.28078849182890919</c:v>
                </c:pt>
                <c:pt idx="2">
                  <c:v>0.84669362096438505</c:v>
                </c:pt>
                <c:pt idx="3">
                  <c:v>4.1795147365322336</c:v>
                </c:pt>
                <c:pt idx="4">
                  <c:v>9.1954129300141378</c:v>
                </c:pt>
                <c:pt idx="5">
                  <c:v>12.400049410117665</c:v>
                </c:pt>
                <c:pt idx="6">
                  <c:v>14.665541192520079</c:v>
                </c:pt>
                <c:pt idx="7">
                  <c:v>14.66200241258459</c:v>
                </c:pt>
                <c:pt idx="8">
                  <c:v>12.375452762404642</c:v>
                </c:pt>
                <c:pt idx="9">
                  <c:v>9.1461475067226381</c:v>
                </c:pt>
                <c:pt idx="10">
                  <c:v>4.0377398324290157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A6-4C63-988A-BE0F2A44553E}"/>
            </c:ext>
          </c:extLst>
        </c:ser>
        <c:ser>
          <c:idx val="4"/>
          <c:order val="4"/>
          <c:tx>
            <c:strRef>
              <c:f>'Force vs. Position'!$F$33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Position'!$F$34:$F$46</c:f>
              <c:numCache>
                <c:formatCode>General</c:formatCode>
                <c:ptCount val="13"/>
                <c:pt idx="0">
                  <c:v>0.24958403746946181</c:v>
                </c:pt>
                <c:pt idx="1">
                  <c:v>0.24958403746946181</c:v>
                </c:pt>
                <c:pt idx="2">
                  <c:v>0.73228687233736267</c:v>
                </c:pt>
                <c:pt idx="3">
                  <c:v>3.4485651465208012</c:v>
                </c:pt>
                <c:pt idx="4">
                  <c:v>8.298783359819053</c:v>
                </c:pt>
                <c:pt idx="5">
                  <c:v>11.357874943938363</c:v>
                </c:pt>
                <c:pt idx="6">
                  <c:v>13.500343323368078</c:v>
                </c:pt>
                <c:pt idx="7">
                  <c:v>13.505841117142365</c:v>
                </c:pt>
                <c:pt idx="8">
                  <c:v>11.366793383149577</c:v>
                </c:pt>
                <c:pt idx="9">
                  <c:v>8.2965918877371418</c:v>
                </c:pt>
                <c:pt idx="10">
                  <c:v>3.3536477299523928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A6-4C63-988A-BE0F2A44553E}"/>
            </c:ext>
          </c:extLst>
        </c:ser>
        <c:ser>
          <c:idx val="5"/>
          <c:order val="5"/>
          <c:tx>
            <c:strRef>
              <c:f>'Force vs. Position'!$G$33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Position'!$G$34:$G$46</c:f>
              <c:numCache>
                <c:formatCode>General</c:formatCode>
                <c:ptCount val="13"/>
                <c:pt idx="0">
                  <c:v>0.25853477879102582</c:v>
                </c:pt>
                <c:pt idx="1">
                  <c:v>0.25853477879102582</c:v>
                </c:pt>
                <c:pt idx="2">
                  <c:v>0.70945310938447592</c:v>
                </c:pt>
                <c:pt idx="3">
                  <c:v>2.9331046590812906</c:v>
                </c:pt>
                <c:pt idx="4">
                  <c:v>7.3832056455891548</c:v>
                </c:pt>
                <c:pt idx="5">
                  <c:v>10.24593816398882</c:v>
                </c:pt>
                <c:pt idx="6">
                  <c:v>12.199979669153826</c:v>
                </c:pt>
                <c:pt idx="7">
                  <c:v>12.194281922590251</c:v>
                </c:pt>
                <c:pt idx="8">
                  <c:v>10.24586635803943</c:v>
                </c:pt>
                <c:pt idx="9">
                  <c:v>7.379794353025078</c:v>
                </c:pt>
                <c:pt idx="10">
                  <c:v>2.9192146274044299</c:v>
                </c:pt>
                <c:pt idx="11">
                  <c:v>0.64113823958602623</c:v>
                </c:pt>
                <c:pt idx="12">
                  <c:v>0.64113823958602623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A6-4C63-988A-BE0F2A44553E}"/>
            </c:ext>
          </c:extLst>
        </c:ser>
        <c:ser>
          <c:idx val="6"/>
          <c:order val="6"/>
          <c:tx>
            <c:strRef>
              <c:f>'Force vs. Position'!$H$33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Position'!$H$34:$H$46</c:f>
              <c:numCache>
                <c:formatCode>General</c:formatCode>
                <c:ptCount val="13"/>
                <c:pt idx="0">
                  <c:v>0.25422160920674119</c:v>
                </c:pt>
                <c:pt idx="1">
                  <c:v>0.25422160920674119</c:v>
                </c:pt>
                <c:pt idx="2">
                  <c:v>0.68348743013982438</c:v>
                </c:pt>
                <c:pt idx="3">
                  <c:v>2.5719745796740372</c:v>
                </c:pt>
                <c:pt idx="4">
                  <c:v>6.4397943985626673</c:v>
                </c:pt>
                <c:pt idx="5">
                  <c:v>9.1689953703018059</c:v>
                </c:pt>
                <c:pt idx="6">
                  <c:v>10.992898291795772</c:v>
                </c:pt>
                <c:pt idx="7">
                  <c:v>10.992863831330274</c:v>
                </c:pt>
                <c:pt idx="8">
                  <c:v>9.175475127152815</c:v>
                </c:pt>
                <c:pt idx="9">
                  <c:v>6.4366896490714618</c:v>
                </c:pt>
                <c:pt idx="10">
                  <c:v>2.5654018781011176</c:v>
                </c:pt>
                <c:pt idx="11">
                  <c:v>0.64709518628452178</c:v>
                </c:pt>
                <c:pt idx="12">
                  <c:v>0.64709518628452178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A6-4C63-988A-BE0F2A44553E}"/>
            </c:ext>
          </c:extLst>
        </c:ser>
        <c:ser>
          <c:idx val="7"/>
          <c:order val="7"/>
          <c:tx>
            <c:strRef>
              <c:f>'Force vs. Position'!$I$33</c:f>
              <c:strCache>
                <c:ptCount val="1"/>
                <c:pt idx="0">
                  <c:v>9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Position'!$I$34:$I$46</c:f>
              <c:numCache>
                <c:formatCode>General</c:formatCode>
                <c:ptCount val="13"/>
                <c:pt idx="0">
                  <c:v>0.25559569829960965</c:v>
                </c:pt>
                <c:pt idx="1">
                  <c:v>0.25559569829960965</c:v>
                </c:pt>
                <c:pt idx="2">
                  <c:v>0.67028786425264464</c:v>
                </c:pt>
                <c:pt idx="3">
                  <c:v>2.2646725177297342</c:v>
                </c:pt>
                <c:pt idx="4">
                  <c:v>5.4831170836461993</c:v>
                </c:pt>
                <c:pt idx="5">
                  <c:v>8.0894644287248312</c:v>
                </c:pt>
                <c:pt idx="6">
                  <c:v>9.8007931264619419</c:v>
                </c:pt>
                <c:pt idx="7">
                  <c:v>9.8019198593729193</c:v>
                </c:pt>
                <c:pt idx="8">
                  <c:v>8.0937636756118376</c:v>
                </c:pt>
                <c:pt idx="9">
                  <c:v>5.4767250658787319</c:v>
                </c:pt>
                <c:pt idx="10">
                  <c:v>2.2547448860926536</c:v>
                </c:pt>
                <c:pt idx="11">
                  <c:v>0.62502860748685318</c:v>
                </c:pt>
                <c:pt idx="12">
                  <c:v>0.62502860748685318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A6-4C63-988A-BE0F2A44553E}"/>
            </c:ext>
          </c:extLst>
        </c:ser>
        <c:ser>
          <c:idx val="8"/>
          <c:order val="8"/>
          <c:tx>
            <c:strRef>
              <c:f>'Force vs. Position'!$J$33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Position'!$J$34:$J$46</c:f>
              <c:numCache>
                <c:formatCode>General</c:formatCode>
                <c:ptCount val="13"/>
                <c:pt idx="0">
                  <c:v>0.23603338133539356</c:v>
                </c:pt>
                <c:pt idx="1">
                  <c:v>0.23603338133539356</c:v>
                </c:pt>
                <c:pt idx="2">
                  <c:v>0.60214838450735819</c:v>
                </c:pt>
                <c:pt idx="3">
                  <c:v>2.0403182499357242</c:v>
                </c:pt>
                <c:pt idx="4">
                  <c:v>4.9024199351026096</c:v>
                </c:pt>
                <c:pt idx="5">
                  <c:v>7.3866695785143675</c:v>
                </c:pt>
                <c:pt idx="6">
                  <c:v>9.036332579305947</c:v>
                </c:pt>
                <c:pt idx="7">
                  <c:v>9.0518735413404592</c:v>
                </c:pt>
                <c:pt idx="8">
                  <c:v>7.3964910607655066</c:v>
                </c:pt>
                <c:pt idx="9">
                  <c:v>4.9132973246429072</c:v>
                </c:pt>
                <c:pt idx="10">
                  <c:v>2.06303949452544</c:v>
                </c:pt>
                <c:pt idx="11">
                  <c:v>0.67416219520357179</c:v>
                </c:pt>
                <c:pt idx="12">
                  <c:v>0.67416219520357179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A6-4C63-988A-BE0F2A44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7400"/>
        <c:axId val="656883792"/>
      </c:scatterChart>
      <c:valAx>
        <c:axId val="6568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1283771000706132"/>
              <c:y val="0.9161761675451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3792"/>
        <c:crosses val="autoZero"/>
        <c:crossBetween val="midCat"/>
      </c:valAx>
      <c:valAx>
        <c:axId val="65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74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Velocity &amp; Energy vs. Radius</a:t>
            </a:r>
          </a:p>
        </c:rich>
      </c:tx>
      <c:layout>
        <c:manualLayout>
          <c:xMode val="edge"/>
          <c:yMode val="edge"/>
          <c:x val="0.28424487053301029"/>
          <c:y val="3.33359268826574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70878349508634E-2"/>
          <c:y val="0.14374236874236876"/>
          <c:w val="0.82192015791605066"/>
          <c:h val="0.6559351398036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'Force vs. Position'!$B$58</c:f>
              <c:strCache>
                <c:ptCount val="1"/>
                <c:pt idx="0">
                  <c:v>R0.1 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Position'!$B$59:$B$67</c:f>
              <c:numCache>
                <c:formatCode>General</c:formatCode>
                <c:ptCount val="9"/>
                <c:pt idx="0">
                  <c:v>20.063639708012513</c:v>
                </c:pt>
                <c:pt idx="1">
                  <c:v>18.220391088138818</c:v>
                </c:pt>
                <c:pt idx="2">
                  <c:v>16.411762180064972</c:v>
                </c:pt>
                <c:pt idx="3">
                  <c:v>14.665541192520079</c:v>
                </c:pt>
                <c:pt idx="4">
                  <c:v>13.505841117142365</c:v>
                </c:pt>
                <c:pt idx="5">
                  <c:v>12.199979669153826</c:v>
                </c:pt>
                <c:pt idx="6">
                  <c:v>10.992898291795772</c:v>
                </c:pt>
                <c:pt idx="7">
                  <c:v>9.8019198593729193</c:v>
                </c:pt>
                <c:pt idx="8">
                  <c:v>9.0518735413404592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9-440F-B834-EDA2817F6198}"/>
            </c:ext>
          </c:extLst>
        </c:ser>
        <c:ser>
          <c:idx val="2"/>
          <c:order val="2"/>
          <c:tx>
            <c:strRef>
              <c:f>'Force vs. Position'!$D$58</c:f>
              <c:strCache>
                <c:ptCount val="1"/>
                <c:pt idx="0">
                  <c:v>L40 Velocity [m/s]</c:v>
                </c:pt>
              </c:strCache>
            </c:strRef>
          </c:tx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Position'!$D$59:$D$67</c:f>
              <c:numCache>
                <c:formatCode>General</c:formatCode>
                <c:ptCount val="9"/>
                <c:pt idx="0">
                  <c:v>18.27649034911887</c:v>
                </c:pt>
                <c:pt idx="1">
                  <c:v>17.299247030152319</c:v>
                </c:pt>
                <c:pt idx="2">
                  <c:v>15.239520587721854</c:v>
                </c:pt>
                <c:pt idx="3">
                  <c:v>14.411147481984226</c:v>
                </c:pt>
                <c:pt idx="4">
                  <c:v>12.987120306753289</c:v>
                </c:pt>
                <c:pt idx="5">
                  <c:v>11.732507285191129</c:v>
                </c:pt>
                <c:pt idx="6">
                  <c:v>10.457294320270323</c:v>
                </c:pt>
                <c:pt idx="7">
                  <c:v>9.8752617000098226</c:v>
                </c:pt>
                <c:pt idx="8">
                  <c:v>8.8618031330527405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A-4F29-82C7-831DF24C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21408"/>
        <c:axId val="679521736"/>
      </c:scatterChart>
      <c:scatterChart>
        <c:scatterStyle val="smoothMarker"/>
        <c:varyColors val="0"/>
        <c:ser>
          <c:idx val="1"/>
          <c:order val="1"/>
          <c:tx>
            <c:strRef>
              <c:f>'Force vs. Position'!$C$58</c:f>
              <c:strCache>
                <c:ptCount val="1"/>
                <c:pt idx="0">
                  <c:v>R0.1 Energy [J]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Position'!$C$59:$C$67</c:f>
              <c:numCache>
                <c:formatCode>General</c:formatCode>
                <c:ptCount val="9"/>
                <c:pt idx="0">
                  <c:v>0.81342092783617692</c:v>
                </c:pt>
                <c:pt idx="1">
                  <c:v>1.5093633775483901</c:v>
                </c:pt>
                <c:pt idx="2">
                  <c:v>2.177039567952356</c:v>
                </c:pt>
                <c:pt idx="3">
                  <c:v>2.7162648055469285</c:v>
                </c:pt>
                <c:pt idx="4">
                  <c:v>3.3172765846013896</c:v>
                </c:pt>
                <c:pt idx="5">
                  <c:v>3.6842594284545847</c:v>
                </c:pt>
                <c:pt idx="6">
                  <c:v>3.9069720407886157</c:v>
                </c:pt>
                <c:pt idx="7">
                  <c:v>3.9313637004414619</c:v>
                </c:pt>
                <c:pt idx="8">
                  <c:v>4.1391662075738278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A9-440F-B834-EDA2817F6198}"/>
            </c:ext>
          </c:extLst>
        </c:ser>
        <c:ser>
          <c:idx val="3"/>
          <c:order val="3"/>
          <c:tx>
            <c:strRef>
              <c:f>'Force vs. Position'!$E$58</c:f>
              <c:strCache>
                <c:ptCount val="1"/>
                <c:pt idx="0">
                  <c:v>L40 Energy [J]</c:v>
                </c:pt>
              </c:strCache>
            </c:strRef>
          </c:tx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Position'!$E$59:$E$67</c:f>
              <c:numCache>
                <c:formatCode>General</c:formatCode>
                <c:ptCount val="9"/>
                <c:pt idx="0">
                  <c:v>0.67496538953707597</c:v>
                </c:pt>
                <c:pt idx="1">
                  <c:v>1.3606073725058698</c:v>
                </c:pt>
                <c:pt idx="2">
                  <c:v>1.8771479448465018</c:v>
                </c:pt>
                <c:pt idx="3">
                  <c:v>2.6228475219315301</c:v>
                </c:pt>
                <c:pt idx="4">
                  <c:v>3.0673556770712671</c:v>
                </c:pt>
                <c:pt idx="5">
                  <c:v>3.4073257460933211</c:v>
                </c:pt>
                <c:pt idx="6">
                  <c:v>3.5355301609176126</c:v>
                </c:pt>
                <c:pt idx="7">
                  <c:v>3.9904158385131905</c:v>
                </c:pt>
                <c:pt idx="8">
                  <c:v>3.9671635533660248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A-4F29-82C7-831DF24C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6824"/>
        <c:axId val="679538464"/>
      </c:scatterChart>
      <c:valAx>
        <c:axId val="6795214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Radius [mm]</a:t>
                </a:r>
              </a:p>
            </c:rich>
          </c:tx>
          <c:layout>
            <c:manualLayout>
              <c:xMode val="edge"/>
              <c:yMode val="edge"/>
              <c:x val="0.37562612602133011"/>
              <c:y val="0.86577617667225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736"/>
        <c:crosses val="autoZero"/>
        <c:crossBetween val="midCat"/>
      </c:valAx>
      <c:valAx>
        <c:axId val="679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Velocity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408"/>
        <c:crosses val="autoZero"/>
        <c:crossBetween val="midCat"/>
      </c:valAx>
      <c:valAx>
        <c:axId val="67953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Kinetic Energy [J]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6824"/>
        <c:crosses val="max"/>
        <c:crossBetween val="midCat"/>
      </c:valAx>
      <c:valAx>
        <c:axId val="67953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53846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23540781188619736"/>
          <c:y val="0.91519806903817491"/>
          <c:w val="0.45658418667215578"/>
          <c:h val="7.4816908495524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7620</xdr:rowOff>
    </xdr:from>
    <xdr:to>
      <xdr:col>23</xdr:col>
      <xdr:colOff>114300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5F5ED-2E26-440E-8126-181ADA385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32</xdr:row>
      <xdr:rowOff>0</xdr:rowOff>
    </xdr:from>
    <xdr:to>
      <xdr:col>23</xdr:col>
      <xdr:colOff>213360</xdr:colOff>
      <xdr:row>52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0E436-B579-40D7-9421-728F98DC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788671</xdr:colOff>
      <xdr:row>58</xdr:row>
      <xdr:rowOff>0</xdr:rowOff>
    </xdr:from>
    <xdr:to>
      <xdr:col>14</xdr:col>
      <xdr:colOff>304801</xdr:colOff>
      <xdr:row>79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6D728-7BC5-4FA2-9AC4-D3254BFB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48" workbookViewId="0">
      <selection activeCell="K83" sqref="K83"/>
    </sheetView>
  </sheetViews>
  <sheetFormatPr defaultRowHeight="14.25" x14ac:dyDescent="0.45"/>
  <cols>
    <col min="1" max="1" width="11.796875" bestFit="1" customWidth="1"/>
    <col min="2" max="10" width="12.6640625" bestFit="1" customWidth="1"/>
  </cols>
  <sheetData>
    <row r="1" spans="1:14" x14ac:dyDescent="0.4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4" x14ac:dyDescent="0.45">
      <c r="A2">
        <v>-2</v>
      </c>
      <c r="B2">
        <v>4.8996873518576699E-2</v>
      </c>
      <c r="C2">
        <v>5.5816672851676193E-2</v>
      </c>
      <c r="D2">
        <v>6.6696515259399139E-2</v>
      </c>
      <c r="E2">
        <v>9.9571380113394767E-2</v>
      </c>
      <c r="F2">
        <v>0.1132848991370624</v>
      </c>
      <c r="G2">
        <v>0.1654512060808743</v>
      </c>
      <c r="H2">
        <v>0.20894924708981921</v>
      </c>
      <c r="I2">
        <v>0.26731788061615469</v>
      </c>
      <c r="J2">
        <v>0.28143801931541412</v>
      </c>
    </row>
    <row r="3" spans="1:14" x14ac:dyDescent="0.45">
      <c r="A3">
        <v>-1</v>
      </c>
      <c r="B3">
        <v>0.48343716244399948</v>
      </c>
      <c r="C3">
        <v>0.50740480087649764</v>
      </c>
      <c r="D3">
        <v>0.59317692798898192</v>
      </c>
      <c r="E3">
        <v>0.8058036109916209</v>
      </c>
      <c r="F3">
        <v>0.86193130242689919</v>
      </c>
      <c r="G3">
        <v>1.080437883484556</v>
      </c>
      <c r="H3">
        <v>1.301398484417237</v>
      </c>
      <c r="I3">
        <v>1.571097486004277</v>
      </c>
      <c r="J3">
        <v>1.5502139648687101</v>
      </c>
    </row>
    <row r="4" spans="1:14" x14ac:dyDescent="0.45">
      <c r="A4">
        <v>0</v>
      </c>
      <c r="B4">
        <v>11.593597446192829</v>
      </c>
      <c r="C4">
        <v>19.15734895582467</v>
      </c>
      <c r="D4">
        <v>21.062988439165132</v>
      </c>
      <c r="E4">
        <v>21.1557492310315</v>
      </c>
      <c r="F4">
        <v>20.65272995438626</v>
      </c>
      <c r="G4">
        <v>20.04957500992878</v>
      </c>
      <c r="H4">
        <v>19.876620654190411</v>
      </c>
      <c r="I4">
        <v>19.147685133320039</v>
      </c>
      <c r="J4">
        <v>19.197983168492339</v>
      </c>
    </row>
    <row r="5" spans="1:14" x14ac:dyDescent="0.45">
      <c r="A5">
        <v>1</v>
      </c>
      <c r="B5">
        <v>23.308071883480551</v>
      </c>
      <c r="C5">
        <v>44.423749303575939</v>
      </c>
      <c r="D5">
        <v>66.597115955132864</v>
      </c>
      <c r="E5">
        <v>84.725877108506708</v>
      </c>
      <c r="F5">
        <v>103.61903458625341</v>
      </c>
      <c r="G5">
        <v>113.6386990237834</v>
      </c>
      <c r="H5">
        <v>112.6917616173757</v>
      </c>
      <c r="I5">
        <v>102.0339689716247</v>
      </c>
      <c r="J5">
        <v>100.38105531001131</v>
      </c>
    </row>
    <row r="6" spans="1:14" x14ac:dyDescent="0.45">
      <c r="A6">
        <v>2</v>
      </c>
      <c r="B6">
        <v>23.888746247341629</v>
      </c>
      <c r="C6">
        <v>45.300605891252403</v>
      </c>
      <c r="D6">
        <v>68.132827614759606</v>
      </c>
      <c r="E6">
        <v>87.401160044907854</v>
      </c>
      <c r="F6">
        <v>109.3554867458901</v>
      </c>
      <c r="G6">
        <v>124.92345343615411</v>
      </c>
      <c r="H6">
        <v>137.72748979765919</v>
      </c>
      <c r="I6">
        <v>144.7490360777002</v>
      </c>
      <c r="J6">
        <v>154.22360602235329</v>
      </c>
    </row>
    <row r="7" spans="1:14" x14ac:dyDescent="0.45">
      <c r="A7">
        <v>3</v>
      </c>
      <c r="B7">
        <v>22.019243170640109</v>
      </c>
      <c r="C7">
        <v>41.491412130457853</v>
      </c>
      <c r="D7">
        <v>61.251151342929653</v>
      </c>
      <c r="E7">
        <v>77.438319179141786</v>
      </c>
      <c r="F7">
        <v>96.855174607939844</v>
      </c>
      <c r="G7">
        <v>108.5683262860267</v>
      </c>
      <c r="H7">
        <v>118.8909842781292</v>
      </c>
      <c r="I7">
        <v>125.2768874598045</v>
      </c>
      <c r="J7">
        <v>136.8622557282736</v>
      </c>
    </row>
    <row r="8" spans="1:14" x14ac:dyDescent="0.45">
      <c r="A8">
        <v>4</v>
      </c>
      <c r="B8">
        <v>-9.2749702634435244E-2</v>
      </c>
      <c r="C8">
        <v>-1.4494238621388E-2</v>
      </c>
      <c r="D8">
        <v>-0.15734694699413479</v>
      </c>
      <c r="E8">
        <v>-0.13107056265516831</v>
      </c>
      <c r="F8">
        <v>0.2700163641054138</v>
      </c>
      <c r="G8">
        <v>-0.34405097605235269</v>
      </c>
      <c r="H8">
        <v>-2.4495062287214109E-3</v>
      </c>
      <c r="I8">
        <v>9.0377035076343232E-2</v>
      </c>
      <c r="J8">
        <v>1.4200685440680401</v>
      </c>
    </row>
    <row r="9" spans="1:14" x14ac:dyDescent="0.45">
      <c r="A9">
        <v>5</v>
      </c>
      <c r="B9">
        <v>-22.139945749834109</v>
      </c>
      <c r="C9">
        <v>-41.503046859035763</v>
      </c>
      <c r="D9">
        <v>-61.742823293562672</v>
      </c>
      <c r="E9">
        <v>-78.076865001626871</v>
      </c>
      <c r="F9">
        <v>-96.756616866527736</v>
      </c>
      <c r="G9">
        <v>-108.2279175840502</v>
      </c>
      <c r="H9">
        <v>-118.5042264633145</v>
      </c>
      <c r="I9">
        <v>-125.0825703930939</v>
      </c>
      <c r="J9">
        <v>-137.54885784140461</v>
      </c>
    </row>
    <row r="10" spans="1:14" x14ac:dyDescent="0.45">
      <c r="A10">
        <v>6</v>
      </c>
      <c r="B10">
        <v>-23.94390513698843</v>
      </c>
      <c r="C10">
        <v>-45.479198594771553</v>
      </c>
      <c r="D10">
        <v>-68.278365286709075</v>
      </c>
      <c r="E10">
        <v>-87.772724359912047</v>
      </c>
      <c r="F10">
        <v>-109.7902004309569</v>
      </c>
      <c r="G10">
        <v>-125.0444707184479</v>
      </c>
      <c r="H10">
        <v>-138.24105084149409</v>
      </c>
      <c r="I10">
        <v>-145.3203876083991</v>
      </c>
      <c r="J10">
        <v>-154.4177076142827</v>
      </c>
    </row>
    <row r="11" spans="1:14" x14ac:dyDescent="0.45">
      <c r="A11">
        <v>7</v>
      </c>
      <c r="B11">
        <v>-23.490480792130271</v>
      </c>
      <c r="C11">
        <v>-44.331091532109987</v>
      </c>
      <c r="D11">
        <v>-66.439636052983772</v>
      </c>
      <c r="E11">
        <v>-85.055999075035459</v>
      </c>
      <c r="F11">
        <v>-104.72707462852379</v>
      </c>
      <c r="G11">
        <v>-113.71525580404079</v>
      </c>
      <c r="H11">
        <v>-112.6716783488657</v>
      </c>
      <c r="I11">
        <v>-101.9309015489759</v>
      </c>
      <c r="J11">
        <v>-100.44943478842821</v>
      </c>
    </row>
    <row r="12" spans="1:14" x14ac:dyDescent="0.45">
      <c r="A12">
        <v>8</v>
      </c>
      <c r="B12">
        <v>-11.600231836463291</v>
      </c>
      <c r="C12">
        <v>-19.314659870034721</v>
      </c>
      <c r="D12">
        <v>-21.075139115867319</v>
      </c>
      <c r="E12">
        <v>-21.249479629316909</v>
      </c>
      <c r="F12">
        <v>-20.660940658355749</v>
      </c>
      <c r="G12">
        <v>-20.076745577813309</v>
      </c>
      <c r="H12">
        <v>-19.924006050590389</v>
      </c>
      <c r="I12">
        <v>-19.203980757966249</v>
      </c>
      <c r="J12">
        <v>-19.204658492339892</v>
      </c>
    </row>
    <row r="15" spans="1:14" x14ac:dyDescent="0.45">
      <c r="B15" s="4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>
      <c r="A16" s="1" t="s">
        <v>0</v>
      </c>
      <c r="B16" s="1" t="s">
        <v>36</v>
      </c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35</v>
      </c>
      <c r="J16" s="1" t="s">
        <v>37</v>
      </c>
      <c r="K16" s="1"/>
      <c r="L16" s="1"/>
      <c r="M16" s="1" t="s">
        <v>22</v>
      </c>
      <c r="N16" s="1" t="s">
        <v>23</v>
      </c>
    </row>
    <row r="17" spans="1:11" x14ac:dyDescent="0.45">
      <c r="A17">
        <v>-2</v>
      </c>
      <c r="B17">
        <f>SUM(B1:B$2)*0.01</f>
        <v>4.89968735185767E-4</v>
      </c>
      <c r="C17">
        <f>SUM(C1:C$2)*0.01</f>
        <v>5.5816672851676191E-4</v>
      </c>
      <c r="D17">
        <f>SUM(D1:D$2)*0.01</f>
        <v>6.6696515259399142E-4</v>
      </c>
      <c r="E17">
        <f>SUM(E1:E$2)*0.01</f>
        <v>9.9571380113394766E-4</v>
      </c>
      <c r="F17">
        <f>SUM(F1:F$2)*0.01</f>
        <v>1.1328489913706239E-3</v>
      </c>
      <c r="G17">
        <f>SUM(G1:G$2)*0.01</f>
        <v>1.6545120608087429E-3</v>
      </c>
      <c r="H17">
        <f>SUM(H1:H$2)*0.01</f>
        <v>2.0894924708981921E-3</v>
      </c>
      <c r="I17">
        <f>SUM(I1:I$2)*0.01</f>
        <v>2.6731788061615468E-3</v>
      </c>
      <c r="J17">
        <f>SUM(J1:J$2)*0.01</f>
        <v>2.8143801931541411E-3</v>
      </c>
    </row>
    <row r="18" spans="1:11" x14ac:dyDescent="0.45">
      <c r="A18">
        <v>-1</v>
      </c>
      <c r="B18">
        <f>SUM(B2:B$2)*0.01</f>
        <v>4.89968735185767E-4</v>
      </c>
      <c r="C18">
        <f>SUM(C2:C$2)*0.01</f>
        <v>5.5816672851676191E-4</v>
      </c>
      <c r="D18">
        <f>SUM(D2:D$2)*0.01</f>
        <v>6.6696515259399142E-4</v>
      </c>
      <c r="E18">
        <f>SUM(E2:E$2)*0.01</f>
        <v>9.9571380113394766E-4</v>
      </c>
      <c r="F18">
        <f>SUM(F2:F$2)*0.01</f>
        <v>1.1328489913706239E-3</v>
      </c>
      <c r="G18">
        <f>SUM(G2:G$2)*0.01</f>
        <v>1.6545120608087429E-3</v>
      </c>
      <c r="H18">
        <f>SUM(H2:H$2)*0.01</f>
        <v>2.0894924708981921E-3</v>
      </c>
      <c r="I18">
        <f>SUM(I2:I$2)*0.01</f>
        <v>2.6731788061615468E-3</v>
      </c>
      <c r="J18">
        <f>SUM(J2:J$2)*0.01</f>
        <v>2.8143801931541411E-3</v>
      </c>
    </row>
    <row r="19" spans="1:11" x14ac:dyDescent="0.45">
      <c r="A19">
        <v>0</v>
      </c>
      <c r="B19">
        <f>SUM(B$2:B3)*0.01</f>
        <v>5.3243403596257627E-3</v>
      </c>
      <c r="C19">
        <f>SUM(C$2:C3)*0.01</f>
        <v>5.6322147372817391E-3</v>
      </c>
      <c r="D19">
        <f>SUM(D$2:D3)*0.01</f>
        <v>6.5987344324838102E-3</v>
      </c>
      <c r="E19">
        <f>SUM(E$2:E3)*0.01</f>
        <v>9.053749911050157E-3</v>
      </c>
      <c r="F19">
        <f>SUM(F$2:F3)*0.01</f>
        <v>9.7521620156396163E-3</v>
      </c>
      <c r="G19">
        <f>SUM(G$2:G3)*0.01</f>
        <v>1.2458890895654304E-2</v>
      </c>
      <c r="H19">
        <f>SUM(H$2:H3)*0.01</f>
        <v>1.5103477315070562E-2</v>
      </c>
      <c r="I19">
        <f>SUM(I$2:I3)*0.01</f>
        <v>1.8384153666204318E-2</v>
      </c>
      <c r="J19">
        <f>SUM(J$2:J3)*0.01</f>
        <v>1.8316519841841242E-2</v>
      </c>
    </row>
    <row r="20" spans="1:11" x14ac:dyDescent="0.45">
      <c r="A20">
        <v>1</v>
      </c>
      <c r="B20">
        <f>SUM(B$2:B4)*0.01</f>
        <v>0.12126031482155405</v>
      </c>
      <c r="C20">
        <f>SUM(C$2:C4)*0.01</f>
        <v>0.19720570429552844</v>
      </c>
      <c r="D20">
        <f>SUM(D$2:D4)*0.01</f>
        <v>0.21722861882413511</v>
      </c>
      <c r="E20">
        <f>SUM(E$2:E4)*0.01</f>
        <v>0.22061124222136516</v>
      </c>
      <c r="F20">
        <f>SUM(F$2:F4)*0.01</f>
        <v>0.2162794615595022</v>
      </c>
      <c r="G20">
        <f>SUM(G$2:G4)*0.01</f>
        <v>0.2129546409949421</v>
      </c>
      <c r="H20">
        <f>SUM(H$2:H4)*0.01</f>
        <v>0.21386968385697469</v>
      </c>
      <c r="I20">
        <f>SUM(I$2:I4)*0.01</f>
        <v>0.20986100499940472</v>
      </c>
      <c r="J20">
        <f>SUM(J$2:J4)*0.01</f>
        <v>0.21029635152676462</v>
      </c>
    </row>
    <row r="21" spans="1:11" x14ac:dyDescent="0.45">
      <c r="A21">
        <v>2</v>
      </c>
      <c r="B21">
        <f>SUM(B$2:B5)*0.01</f>
        <v>0.35434103365635955</v>
      </c>
      <c r="C21">
        <f>SUM(C$2:C5)*0.01</f>
        <v>0.64144319733128785</v>
      </c>
      <c r="D21">
        <f>SUM(D$2:D5)*0.01</f>
        <v>0.88319977837546382</v>
      </c>
      <c r="E21">
        <f>SUM(E$2:E5)*0.01</f>
        <v>1.0678700133064323</v>
      </c>
      <c r="F21">
        <f>SUM(F$2:F5)*0.01</f>
        <v>1.2524698074220362</v>
      </c>
      <c r="G21">
        <f>SUM(G$2:G5)*0.01</f>
        <v>1.3493416312327762</v>
      </c>
      <c r="H21">
        <f>SUM(H$2:H5)*0.01</f>
        <v>1.3407873000307315</v>
      </c>
      <c r="I21">
        <f>SUM(I$2:I5)*0.01</f>
        <v>1.2302006947156516</v>
      </c>
      <c r="J21">
        <f>SUM(J$2:J5)*0.01</f>
        <v>1.2141069046268778</v>
      </c>
    </row>
    <row r="22" spans="1:11" x14ac:dyDescent="0.45">
      <c r="A22">
        <v>3</v>
      </c>
      <c r="B22">
        <f>SUM(B$2:B6)*0.01</f>
        <v>0.59322849612977591</v>
      </c>
      <c r="C22">
        <f>SUM(C$2:C6)*0.01</f>
        <v>1.094449256243812</v>
      </c>
      <c r="D22">
        <f>SUM(D$2:D6)*0.01</f>
        <v>1.56452805452306</v>
      </c>
      <c r="E22">
        <f>SUM(E$2:E6)*0.01</f>
        <v>1.941881613755511</v>
      </c>
      <c r="F22">
        <f>SUM(F$2:F6)*0.01</f>
        <v>2.3460246748809372</v>
      </c>
      <c r="G22">
        <f>SUM(G$2:G6)*0.01</f>
        <v>2.5985761655943174</v>
      </c>
      <c r="H22">
        <f>SUM(H$2:H6)*0.01</f>
        <v>2.7180621980073236</v>
      </c>
      <c r="I22">
        <f>SUM(I$2:I6)*0.01</f>
        <v>2.6776910554926538</v>
      </c>
      <c r="J22">
        <f>SUM(J$2:J6)*0.01</f>
        <v>2.7563429648504107</v>
      </c>
    </row>
    <row r="23" spans="1:11" x14ac:dyDescent="0.45">
      <c r="A23">
        <v>4</v>
      </c>
      <c r="B23">
        <f>SUM(B$2:B7)*0.01</f>
        <v>0.81342092783617692</v>
      </c>
      <c r="C23">
        <f>SUM(C$2:C7)*0.01</f>
        <v>1.5093633775483903</v>
      </c>
      <c r="D23">
        <f>SUM(D$2:D7)*0.01</f>
        <v>2.1770395679523564</v>
      </c>
      <c r="E23">
        <f>SUM(E$2:E7)*0.01</f>
        <v>2.716264805546929</v>
      </c>
      <c r="F23">
        <f>SUM(F$2:F7)*0.01</f>
        <v>3.3145764209603357</v>
      </c>
      <c r="G23">
        <f>SUM(G$2:G7)*0.01</f>
        <v>3.6842594284545847</v>
      </c>
      <c r="H23">
        <f>SUM(H$2:H7)*0.01</f>
        <v>3.9069720407886157</v>
      </c>
      <c r="I23">
        <f>SUM(I$2:I7)*0.01</f>
        <v>3.930459930090699</v>
      </c>
      <c r="J23">
        <f>SUM(J$2:J7)*0.01</f>
        <v>4.1249655221331469</v>
      </c>
    </row>
    <row r="24" spans="1:11" x14ac:dyDescent="0.45">
      <c r="A24">
        <v>5</v>
      </c>
      <c r="B24">
        <f>SUM(B$2:B8)*0.01</f>
        <v>0.8124934308098325</v>
      </c>
      <c r="C24">
        <f>SUM(C$2:C8)*0.01</f>
        <v>1.5092184351621765</v>
      </c>
      <c r="D24">
        <f>SUM(D$2:D8)*0.01</f>
        <v>2.1754660984824152</v>
      </c>
      <c r="E24">
        <f>SUM(E$2:E8)*0.01</f>
        <v>2.714954099920377</v>
      </c>
      <c r="F24">
        <f>SUM(F$2:F8)*0.01</f>
        <v>3.3172765846013896</v>
      </c>
      <c r="G24">
        <f>SUM(G$2:G8)*0.01</f>
        <v>3.6808189186940612</v>
      </c>
      <c r="H24">
        <f>SUM(H$2:H8)*0.01</f>
        <v>3.9069475457263283</v>
      </c>
      <c r="I24">
        <f>SUM(I$2:I8)*0.01</f>
        <v>3.9313637004414628</v>
      </c>
      <c r="J24">
        <f>SUM(J$2:J8)*0.01</f>
        <v>4.1391662075738269</v>
      </c>
    </row>
    <row r="25" spans="1:11" x14ac:dyDescent="0.45">
      <c r="A25">
        <v>6</v>
      </c>
      <c r="B25">
        <f>SUM(B$2:B9)*0.01</f>
        <v>0.59109397331149138</v>
      </c>
      <c r="C25">
        <f>SUM(C$2:C9)*0.01</f>
        <v>1.0941879665718188</v>
      </c>
      <c r="D25">
        <f>SUM(D$2:D9)*0.01</f>
        <v>1.5580378655467886</v>
      </c>
      <c r="E25">
        <f>SUM(E$2:E9)*0.01</f>
        <v>1.9341854499041085</v>
      </c>
      <c r="F25">
        <f>SUM(F$2:F9)*0.01</f>
        <v>2.3497104159361122</v>
      </c>
      <c r="G25">
        <f>SUM(G$2:G9)*0.01</f>
        <v>2.5985397428535588</v>
      </c>
      <c r="H25">
        <f>SUM(H$2:H9)*0.01</f>
        <v>2.721905281093183</v>
      </c>
      <c r="I25">
        <f>SUM(I$2:I9)*0.01</f>
        <v>2.6805379965105236</v>
      </c>
      <c r="J25">
        <f>SUM(J$2:J9)*0.01</f>
        <v>2.7636776291597811</v>
      </c>
    </row>
    <row r="26" spans="1:11" x14ac:dyDescent="0.45">
      <c r="A26">
        <v>7</v>
      </c>
      <c r="B26">
        <f>SUM(B$2:B10)*0.01</f>
        <v>0.35165492194160708</v>
      </c>
      <c r="C26">
        <f>SUM(C$2:C10)*0.01</f>
        <v>0.6393959806241033</v>
      </c>
      <c r="D26">
        <f>SUM(D$2:D10)*0.01</f>
        <v>0.87525421267969783</v>
      </c>
      <c r="E26">
        <f>SUM(E$2:E10)*0.01</f>
        <v>1.0564582063049881</v>
      </c>
      <c r="F26">
        <f>SUM(F$2:F10)*0.01</f>
        <v>1.2518084116265433</v>
      </c>
      <c r="G26">
        <f>SUM(G$2:G10)*0.01</f>
        <v>1.3480950356690802</v>
      </c>
      <c r="H26">
        <f>SUM(H$2:H10)*0.01</f>
        <v>1.339494772678242</v>
      </c>
      <c r="I26">
        <f>SUM(I$2:I10)*0.01</f>
        <v>1.2273341204265327</v>
      </c>
      <c r="J26">
        <f>SUM(J$2:J10)*0.01</f>
        <v>1.2195005530169543</v>
      </c>
    </row>
    <row r="27" spans="1:11" x14ac:dyDescent="0.45">
      <c r="A27">
        <v>8</v>
      </c>
      <c r="B27">
        <f>SUM(B$2:B11)*0.01</f>
        <v>0.11675011402030436</v>
      </c>
      <c r="C27">
        <f>SUM(C$2:C11)*0.01</f>
        <v>0.19608506530300346</v>
      </c>
      <c r="D27">
        <f>SUM(D$2:D11)*0.01</f>
        <v>0.21085785214986005</v>
      </c>
      <c r="E27">
        <f>SUM(E$2:E11)*0.01</f>
        <v>0.20589821555463345</v>
      </c>
      <c r="F27">
        <f>SUM(F$2:F11)*0.01</f>
        <v>0.20453766534130538</v>
      </c>
      <c r="G27">
        <f>SUM(G$2:G11)*0.01</f>
        <v>0.21094247762867213</v>
      </c>
      <c r="H27">
        <f>SUM(H$2:H11)*0.01</f>
        <v>0.21277798918958496</v>
      </c>
      <c r="I27">
        <f>SUM(I$2:I11)*0.01</f>
        <v>0.20802510493677376</v>
      </c>
      <c r="J27">
        <f>SUM(J$2:J11)*0.01</f>
        <v>0.21500620513267207</v>
      </c>
    </row>
    <row r="28" spans="1:11" x14ac:dyDescent="0.45">
      <c r="A28">
        <v>9</v>
      </c>
      <c r="B28">
        <f>SUM(B$2:B12)*0.01</f>
        <v>7.4779565567144606E-4</v>
      </c>
      <c r="C28">
        <f>SUM(C$2:C12)*0.01</f>
        <v>2.9384666026562554E-3</v>
      </c>
      <c r="D28">
        <f>SUM(D$2:D12)*0.01</f>
        <v>1.0646099118684305E-4</v>
      </c>
      <c r="E28">
        <f>SUM(E$2:E12)*0.01</f>
        <v>-6.5965807385356358E-3</v>
      </c>
      <c r="F28">
        <f>SUM(F$2:F12)*0.01</f>
        <v>-2.0717412422521166E-3</v>
      </c>
      <c r="G28">
        <f>SUM(G$2:G12)*0.01</f>
        <v>1.0175021850539033E-2</v>
      </c>
      <c r="H28">
        <f>SUM(H$2:H12)*0.01</f>
        <v>1.3537928683681066E-2</v>
      </c>
      <c r="I28">
        <f>SUM(I$2:I12)*0.01</f>
        <v>1.5985297357111249E-2</v>
      </c>
      <c r="J28">
        <f>SUM(J$2:J12)*0.01</f>
        <v>2.2959620209273161E-2</v>
      </c>
    </row>
    <row r="29" spans="1:11" x14ac:dyDescent="0.45">
      <c r="A29">
        <v>10</v>
      </c>
      <c r="B29">
        <f>SUM(B$2:B13)*0.01</f>
        <v>7.4779565567144606E-4</v>
      </c>
      <c r="C29">
        <f>SUM(C$2:C13)*0.01</f>
        <v>2.9384666026562554E-3</v>
      </c>
      <c r="D29">
        <f>SUM(D$2:D13)*0.01</f>
        <v>1.0646099118684305E-4</v>
      </c>
      <c r="E29">
        <f>SUM(E$2:E13)*0.01</f>
        <v>-6.5965807385356358E-3</v>
      </c>
      <c r="F29">
        <f>SUM(F$2:F13)*0.01</f>
        <v>-2.0717412422521166E-3</v>
      </c>
      <c r="G29">
        <f>SUM(G$2:G13)*0.01</f>
        <v>1.0175021850539033E-2</v>
      </c>
      <c r="H29">
        <f>SUM(H$2:H13)*0.01</f>
        <v>1.3537928683681066E-2</v>
      </c>
      <c r="I29">
        <f>SUM(I$2:I13)*0.01</f>
        <v>1.5985297357111249E-2</v>
      </c>
      <c r="J29">
        <f>SUM(J$2:J13)*0.01</f>
        <v>2.2959620209273161E-2</v>
      </c>
    </row>
    <row r="32" spans="1:11" x14ac:dyDescent="0.45">
      <c r="B32" s="4" t="s">
        <v>24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45">
      <c r="A33" s="1" t="s">
        <v>0</v>
      </c>
      <c r="B33" s="1" t="s">
        <v>12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J33" s="1" t="s">
        <v>20</v>
      </c>
      <c r="K33" s="1"/>
    </row>
    <row r="34" spans="1:11" x14ac:dyDescent="0.45">
      <c r="A34">
        <v>-2</v>
      </c>
      <c r="B34">
        <f t="shared" ref="B34:J46" si="0">SQRT(2*B17/B$55)</f>
        <v>0.492420623624373</v>
      </c>
      <c r="C34">
        <f t="shared" si="0"/>
        <v>0.35038278725807709</v>
      </c>
      <c r="D34">
        <f t="shared" si="0"/>
        <v>0.28725898766096442</v>
      </c>
      <c r="E34">
        <f t="shared" si="0"/>
        <v>0.28078849182890919</v>
      </c>
      <c r="F34">
        <f t="shared" si="0"/>
        <v>0.24958403746946181</v>
      </c>
      <c r="G34">
        <f t="shared" si="0"/>
        <v>0.25853477879102582</v>
      </c>
      <c r="H34">
        <f t="shared" si="0"/>
        <v>0.25422160920674119</v>
      </c>
      <c r="I34">
        <f t="shared" si="0"/>
        <v>0.25559569829960965</v>
      </c>
      <c r="J34">
        <f t="shared" si="0"/>
        <v>0.23603338133539356</v>
      </c>
    </row>
    <row r="35" spans="1:11" x14ac:dyDescent="0.45">
      <c r="A35">
        <v>-1</v>
      </c>
      <c r="B35">
        <f t="shared" si="0"/>
        <v>0.492420623624373</v>
      </c>
      <c r="C35">
        <f t="shared" si="0"/>
        <v>0.35038278725807709</v>
      </c>
      <c r="D35">
        <f t="shared" si="0"/>
        <v>0.28725898766096442</v>
      </c>
      <c r="E35">
        <f t="shared" si="0"/>
        <v>0.28078849182890919</v>
      </c>
      <c r="F35">
        <f t="shared" si="0"/>
        <v>0.24958403746946181</v>
      </c>
      <c r="G35">
        <f t="shared" si="0"/>
        <v>0.25853477879102582</v>
      </c>
      <c r="H35">
        <f t="shared" si="0"/>
        <v>0.25422160920674119</v>
      </c>
      <c r="I35">
        <f t="shared" si="0"/>
        <v>0.25559569829960965</v>
      </c>
      <c r="J35">
        <f t="shared" si="0"/>
        <v>0.23603338133539356</v>
      </c>
    </row>
    <row r="36" spans="1:11" x14ac:dyDescent="0.45">
      <c r="A36">
        <v>0</v>
      </c>
      <c r="B36">
        <f t="shared" si="0"/>
        <v>1.6232482917809148</v>
      </c>
      <c r="C36">
        <f t="shared" si="0"/>
        <v>1.1130133993320435</v>
      </c>
      <c r="D36">
        <f t="shared" si="0"/>
        <v>0.90355039280656613</v>
      </c>
      <c r="E36">
        <f t="shared" si="0"/>
        <v>0.84669362096438505</v>
      </c>
      <c r="F36">
        <f t="shared" si="0"/>
        <v>0.73228687233736267</v>
      </c>
      <c r="G36">
        <f t="shared" si="0"/>
        <v>0.70945310938447592</v>
      </c>
      <c r="H36">
        <f t="shared" si="0"/>
        <v>0.68348743013982438</v>
      </c>
      <c r="I36">
        <f t="shared" si="0"/>
        <v>0.67028786425264464</v>
      </c>
      <c r="J36">
        <f t="shared" si="0"/>
        <v>0.60214838450735819</v>
      </c>
    </row>
    <row r="37" spans="1:11" x14ac:dyDescent="0.45">
      <c r="A37">
        <v>1</v>
      </c>
      <c r="B37">
        <f>SQRT(2*B20/B$55)</f>
        <v>7.7466047036032242</v>
      </c>
      <c r="C37">
        <f t="shared" si="0"/>
        <v>6.5859818108088479</v>
      </c>
      <c r="D37">
        <f t="shared" si="0"/>
        <v>5.1841859923696019</v>
      </c>
      <c r="E37">
        <f t="shared" si="0"/>
        <v>4.1795147365322336</v>
      </c>
      <c r="F37">
        <f t="shared" si="0"/>
        <v>3.4485651465208012</v>
      </c>
      <c r="G37">
        <f t="shared" si="0"/>
        <v>2.9331046590812906</v>
      </c>
      <c r="H37">
        <f t="shared" si="0"/>
        <v>2.5719745796740372</v>
      </c>
      <c r="I37">
        <f t="shared" si="0"/>
        <v>2.2646725177297342</v>
      </c>
      <c r="J37">
        <f t="shared" si="0"/>
        <v>2.0403182499357242</v>
      </c>
    </row>
    <row r="38" spans="1:11" x14ac:dyDescent="0.45">
      <c r="A38">
        <v>2</v>
      </c>
      <c r="B38">
        <f t="shared" si="0"/>
        <v>13.242280207791795</v>
      </c>
      <c r="C38">
        <f t="shared" si="0"/>
        <v>11.877906226048625</v>
      </c>
      <c r="D38">
        <f t="shared" si="0"/>
        <v>10.45325463135724</v>
      </c>
      <c r="E38">
        <f t="shared" si="0"/>
        <v>9.1954129300141378</v>
      </c>
      <c r="F38">
        <f t="shared" si="0"/>
        <v>8.298783359819053</v>
      </c>
      <c r="G38">
        <f t="shared" si="0"/>
        <v>7.3832056455891548</v>
      </c>
      <c r="H38">
        <f t="shared" si="0"/>
        <v>6.4397943985626673</v>
      </c>
      <c r="I38">
        <f t="shared" si="0"/>
        <v>5.4831170836461993</v>
      </c>
      <c r="J38">
        <f t="shared" si="0"/>
        <v>4.9024199351026096</v>
      </c>
    </row>
    <row r="39" spans="1:11" x14ac:dyDescent="0.45">
      <c r="A39">
        <v>3</v>
      </c>
      <c r="B39">
        <f t="shared" si="0"/>
        <v>17.134169219068099</v>
      </c>
      <c r="C39">
        <f t="shared" si="0"/>
        <v>15.515243848823268</v>
      </c>
      <c r="D39">
        <f t="shared" si="0"/>
        <v>13.912774029510338</v>
      </c>
      <c r="E39">
        <f t="shared" si="0"/>
        <v>12.400049410117665</v>
      </c>
      <c r="F39">
        <f t="shared" si="0"/>
        <v>11.357874943938363</v>
      </c>
      <c r="G39">
        <f t="shared" si="0"/>
        <v>10.24593816398882</v>
      </c>
      <c r="H39">
        <f t="shared" si="0"/>
        <v>9.1689953703018059</v>
      </c>
      <c r="I39">
        <f t="shared" si="0"/>
        <v>8.0894644287248312</v>
      </c>
      <c r="J39">
        <f t="shared" si="0"/>
        <v>7.3866695785143675</v>
      </c>
    </row>
    <row r="40" spans="1:11" x14ac:dyDescent="0.45">
      <c r="A40">
        <v>4</v>
      </c>
      <c r="B40">
        <f t="shared" si="0"/>
        <v>20.063639708012513</v>
      </c>
      <c r="C40">
        <f t="shared" si="0"/>
        <v>18.220391088138818</v>
      </c>
      <c r="D40">
        <f t="shared" si="0"/>
        <v>16.411762180064972</v>
      </c>
      <c r="E40">
        <f t="shared" si="0"/>
        <v>14.665541192520079</v>
      </c>
      <c r="F40">
        <f t="shared" si="0"/>
        <v>13.500343323368078</v>
      </c>
      <c r="G40">
        <f t="shared" si="0"/>
        <v>12.199979669153826</v>
      </c>
      <c r="H40">
        <f t="shared" si="0"/>
        <v>10.992898291795772</v>
      </c>
      <c r="I40">
        <f t="shared" si="0"/>
        <v>9.8007931264619419</v>
      </c>
      <c r="J40">
        <f t="shared" si="0"/>
        <v>9.036332579305947</v>
      </c>
    </row>
    <row r="41" spans="1:11" x14ac:dyDescent="0.45">
      <c r="A41">
        <v>5</v>
      </c>
      <c r="B41">
        <f t="shared" si="0"/>
        <v>20.052197739138016</v>
      </c>
      <c r="C41">
        <f t="shared" si="0"/>
        <v>18.219516225794472</v>
      </c>
      <c r="D41">
        <f t="shared" si="0"/>
        <v>16.405830254248347</v>
      </c>
      <c r="E41">
        <f t="shared" si="0"/>
        <v>14.66200241258459</v>
      </c>
      <c r="F41">
        <f t="shared" si="0"/>
        <v>13.505841117142365</v>
      </c>
      <c r="G41">
        <f t="shared" si="0"/>
        <v>12.194281922590251</v>
      </c>
      <c r="H41">
        <f t="shared" si="0"/>
        <v>10.992863831330274</v>
      </c>
      <c r="I41">
        <f t="shared" si="0"/>
        <v>9.8019198593729193</v>
      </c>
      <c r="J41">
        <f t="shared" si="0"/>
        <v>9.0518735413404592</v>
      </c>
    </row>
    <row r="42" spans="1:11" x14ac:dyDescent="0.45">
      <c r="A42">
        <v>6</v>
      </c>
      <c r="B42">
        <f t="shared" si="0"/>
        <v>17.103315817952382</v>
      </c>
      <c r="C42">
        <f t="shared" si="0"/>
        <v>15.51339167753982</v>
      </c>
      <c r="D42">
        <f t="shared" si="0"/>
        <v>13.883886604891227</v>
      </c>
      <c r="E42">
        <f t="shared" si="0"/>
        <v>12.375452762404642</v>
      </c>
      <c r="F42">
        <f t="shared" si="0"/>
        <v>11.366793383149577</v>
      </c>
      <c r="G42">
        <f t="shared" si="0"/>
        <v>10.24586635803943</v>
      </c>
      <c r="H42">
        <f t="shared" si="0"/>
        <v>9.175475127152815</v>
      </c>
      <c r="I42">
        <f t="shared" si="0"/>
        <v>8.0937636756118376</v>
      </c>
      <c r="J42">
        <f t="shared" si="0"/>
        <v>7.3964910607655066</v>
      </c>
    </row>
    <row r="43" spans="1:11" x14ac:dyDescent="0.45">
      <c r="A43">
        <v>7</v>
      </c>
      <c r="B43">
        <f t="shared" si="0"/>
        <v>13.191992620222178</v>
      </c>
      <c r="C43">
        <f t="shared" si="0"/>
        <v>11.858936439383426</v>
      </c>
      <c r="D43">
        <f t="shared" si="0"/>
        <v>10.40612788224847</v>
      </c>
      <c r="E43">
        <f t="shared" si="0"/>
        <v>9.1461475067226381</v>
      </c>
      <c r="F43">
        <f t="shared" si="0"/>
        <v>8.2965918877371418</v>
      </c>
      <c r="G43">
        <f t="shared" si="0"/>
        <v>7.379794353025078</v>
      </c>
      <c r="H43">
        <f t="shared" si="0"/>
        <v>6.4366896490714618</v>
      </c>
      <c r="I43">
        <f t="shared" si="0"/>
        <v>5.4767250658787319</v>
      </c>
      <c r="J43">
        <f t="shared" si="0"/>
        <v>4.9132973246429072</v>
      </c>
    </row>
    <row r="44" spans="1:11" x14ac:dyDescent="0.45">
      <c r="A44">
        <v>8</v>
      </c>
      <c r="B44">
        <f t="shared" si="0"/>
        <v>7.6011745602090182</v>
      </c>
      <c r="C44">
        <f t="shared" si="0"/>
        <v>6.567242436499642</v>
      </c>
      <c r="D44">
        <f t="shared" si="0"/>
        <v>5.1076007610918825</v>
      </c>
      <c r="E44">
        <f t="shared" si="0"/>
        <v>4.0377398324290157</v>
      </c>
      <c r="F44">
        <f t="shared" si="0"/>
        <v>3.3536477299523928</v>
      </c>
      <c r="G44">
        <f t="shared" si="0"/>
        <v>2.9192146274044299</v>
      </c>
      <c r="H44">
        <f t="shared" si="0"/>
        <v>2.5654018781011176</v>
      </c>
      <c r="I44">
        <f t="shared" si="0"/>
        <v>2.2547448860926536</v>
      </c>
      <c r="J44">
        <f t="shared" si="0"/>
        <v>2.06303949452544</v>
      </c>
    </row>
    <row r="45" spans="1:11" x14ac:dyDescent="0.45">
      <c r="A45">
        <v>9</v>
      </c>
      <c r="B45">
        <f t="shared" si="0"/>
        <v>0.60833600077689653</v>
      </c>
      <c r="C45">
        <f t="shared" si="0"/>
        <v>0.80393543226044628</v>
      </c>
      <c r="D45">
        <f t="shared" si="0"/>
        <v>0.114767073225578</v>
      </c>
      <c r="E45" t="e">
        <f t="shared" si="0"/>
        <v>#NUM!</v>
      </c>
      <c r="F45" t="e">
        <f t="shared" si="0"/>
        <v>#NUM!</v>
      </c>
      <c r="G45">
        <f t="shared" si="0"/>
        <v>0.64113823958602623</v>
      </c>
      <c r="H45">
        <f t="shared" si="0"/>
        <v>0.64709518628452178</v>
      </c>
      <c r="I45">
        <f t="shared" si="0"/>
        <v>0.62502860748685318</v>
      </c>
      <c r="J45">
        <f t="shared" si="0"/>
        <v>0.67416219520357179</v>
      </c>
    </row>
    <row r="46" spans="1:11" x14ac:dyDescent="0.45">
      <c r="A46">
        <v>10</v>
      </c>
      <c r="B46">
        <f t="shared" si="0"/>
        <v>0.60833600077689653</v>
      </c>
      <c r="C46">
        <f t="shared" si="0"/>
        <v>0.80393543226044628</v>
      </c>
      <c r="D46">
        <f t="shared" si="0"/>
        <v>0.114767073225578</v>
      </c>
      <c r="E46" t="e">
        <f t="shared" si="0"/>
        <v>#NUM!</v>
      </c>
      <c r="F46" t="e">
        <f t="shared" si="0"/>
        <v>#NUM!</v>
      </c>
      <c r="G46">
        <f t="shared" si="0"/>
        <v>0.64113823958602623</v>
      </c>
      <c r="H46">
        <f t="shared" si="0"/>
        <v>0.64709518628452178</v>
      </c>
      <c r="I46">
        <f t="shared" si="0"/>
        <v>0.62502860748685318</v>
      </c>
      <c r="J46">
        <f t="shared" si="0"/>
        <v>0.67416219520357179</v>
      </c>
    </row>
    <row r="47" spans="1:11" x14ac:dyDescent="0.45">
      <c r="A47" s="1" t="s">
        <v>25</v>
      </c>
      <c r="B47">
        <f>MAX(B34:B46)</f>
        <v>20.063639708012513</v>
      </c>
      <c r="C47">
        <f>MAX(C34:C46)</f>
        <v>18.220391088138818</v>
      </c>
      <c r="D47">
        <f>MAX(D34:D46)</f>
        <v>16.411762180064972</v>
      </c>
      <c r="E47">
        <f>MAX(E34:E44)</f>
        <v>14.665541192520079</v>
      </c>
      <c r="F47">
        <f>MAX(F34:F44)</f>
        <v>13.505841117142365</v>
      </c>
      <c r="G47">
        <f>MAX(G34:G46)</f>
        <v>12.199979669153826</v>
      </c>
      <c r="H47">
        <f t="shared" ref="H47:J47" si="1">MAX(H34:H46)</f>
        <v>10.992898291795772</v>
      </c>
      <c r="I47">
        <f t="shared" si="1"/>
        <v>9.8019198593729193</v>
      </c>
      <c r="J47">
        <f t="shared" si="1"/>
        <v>9.0518735413404592</v>
      </c>
    </row>
    <row r="48" spans="1:11" x14ac:dyDescent="0.45">
      <c r="A48" s="1" t="s">
        <v>26</v>
      </c>
      <c r="B48">
        <f>0.5*B$55*POWER(B47,2)</f>
        <v>0.81342092783617692</v>
      </c>
      <c r="C48">
        <f t="shared" ref="C48:J48" si="2">0.5*C$55*POWER(C47,2)</f>
        <v>1.5093633775483901</v>
      </c>
      <c r="D48">
        <f t="shared" si="2"/>
        <v>2.177039567952356</v>
      </c>
      <c r="E48">
        <f t="shared" si="2"/>
        <v>2.7162648055469285</v>
      </c>
      <c r="F48">
        <f t="shared" si="2"/>
        <v>3.3172765846013896</v>
      </c>
      <c r="G48">
        <f t="shared" si="2"/>
        <v>3.6842594284545847</v>
      </c>
      <c r="H48">
        <f t="shared" si="2"/>
        <v>3.9069720407886157</v>
      </c>
      <c r="I48">
        <f t="shared" si="2"/>
        <v>3.9313637004414619</v>
      </c>
      <c r="J48">
        <f t="shared" si="2"/>
        <v>4.1391662075738278</v>
      </c>
    </row>
    <row r="51" spans="1:10" x14ac:dyDescent="0.45">
      <c r="C51" s="1" t="s">
        <v>27</v>
      </c>
      <c r="E51" s="1" t="s">
        <v>38</v>
      </c>
    </row>
    <row r="52" spans="1:10" x14ac:dyDescent="0.45">
      <c r="C52">
        <v>8040</v>
      </c>
      <c r="E52">
        <v>40</v>
      </c>
    </row>
    <row r="54" spans="1:10" x14ac:dyDescent="0.45">
      <c r="A54" s="1" t="s">
        <v>39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</row>
    <row r="55" spans="1:10" x14ac:dyDescent="0.45">
      <c r="A55" s="1" t="s">
        <v>28</v>
      </c>
      <c r="B55">
        <f>3.1415926* POWER((B$54/1000),2) *($E$52/1000)*$C$52</f>
        <v>4.0413447206399996E-3</v>
      </c>
      <c r="C55">
        <f t="shared" ref="C55:J55" si="3">3.1415926* POWER((C$54/1000),2) *($E$52/1000)*$C$52</f>
        <v>9.0930256214400013E-3</v>
      </c>
      <c r="D55">
        <f t="shared" si="3"/>
        <v>1.6165378882559998E-2</v>
      </c>
      <c r="E55">
        <f t="shared" si="3"/>
        <v>2.5258404504000003E-2</v>
      </c>
      <c r="F55">
        <f t="shared" si="3"/>
        <v>3.6372102485760005E-2</v>
      </c>
      <c r="G55">
        <f t="shared" si="3"/>
        <v>4.9506472827840008E-2</v>
      </c>
      <c r="H55">
        <f t="shared" si="3"/>
        <v>6.4661515530239994E-2</v>
      </c>
      <c r="I55">
        <f t="shared" si="3"/>
        <v>8.1837230592959997E-2</v>
      </c>
      <c r="J55">
        <f t="shared" si="3"/>
        <v>0.10103361801600001</v>
      </c>
    </row>
    <row r="58" spans="1:10" x14ac:dyDescent="0.45">
      <c r="A58" s="1" t="s">
        <v>43</v>
      </c>
      <c r="B58" s="1" t="s">
        <v>44</v>
      </c>
      <c r="C58" s="1" t="s">
        <v>45</v>
      </c>
      <c r="D58" s="6" t="s">
        <v>46</v>
      </c>
      <c r="E58" s="6" t="s">
        <v>47</v>
      </c>
    </row>
    <row r="59" spans="1:10" x14ac:dyDescent="0.45">
      <c r="A59" s="2" t="s">
        <v>12</v>
      </c>
      <c r="B59">
        <v>20.063639708012513</v>
      </c>
      <c r="C59">
        <v>0.81342092783617692</v>
      </c>
      <c r="D59" s="5">
        <v>18.27649034911887</v>
      </c>
      <c r="E59" s="5">
        <v>0.67496538953707597</v>
      </c>
    </row>
    <row r="60" spans="1:10" x14ac:dyDescent="0.45">
      <c r="A60" s="2" t="s">
        <v>13</v>
      </c>
      <c r="B60">
        <v>18.220391088138818</v>
      </c>
      <c r="C60">
        <v>1.5093633775483901</v>
      </c>
      <c r="D60" s="5">
        <v>17.299247030152319</v>
      </c>
      <c r="E60" s="5">
        <v>1.3606073725058698</v>
      </c>
    </row>
    <row r="61" spans="1:10" x14ac:dyDescent="0.45">
      <c r="A61" s="2" t="s">
        <v>42</v>
      </c>
      <c r="B61">
        <v>16.411762180064972</v>
      </c>
      <c r="C61">
        <v>2.177039567952356</v>
      </c>
      <c r="D61" s="5">
        <v>15.239520587721854</v>
      </c>
      <c r="E61" s="5">
        <v>1.8771479448465018</v>
      </c>
    </row>
    <row r="62" spans="1:10" x14ac:dyDescent="0.45">
      <c r="A62" s="2" t="s">
        <v>15</v>
      </c>
      <c r="B62">
        <v>14.665541192520079</v>
      </c>
      <c r="C62">
        <v>2.7162648055469285</v>
      </c>
      <c r="D62" s="5">
        <v>14.411147481984226</v>
      </c>
      <c r="E62" s="5">
        <v>2.6228475219315301</v>
      </c>
    </row>
    <row r="63" spans="1:10" x14ac:dyDescent="0.45">
      <c r="A63" s="2" t="s">
        <v>16</v>
      </c>
      <c r="B63">
        <v>13.505841117142365</v>
      </c>
      <c r="C63">
        <v>3.3172765846013896</v>
      </c>
      <c r="D63" s="5">
        <v>12.987120306753289</v>
      </c>
      <c r="E63" s="5">
        <v>3.0673556770712671</v>
      </c>
    </row>
    <row r="64" spans="1:10" x14ac:dyDescent="0.45">
      <c r="A64" s="2" t="s">
        <v>17</v>
      </c>
      <c r="B64">
        <v>12.199979669153826</v>
      </c>
      <c r="C64">
        <v>3.6842594284545847</v>
      </c>
      <c r="D64" s="5">
        <v>11.732507285191129</v>
      </c>
      <c r="E64" s="5">
        <v>3.4073257460933211</v>
      </c>
    </row>
    <row r="65" spans="1:5" x14ac:dyDescent="0.45">
      <c r="A65" s="2" t="s">
        <v>18</v>
      </c>
      <c r="B65">
        <v>10.992898291795772</v>
      </c>
      <c r="C65">
        <v>3.9069720407886157</v>
      </c>
      <c r="D65" s="5">
        <v>10.457294320270323</v>
      </c>
      <c r="E65" s="5">
        <v>3.5355301609176126</v>
      </c>
    </row>
    <row r="66" spans="1:5" x14ac:dyDescent="0.45">
      <c r="A66" s="2" t="s">
        <v>19</v>
      </c>
      <c r="B66">
        <v>9.8019198593729193</v>
      </c>
      <c r="C66">
        <v>3.9313637004414619</v>
      </c>
      <c r="D66" s="5">
        <v>9.8752617000098226</v>
      </c>
      <c r="E66" s="5">
        <v>3.9904158385131905</v>
      </c>
    </row>
    <row r="67" spans="1:5" x14ac:dyDescent="0.45">
      <c r="A67" s="2" t="s">
        <v>20</v>
      </c>
      <c r="B67">
        <v>9.0518735413404592</v>
      </c>
      <c r="C67">
        <v>4.1391662075738278</v>
      </c>
      <c r="D67" s="5">
        <v>8.8618031330527405</v>
      </c>
      <c r="E67" s="5">
        <v>3.9671635533660248</v>
      </c>
    </row>
    <row r="68" spans="1:5" x14ac:dyDescent="0.45">
      <c r="A68" s="2"/>
    </row>
  </sheetData>
  <mergeCells count="2">
    <mergeCell ref="B15:N15"/>
    <mergeCell ref="B32:K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F5" sqref="F5"/>
    </sheetView>
  </sheetViews>
  <sheetFormatPr defaultRowHeight="14.25" x14ac:dyDescent="0.45"/>
  <cols>
    <col min="1" max="1" width="24.86328125" bestFit="1" customWidth="1"/>
    <col min="2" max="2" width="14.1328125" bestFit="1" customWidth="1"/>
    <col min="3" max="3" width="15.19921875" bestFit="1" customWidth="1"/>
    <col min="4" max="4" width="12" bestFit="1" customWidth="1"/>
  </cols>
  <sheetData>
    <row r="1" spans="1:4" x14ac:dyDescent="0.45">
      <c r="A1" t="s">
        <v>1</v>
      </c>
      <c r="B1" t="s">
        <v>2</v>
      </c>
      <c r="C1" t="s">
        <v>40</v>
      </c>
      <c r="D1" t="s">
        <v>41</v>
      </c>
    </row>
    <row r="2" spans="1:4" x14ac:dyDescent="0.45">
      <c r="A2" t="s">
        <v>3</v>
      </c>
      <c r="B2">
        <v>79.471031025597682</v>
      </c>
      <c r="C2">
        <v>0.25</v>
      </c>
      <c r="D2" s="3">
        <f>B2/(1000000*C2)</f>
        <v>3.1788412410239074E-4</v>
      </c>
    </row>
    <row r="3" spans="1:4" x14ac:dyDescent="0.45">
      <c r="A3" t="s">
        <v>4</v>
      </c>
      <c r="B3">
        <v>66.689018584319683</v>
      </c>
      <c r="C3">
        <v>0.25</v>
      </c>
      <c r="D3" s="3">
        <f t="shared" ref="D3:D10" si="0">B3/(1000000*C3)</f>
        <v>2.6675607433727873E-4</v>
      </c>
    </row>
    <row r="4" spans="1:4" x14ac:dyDescent="0.45">
      <c r="A4" t="s">
        <v>5</v>
      </c>
      <c r="B4">
        <v>58.019598237165233</v>
      </c>
      <c r="C4">
        <v>0.25</v>
      </c>
      <c r="D4" s="3">
        <f t="shared" si="0"/>
        <v>2.3207839294866092E-4</v>
      </c>
    </row>
    <row r="5" spans="1:4" x14ac:dyDescent="0.45">
      <c r="A5" t="s">
        <v>6</v>
      </c>
      <c r="B5">
        <v>55.743053669606233</v>
      </c>
      <c r="C5">
        <v>0.25</v>
      </c>
      <c r="D5" s="3">
        <f t="shared" si="0"/>
        <v>2.2297221467842493E-4</v>
      </c>
    </row>
    <row r="6" spans="1:4" x14ac:dyDescent="0.45">
      <c r="A6" t="s">
        <v>7</v>
      </c>
      <c r="B6">
        <v>50.836642315090216</v>
      </c>
      <c r="C6">
        <v>0.25</v>
      </c>
      <c r="D6" s="3">
        <f t="shared" si="0"/>
        <v>2.0334656926036086E-4</v>
      </c>
    </row>
    <row r="7" spans="1:4" x14ac:dyDescent="0.45">
      <c r="A7" t="s">
        <v>8</v>
      </c>
      <c r="B7">
        <v>49.283465220516959</v>
      </c>
      <c r="C7">
        <v>0.25</v>
      </c>
      <c r="D7" s="3">
        <f t="shared" si="0"/>
        <v>1.9713386088206783E-4</v>
      </c>
    </row>
    <row r="8" spans="1:4" x14ac:dyDescent="0.45">
      <c r="A8" t="s">
        <v>9</v>
      </c>
      <c r="B8">
        <v>47.965353250237129</v>
      </c>
      <c r="C8">
        <v>0.25</v>
      </c>
      <c r="D8" s="3">
        <f t="shared" si="0"/>
        <v>1.9186141300094853E-4</v>
      </c>
    </row>
    <row r="9" spans="1:4" x14ac:dyDescent="0.45">
      <c r="A9" t="s">
        <v>10</v>
      </c>
      <c r="B9">
        <v>46.814680612773763</v>
      </c>
      <c r="C9">
        <v>0.25</v>
      </c>
      <c r="D9" s="3">
        <f t="shared" si="0"/>
        <v>1.8725872245109506E-4</v>
      </c>
    </row>
    <row r="10" spans="1:4" x14ac:dyDescent="0.45">
      <c r="A10" t="s">
        <v>11</v>
      </c>
      <c r="B10">
        <v>45.02007434248948</v>
      </c>
      <c r="C10">
        <v>0.25</v>
      </c>
      <c r="D10" s="3">
        <f t="shared" si="0"/>
        <v>1.8008029736995792E-4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 vs. Position</vt:lpstr>
      <vt:lpstr>Coil vs. Inductance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2019-11-01T13:25:04Z</dcterms:created>
  <dcterms:modified xsi:type="dcterms:W3CDTF">2019-11-02T15:17:02Z</dcterms:modified>
</cp:coreProperties>
</file>