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PlotMatrix_Heat" sheetId="15" r:id="rId10"/>
    <sheet name="Help" sheetId="7" r:id="rId11"/>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I">OFFSET('Risk assessment'!$F$12,0,0,'Risk assessment'!$K$8,1)</definedName>
    <definedName name="Risk_Likelihood_Level">Help!#REF!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3" l="1"/>
  <c r="H7" i="13"/>
  <c r="G8" i="13"/>
  <c r="H8" i="13"/>
  <c r="G9" i="13"/>
  <c r="H9" i="13"/>
  <c r="G10" i="13"/>
  <c r="H10" i="13"/>
  <c r="G11" i="13"/>
  <c r="H11" i="13"/>
  <c r="G12" i="13"/>
  <c r="H12" i="13"/>
  <c r="G13" i="13"/>
  <c r="H13" i="13"/>
  <c r="G14" i="13"/>
  <c r="H14" i="13"/>
  <c r="G15" i="13"/>
  <c r="H15" i="13"/>
  <c r="G16" i="13"/>
  <c r="H16" i="13"/>
  <c r="G17" i="13"/>
  <c r="H17" i="13"/>
  <c r="H6" i="13"/>
  <c r="G6" i="13"/>
  <c r="I12" i="11"/>
  <c r="B40" i="18" l="1"/>
  <c r="B41" i="18" s="1"/>
  <c r="B42" i="18" l="1"/>
  <c r="J8" i="11"/>
  <c r="J5" i="11"/>
  <c r="N15" i="12"/>
  <c r="B43" i="18" l="1"/>
  <c r="J7" i="11"/>
  <c r="J6" i="11"/>
  <c r="B44" i="18" l="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B45" i="18" l="1"/>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G2" i="16" l="1"/>
  <c r="D28" i="15" s="1"/>
  <c r="B46" i="18"/>
  <c r="C46" i="18" s="1"/>
  <c r="F3" i="16"/>
  <c r="D3" i="16"/>
  <c r="E3" i="16" s="1"/>
  <c r="Q14" i="11"/>
  <c r="R14" i="11" s="1"/>
  <c r="Q39" i="11"/>
  <c r="R39" i="11" s="1"/>
  <c r="Q47" i="11"/>
  <c r="R47" i="11" s="1"/>
  <c r="M12" i="1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G66" i="11" l="1"/>
  <c r="G18" i="11"/>
  <c r="B47" i="18"/>
  <c r="C47" i="18" s="1"/>
  <c r="P14" i="12"/>
  <c r="Q14" i="12" s="1"/>
  <c r="O17" i="12"/>
  <c r="O15" i="12"/>
  <c r="O16" i="12"/>
  <c r="F13" i="15"/>
  <c r="G3" i="16"/>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B48" i="18" l="1"/>
  <c r="C48" i="18" s="1"/>
  <c r="Q15" i="12"/>
  <c r="Q16" i="12"/>
  <c r="Q17" i="12"/>
  <c r="P17" i="12"/>
  <c r="P15" i="12"/>
  <c r="P16" i="12"/>
  <c r="E28" i="15"/>
  <c r="G22" i="11"/>
  <c r="G13" i="15"/>
  <c r="F4" i="16"/>
  <c r="D4" i="16"/>
  <c r="E4" i="16" s="1"/>
  <c r="BM2" i="14"/>
  <c r="BQ2" i="14"/>
  <c r="BN2" i="14"/>
  <c r="BO2" i="14"/>
  <c r="BP2" i="14"/>
  <c r="C4" i="16"/>
  <c r="B5" i="16"/>
  <c r="M33" i="12"/>
  <c r="M18" i="12"/>
  <c r="R14" i="12"/>
  <c r="G3" i="14"/>
  <c r="C4" i="14"/>
  <c r="D4" i="14" s="1"/>
  <c r="B40" i="9"/>
  <c r="B41" i="9" s="1"/>
  <c r="B49" i="18" l="1"/>
  <c r="C49" i="18" s="1"/>
  <c r="N18" i="12"/>
  <c r="O18" i="12"/>
  <c r="P18" i="12"/>
  <c r="Q18" i="12"/>
  <c r="R15" i="12"/>
  <c r="R16" i="12"/>
  <c r="R17" i="12"/>
  <c r="R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B50" i="18" l="1"/>
  <c r="C50" i="18" s="1"/>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P34" i="12"/>
  <c r="S34" i="12"/>
  <c r="O34" i="12"/>
  <c r="R34" i="12"/>
  <c r="N34"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T34" i="12" s="1"/>
  <c r="S16" i="12"/>
  <c r="S18" i="12"/>
  <c r="S17" i="12"/>
  <c r="S19" i="12"/>
  <c r="G5" i="14"/>
  <c r="C6" i="14"/>
  <c r="D6" i="14" s="1"/>
  <c r="B43" i="9"/>
  <c r="N65" i="10"/>
  <c r="K8" i="11"/>
  <c r="K30" i="12"/>
  <c r="J19" i="12"/>
  <c r="K19" i="12" s="1"/>
  <c r="E19" i="12"/>
  <c r="H19" i="12"/>
  <c r="H20" i="12" s="1"/>
  <c r="J14" i="12"/>
  <c r="C19" i="12"/>
  <c r="C20" i="12" s="1"/>
  <c r="E14" i="12"/>
  <c r="B51" i="18" l="1"/>
  <c r="C51" i="18" s="1"/>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Q35" i="12"/>
  <c r="N35" i="12"/>
  <c r="M36" i="12"/>
  <c r="T35" i="12"/>
  <c r="P35" i="12"/>
  <c r="R35" i="12"/>
  <c r="S35" i="12"/>
  <c r="O35" i="12"/>
  <c r="M21" i="12"/>
  <c r="T21" i="12" s="1"/>
  <c r="O20" i="12"/>
  <c r="N20" i="12"/>
  <c r="P20" i="12"/>
  <c r="Q20" i="12"/>
  <c r="R20" i="12"/>
  <c r="S20" i="12"/>
  <c r="U14" i="12"/>
  <c r="U34" i="12" s="1"/>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N9" i="10"/>
  <c r="N10" i="10"/>
  <c r="N11" i="10"/>
  <c r="N12" i="10"/>
  <c r="N13" i="10"/>
  <c r="N14" i="10"/>
  <c r="N15" i="10"/>
  <c r="N16" i="10"/>
  <c r="N17" i="10"/>
  <c r="N18" i="10"/>
  <c r="N19" i="10"/>
  <c r="N20" i="10"/>
  <c r="N21" i="10"/>
  <c r="N22" i="10"/>
  <c r="B52" i="18" l="1"/>
  <c r="C52" i="18" s="1"/>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U35" i="12"/>
  <c r="R36" i="12"/>
  <c r="N36" i="12"/>
  <c r="S36" i="12"/>
  <c r="U36" i="12"/>
  <c r="Q36" i="12"/>
  <c r="O36" i="12"/>
  <c r="M37" i="12"/>
  <c r="T36" i="12"/>
  <c r="P36" i="12"/>
  <c r="M22" i="12"/>
  <c r="U22" i="12" s="1"/>
  <c r="P21" i="12"/>
  <c r="O21" i="12"/>
  <c r="N21" i="12"/>
  <c r="Q21" i="12"/>
  <c r="R21" i="12"/>
  <c r="S21" i="12"/>
  <c r="V14" i="12"/>
  <c r="V36" i="12" s="1"/>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B53" i="18" l="1"/>
  <c r="C53" i="18" s="1"/>
  <c r="I16" i="11"/>
  <c r="L16" i="11" s="1"/>
  <c r="B16" i="11"/>
  <c r="I24" i="11"/>
  <c r="I29" i="11"/>
  <c r="B22" i="11"/>
  <c r="R2" i="14" s="1"/>
  <c r="B23" i="11"/>
  <c r="S2" i="14" s="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AE2" i="14" s="1"/>
  <c r="B32" i="11"/>
  <c r="AB2" i="14" s="1"/>
  <c r="I32" i="11"/>
  <c r="F32" i="11" s="1"/>
  <c r="C32" i="11"/>
  <c r="B33" i="11"/>
  <c r="AC2" i="14" s="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AH2" i="14" s="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AK2" i="14" s="1"/>
  <c r="B19" i="11"/>
  <c r="O2" i="14" s="1"/>
  <c r="C19" i="11"/>
  <c r="C41" i="11"/>
  <c r="I19" i="11"/>
  <c r="L19" i="11" s="1"/>
  <c r="I42" i="11"/>
  <c r="L42" i="11" s="1"/>
  <c r="I20" i="11"/>
  <c r="F20" i="11" s="1"/>
  <c r="B20" i="11"/>
  <c r="P2" i="14" s="1"/>
  <c r="B42" i="11"/>
  <c r="AL2" i="14" s="1"/>
  <c r="C42" i="11"/>
  <c r="C20" i="11"/>
  <c r="B21" i="11"/>
  <c r="Q2" i="14" s="1"/>
  <c r="C21" i="11"/>
  <c r="C43" i="11"/>
  <c r="I21" i="11"/>
  <c r="L21" i="11" s="1"/>
  <c r="C44" i="11"/>
  <c r="B44" i="11"/>
  <c r="AN2" i="14" s="1"/>
  <c r="I22" i="11"/>
  <c r="L22" i="11" s="1"/>
  <c r="C22" i="11"/>
  <c r="I23" i="11"/>
  <c r="F23" i="11" s="1"/>
  <c r="C23" i="11"/>
  <c r="B24" i="11"/>
  <c r="T2" i="14" s="1"/>
  <c r="C24" i="11"/>
  <c r="B26" i="11"/>
  <c r="I26" i="11"/>
  <c r="F26" i="11" s="1"/>
  <c r="B25" i="11"/>
  <c r="U2" i="14" s="1"/>
  <c r="C28" i="11"/>
  <c r="C25" i="11"/>
  <c r="G8" i="16"/>
  <c r="F9" i="16"/>
  <c r="D9" i="16"/>
  <c r="E9" i="16" s="1"/>
  <c r="L13" i="15"/>
  <c r="K18" i="15"/>
  <c r="C26" i="11"/>
  <c r="N12" i="11"/>
  <c r="C27" i="11"/>
  <c r="B27" i="11"/>
  <c r="W2" i="14" s="1"/>
  <c r="I27" i="11"/>
  <c r="L27" i="11" s="1"/>
  <c r="I61" i="11"/>
  <c r="L61" i="11" s="1"/>
  <c r="B59" i="11"/>
  <c r="BC2" i="14" s="1"/>
  <c r="B53" i="11"/>
  <c r="AW2" i="14" s="1"/>
  <c r="B65" i="11"/>
  <c r="BI2" i="14" s="1"/>
  <c r="B60" i="11"/>
  <c r="BD2" i="14" s="1"/>
  <c r="I60" i="11"/>
  <c r="F60" i="11" s="1"/>
  <c r="B46" i="11"/>
  <c r="AP2" i="14" s="1"/>
  <c r="I54" i="11"/>
  <c r="L54" i="11" s="1"/>
  <c r="B45" i="11"/>
  <c r="AO2" i="14" s="1"/>
  <c r="I57" i="11"/>
  <c r="F57" i="11" s="1"/>
  <c r="B49" i="11"/>
  <c r="AS2" i="14" s="1"/>
  <c r="B62" i="11"/>
  <c r="BF2" i="14" s="1"/>
  <c r="I45" i="11"/>
  <c r="F45" i="11" s="1"/>
  <c r="I64" i="11"/>
  <c r="L64" i="11" s="1"/>
  <c r="I47" i="11"/>
  <c r="F47" i="11" s="1"/>
  <c r="I62" i="11"/>
  <c r="L62" i="11" s="1"/>
  <c r="B55" i="11"/>
  <c r="AY2" i="14" s="1"/>
  <c r="B64" i="11"/>
  <c r="I53" i="11"/>
  <c r="F53" i="11" s="1"/>
  <c r="I59" i="11"/>
  <c r="L59" i="11" s="1"/>
  <c r="I58" i="11"/>
  <c r="F58" i="11" s="1"/>
  <c r="B57" i="11"/>
  <c r="BA2" i="14" s="1"/>
  <c r="B54" i="11"/>
  <c r="AX2" i="14" s="1"/>
  <c r="B63" i="11"/>
  <c r="BG2" i="14" s="1"/>
  <c r="I63" i="11"/>
  <c r="F63" i="11" s="1"/>
  <c r="I46" i="11"/>
  <c r="L46" i="11" s="1"/>
  <c r="I56" i="11"/>
  <c r="F56" i="11" s="1"/>
  <c r="I49" i="11"/>
  <c r="L49" i="11" s="1"/>
  <c r="B61" i="11"/>
  <c r="BE2" i="14" s="1"/>
  <c r="B58" i="11"/>
  <c r="BB2" i="14" s="1"/>
  <c r="B56" i="11"/>
  <c r="AZ2" i="14" s="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V34" i="12"/>
  <c r="V35" i="12"/>
  <c r="S37" i="12"/>
  <c r="O37" i="12"/>
  <c r="P37" i="12"/>
  <c r="V37" i="12"/>
  <c r="R37" i="12"/>
  <c r="N37" i="12"/>
  <c r="T37" i="12"/>
  <c r="U37" i="12"/>
  <c r="Q37" i="12"/>
  <c r="M23" i="12"/>
  <c r="V23" i="12" s="1"/>
  <c r="O22" i="12"/>
  <c r="P22" i="12"/>
  <c r="N22" i="12"/>
  <c r="Q22" i="12"/>
  <c r="R22" i="12"/>
  <c r="S22" i="12"/>
  <c r="T22" i="12"/>
  <c r="W14" i="12"/>
  <c r="W37" i="12" s="1"/>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N28" i="11" l="1"/>
  <c r="X2" i="14"/>
  <c r="N22" i="11"/>
  <c r="M2" i="14"/>
  <c r="I2" i="14"/>
  <c r="BJ2" i="14"/>
  <c r="N15" i="11"/>
  <c r="K2" i="14"/>
  <c r="N67" i="11"/>
  <c r="BK2" i="14"/>
  <c r="N34" i="11"/>
  <c r="AD2" i="14"/>
  <c r="N16" i="11"/>
  <c r="L2" i="14"/>
  <c r="N68" i="11"/>
  <c r="BL2" i="14"/>
  <c r="N64" i="11"/>
  <c r="BH2" i="14"/>
  <c r="N31" i="11"/>
  <c r="V2" i="14"/>
  <c r="N36" i="11"/>
  <c r="AF2" i="14"/>
  <c r="N14" i="11"/>
  <c r="J2" i="14"/>
  <c r="B54" i="18"/>
  <c r="C54" i="18" s="1"/>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G12" i="15" s="1"/>
  <c r="N46" i="11"/>
  <c r="F22" i="11"/>
  <c r="C15" i="13"/>
  <c r="L41" i="11"/>
  <c r="E15" i="13"/>
  <c r="K15" i="13" s="1"/>
  <c r="D15" i="13"/>
  <c r="J15" i="13" s="1"/>
  <c r="M15" i="13"/>
  <c r="H7" i="14"/>
  <c r="L15" i="13"/>
  <c r="C14" i="13"/>
  <c r="D14" i="13"/>
  <c r="J14" i="13" s="1"/>
  <c r="E14" i="13"/>
  <c r="K14" i="13" s="1"/>
  <c r="L14" i="13"/>
  <c r="C13" i="13"/>
  <c r="M14" i="13"/>
  <c r="I7" i="14"/>
  <c r="N26" i="11"/>
  <c r="N49" i="11"/>
  <c r="E13" i="13"/>
  <c r="K13" i="13" s="1"/>
  <c r="D13" i="13"/>
  <c r="J13" i="13" s="1"/>
  <c r="M13" i="13"/>
  <c r="N21" i="11"/>
  <c r="L13" i="13"/>
  <c r="L67" i="11"/>
  <c r="M17" i="13"/>
  <c r="E17" i="13"/>
  <c r="K17" i="13" s="1"/>
  <c r="D17" i="13"/>
  <c r="J17" i="13" s="1"/>
  <c r="C17" i="13"/>
  <c r="L17" i="13"/>
  <c r="F27" i="11"/>
  <c r="F71" i="11"/>
  <c r="M10" i="13"/>
  <c r="L10" i="13"/>
  <c r="N25" i="11"/>
  <c r="D10" i="13"/>
  <c r="J10" i="13" s="1"/>
  <c r="E10" i="13"/>
  <c r="K10" i="13" s="1"/>
  <c r="C10" i="13"/>
  <c r="E9" i="13"/>
  <c r="K9" i="13" s="1"/>
  <c r="D9" i="13"/>
  <c r="J9" i="13" s="1"/>
  <c r="M9" i="13"/>
  <c r="L9" i="13"/>
  <c r="C9" i="13"/>
  <c r="E8" i="13"/>
  <c r="K8" i="13" s="1"/>
  <c r="M16" i="13"/>
  <c r="F59" i="11"/>
  <c r="C16" i="13"/>
  <c r="L16" i="13"/>
  <c r="D16" i="13"/>
  <c r="J16" i="13" s="1"/>
  <c r="L8" i="13"/>
  <c r="F49" i="11"/>
  <c r="D8" i="13"/>
  <c r="J8" i="13" s="1"/>
  <c r="M8" i="13"/>
  <c r="E16" i="13"/>
  <c r="K16" i="13" s="1"/>
  <c r="C8" i="13"/>
  <c r="L45" i="11"/>
  <c r="N59" i="11"/>
  <c r="N50" i="11"/>
  <c r="F55" i="11"/>
  <c r="N51" i="11"/>
  <c r="N54" i="11"/>
  <c r="G9" i="16"/>
  <c r="F10" i="16"/>
  <c r="D10" i="16"/>
  <c r="E10" i="16" s="1"/>
  <c r="M13" i="15"/>
  <c r="L18" i="15"/>
  <c r="N65" i="11"/>
  <c r="F62" i="11"/>
  <c r="N66" i="11"/>
  <c r="N63" i="11"/>
  <c r="N62" i="11"/>
  <c r="F54" i="11"/>
  <c r="N52" i="11"/>
  <c r="M6" i="13"/>
  <c r="D6" i="13"/>
  <c r="J6" i="13" s="1"/>
  <c r="F64" i="11"/>
  <c r="E6" i="13"/>
  <c r="K6" i="13" s="1"/>
  <c r="M7" i="13"/>
  <c r="L6" i="13"/>
  <c r="C6" i="13"/>
  <c r="N27" i="11"/>
  <c r="L7" i="13"/>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L12" i="13"/>
  <c r="D11" i="13"/>
  <c r="C11" i="13"/>
  <c r="M12" i="13"/>
  <c r="M11" i="13"/>
  <c r="L11" i="13"/>
  <c r="B11" i="16"/>
  <c r="C10" i="16"/>
  <c r="W34" i="12"/>
  <c r="W35" i="12"/>
  <c r="W36" i="12"/>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N9" i="13" l="1"/>
  <c r="N10" i="13"/>
  <c r="N15" i="13"/>
  <c r="N7" i="13"/>
  <c r="N8" i="13"/>
  <c r="N12" i="13"/>
  <c r="N16" i="13"/>
  <c r="N13" i="13"/>
  <c r="N17" i="13"/>
  <c r="N11" i="13"/>
  <c r="N14" i="13"/>
  <c r="N6" i="13"/>
  <c r="E2" i="14"/>
  <c r="F2" i="14" s="1"/>
  <c r="D12" i="15"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B56" i="18" l="1"/>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G12" i="16" l="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D27" i="15" l="1"/>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E27" i="15" l="1"/>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G15" i="16" l="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G27" i="15" l="1"/>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E11" i="15" l="1"/>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G11" i="15" l="1"/>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D26" i="15" l="1"/>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M19" i="11" l="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F26" i="15" l="1"/>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G26" i="15" l="1"/>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10" i="15" l="1"/>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D25" i="15" l="1"/>
  <c r="G35" i="16"/>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E25" i="15" l="1"/>
  <c r="G36" i="16"/>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25" i="15" l="1"/>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25" i="15" l="1"/>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D40" i="16" l="1"/>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G73" i="16" l="1"/>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D24" i="15" l="1"/>
  <c r="F24" i="15"/>
  <c r="E24" i="15"/>
  <c r="G24" i="15"/>
  <c r="M20" i="11"/>
  <c r="F40" i="18" s="1"/>
  <c r="H28" i="15"/>
  <c r="G17" i="11"/>
  <c r="H27" i="15"/>
  <c r="H26" i="15"/>
  <c r="H25" i="15"/>
  <c r="H24" i="15"/>
  <c r="G12" i="11"/>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F41" i="18" l="1"/>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<sst xmlns="http://schemas.openxmlformats.org/spreadsheetml/2006/main" count="481" uniqueCount="241">
  <si>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</si>
  <si>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</si>
  <si>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</si>
  <si>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</si>
  <si>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</si>
  <si>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</si>
  <si>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</si>
  <si>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</si>
  <si>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</si>
  <si>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</si>
  <si>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</si>
  <si>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</si>
  <si>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</si>
  <si>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</si>
  <si>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</si>
  <si>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</si>
  <si>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</si>
  <si>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</si>
  <si>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</si>
  <si>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</si>
  <si>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</si>
  <si>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</si>
  <si>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</si>
  <si>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</si>
  <si>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</si>
  <si>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</si>
  <si>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</si>
  <si>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</si>
  <si>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</si>
  <si>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</si>
  <si>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</si>
  <si>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</si>
  <si>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</si>
  <si>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</si>
  <si>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</si>
  <si>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</si>
  <si>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</si>
  <si>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</si>
  <si>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</si>
  <si>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</si>
  <si>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</si>
  <si>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</si>
  <si>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</si>
  <si>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</si>
  <si>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</si>
  <si>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</si>
  <si>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</si>
  <si>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</si>
  <si>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</si>
  <si>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</si>
  <si>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</si>
  <si>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</si>
  <si>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</si>
  <si>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</si>
  <si>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</si>
  <si>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</si>
  <si>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</si>
  <si>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</si>
  <si>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</si>
  <si>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</si>
  <si>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</si>
  <si>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</si>
  <si>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</si>
  <si>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</si>
  <si>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</si>
  <si>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</si>
  <si>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</si>
  <si>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</si>
  <si>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</si>
  <si>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</si>
  <si>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</si>
  <si>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</si>
  <si>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</si>
  <si>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</si>
  <si>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</si>
  <si>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</si>
  <si>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</si>
  <si>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</si>
  <si>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</si>
  <si>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</si>
  <si>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</si>
  <si>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</si>
  <si>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</si>
  <si>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</si>
  <si>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</si>
  <si>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</si>
  <si>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</si>
  <si>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</si>
  <si>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</si>
  <si>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</si>
  <si>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</si>
  <si>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</si>
  <si>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</si>
  <si>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</si>
  <si>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</si>
  <si>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</si>
  <si>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</si>
  <si>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</si>
  <si>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</si>
  <si>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</si>
  <si>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</si>
  <si>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</si>
  <si>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</si>
  <si>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</si>
  <si>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</si>
  <si>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</si>
  <si>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</si>
  <si>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</si>
  <si>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</si>
  <si>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</si>
  <si>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</si>
  <si>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</si>
  <si>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</si>
  <si>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</si>
  <si>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</si>
  <si>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</si>
  <si>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</si>
  <si>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</si>
  <si>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</si>
  <si>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</si>
  <si>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</si>
  <si>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</si>
  <si>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</si>
  <si>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</si>
  <si>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</si>
  <si>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</si>
  <si>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</si>
  <si>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</si>
  <si>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</si>
  <si>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</si>
  <si>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</si>
  <si>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</si>
  <si>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</si>
  <si>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</si>
  <si>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</si>
  <si>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</si>
  <si>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</si>
  <si>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</si>
  <si>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</si>
  <si>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</si>
  <si>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</si>
  <si>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</si>
  <si>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</si>
  <si>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</si>
  <si>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</si>
  <si>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</si>
  <si>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</si>
  <si>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</si>
  <si>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</si>
  <si>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</si>
  <si>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</si>
  <si>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</si>
  <si>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</si>
  <si>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</si>
  <si>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</si>
  <si>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</si>
  <si>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</si>
  <si>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</si>
  <si>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</si>
  <si>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</si>
  <si>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</si>
  <si>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</si>
  <si>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</si>
  <si>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</si>
  <si>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</si>
  <si>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</si>
  <si>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</si>
  <si>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</si>
  <si>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</si>
  <si>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</si>
  <si>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</si>
  <si>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</si>
  <si>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</si>
  <si>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</si>
  <si>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</si>
  <si>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</si>
  <si>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</si>
  <si>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</si>
  <si>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</si>
  <si>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</si>
  <si>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</si>
  <si>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</si>
  <si>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</si>
  <si>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</si>
  <si>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</si>
  <si>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</si>
  <si>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</si>
  <si>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</si>
  <si>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</si>
  <si>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</si>
  <si>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</si>
  <si>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</si>
  <si>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</si>
  <si>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</si>
  <si>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</si>
  <si>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</si>
  <si>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</si>
  <si>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</si>
  <si>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</si>
  <si>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</si>
  <si>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</si>
  <si>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</si>
  <si>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</si>
  <si>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</si>
  <si>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Credit:
Georiskreport v2
Authors: Thomas Le Guénan, Annick Loschetter, Julie Maury (BRGM), Ferid Seyidov (Gec-Co)
Date: 03/2021</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</si>
  <si>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</si>
  <si>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</si>
  <si>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</si>
  <si>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</si>
  <si>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</si>
  <si>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</si>
  <si>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</si>
  <si>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</si>
  <si>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</si>
  <si>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</si>
  <si>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</si>
  <si>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</si>
  <si>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</si>
  <si>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</si>
  <si>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</si>
  <si>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</si>
  <si>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</si>
  <si>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</si>
  <si>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</si>
  <si>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</si>
  <si>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eisk matrix display of all the risks with IDs
 - Help: This tab will provide guidance for performing the assessment and using the results
The spreadsheet is entirely open so you are free to make any change you want, just beware that changing formulas might break some features.</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</si>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</sst>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6">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FF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225</v>
      </c>
    </row>
    <row r="4" spans="2:2" x14ac:dyDescent="0.25">
      <c r="B4" s="14"/>
    </row>
    <row r="5" spans="2:2" x14ac:dyDescent="0.25">
      <c r="B5" s="14" t="s">
        <v>1</v>
      </c>
    </row>
    <row r="6" spans="2:2" x14ac:dyDescent="0.25">
      <c r="B6" s="6" t="s">
        <v>2</v>
      </c>
    </row>
    <row r="7" spans="2:2" x14ac:dyDescent="0.25">
      <c r="B7" s="6"/>
    </row>
    <row r="8" spans="2:2" x14ac:dyDescent="0.25">
      <c r="B8" s="14" t="s">
        <v>207</v>
      </c>
    </row>
    <row r="9" spans="2:2" x14ac:dyDescent="0.25">
      <c r="B9" s="11" t="s">
        <v>208</v>
      </c>
    </row>
    <row r="10" spans="2:2" x14ac:dyDescent="0.25">
      <c r="B10" s="7"/>
    </row>
    <row r="11" spans="2:2" x14ac:dyDescent="0.25">
      <c r="B11" s="7"/>
    </row>
    <row r="12" spans="2:2" x14ac:dyDescent="0.25">
      <c r="B12" s="7"/>
    </row>
    <row r="13" spans="2:2" x14ac:dyDescent="0.25">
      <c r="B13" s="10"/>
    </row>
    <row r="18" spans="2:2" ht="52.8" x14ac:dyDescent="0.25">
      <c r="B18" s="12" t="s">
        <v>204</v>
      </c>
    </row>
    <row r="19" spans="2:2" x14ac:dyDescent="0.25">
      <c r="B19" s="140" t="s">
        <v>206</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topLeftCell="A4" workbookViewId="0">
      <selection activeCell="D12" sqref="D1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0" t="s">
        <v>194</v>
      </c>
      <c r="E2" s="210"/>
      <c r="F2" s="210"/>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69"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69"/>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2</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2</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H9" sqref="H9"/>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1" t="s">
        <v>145</v>
      </c>
      <c r="C2" s="211"/>
      <c r="D2" s="211"/>
    </row>
    <row r="3" spans="2:4" ht="126" customHeight="1" x14ac:dyDescent="0.25">
      <c r="B3" s="212" t="s">
        <v>226</v>
      </c>
      <c r="C3" s="212"/>
      <c r="D3" s="212"/>
    </row>
    <row r="5" spans="2:4" x14ac:dyDescent="0.25">
      <c r="B5" s="211" t="s">
        <v>146</v>
      </c>
      <c r="C5" s="211"/>
      <c r="D5" s="211"/>
    </row>
    <row r="6" spans="2:4" ht="72" customHeight="1" x14ac:dyDescent="0.25">
      <c r="B6" s="212" t="s">
        <v>147</v>
      </c>
      <c r="C6" s="212"/>
      <c r="D6" s="212"/>
    </row>
    <row r="7" spans="2:4" ht="13.95" customHeight="1" x14ac:dyDescent="0.25">
      <c r="B7" s="13"/>
      <c r="C7" s="13"/>
      <c r="D7" s="13"/>
    </row>
    <row r="8" spans="2:4" x14ac:dyDescent="0.25">
      <c r="B8" s="214" t="s">
        <v>148</v>
      </c>
      <c r="C8" s="215"/>
      <c r="D8" s="215"/>
    </row>
    <row r="9" spans="2:4" ht="252" customHeight="1" x14ac:dyDescent="0.25">
      <c r="B9" s="216" t="s">
        <v>233</v>
      </c>
      <c r="C9" s="217"/>
      <c r="D9" s="217"/>
    </row>
    <row r="11" spans="2:4" ht="15.6" customHeight="1" x14ac:dyDescent="0.25">
      <c r="B11" s="211" t="s">
        <v>227</v>
      </c>
      <c r="C11" s="211"/>
      <c r="D11" s="211"/>
    </row>
    <row r="12" spans="2:4" ht="229.8" customHeight="1" x14ac:dyDescent="0.25">
      <c r="B12" s="213" t="s">
        <v>228</v>
      </c>
      <c r="C12" s="213"/>
      <c r="D12" s="213"/>
    </row>
    <row r="14" spans="2:4" x14ac:dyDescent="0.25">
      <c r="B14" s="211" t="s">
        <v>149</v>
      </c>
      <c r="C14" s="211"/>
      <c r="D14" s="211"/>
    </row>
    <row r="15" spans="2:4" ht="58.8" customHeight="1" x14ac:dyDescent="0.25">
      <c r="B15" s="212" t="s">
        <v>230</v>
      </c>
      <c r="C15" s="212"/>
      <c r="D15" s="212"/>
    </row>
    <row r="17" spans="2:4" x14ac:dyDescent="0.25">
      <c r="B17" s="211" t="s">
        <v>229</v>
      </c>
      <c r="C17" s="211"/>
      <c r="D17" s="211"/>
    </row>
    <row r="18" spans="2:4" ht="264" customHeight="1" x14ac:dyDescent="0.25">
      <c r="B18" s="212" t="s">
        <v>231</v>
      </c>
      <c r="C18" s="212"/>
      <c r="D18" s="212"/>
    </row>
    <row r="19" spans="2:4" ht="13.95" customHeight="1" x14ac:dyDescent="0.25">
      <c r="B19" s="13"/>
      <c r="C19" s="13"/>
      <c r="D19" s="13"/>
    </row>
    <row r="20" spans="2:4" ht="13.95" customHeight="1" x14ac:dyDescent="0.25">
      <c r="B20" s="211" t="s">
        <v>232</v>
      </c>
      <c r="C20" s="211"/>
      <c r="D20" s="211"/>
    </row>
    <row r="21" spans="2:4" ht="108.6" customHeight="1" x14ac:dyDescent="0.25">
      <c r="B21" s="212" t="s">
        <v>234</v>
      </c>
      <c r="C21" s="212"/>
      <c r="D21" s="212"/>
    </row>
    <row r="22" spans="2:4" ht="13.95" customHeight="1" x14ac:dyDescent="0.25">
      <c r="B22" s="13"/>
      <c r="C22" s="13"/>
      <c r="D22" s="13"/>
    </row>
    <row r="23" spans="2:4" x14ac:dyDescent="0.25">
      <c r="B23" s="211" t="s">
        <v>235</v>
      </c>
      <c r="C23" s="211"/>
      <c r="D23" s="211"/>
    </row>
    <row r="24" spans="2:4" ht="82.2" customHeight="1" x14ac:dyDescent="0.25">
      <c r="B24" s="212" t="s">
        <v>237</v>
      </c>
      <c r="C24" s="212"/>
      <c r="D24" s="212"/>
    </row>
    <row r="25" spans="2:4" ht="17.399999999999999" customHeight="1" x14ac:dyDescent="0.25"/>
    <row r="26" spans="2:4" ht="17.399999999999999" customHeight="1" x14ac:dyDescent="0.25">
      <c r="B26" s="211" t="s">
        <v>239</v>
      </c>
      <c r="C26" s="211"/>
      <c r="D26" s="211"/>
    </row>
    <row r="27" spans="2:4" ht="87.6" customHeight="1" x14ac:dyDescent="0.25">
      <c r="B27" s="212" t="s">
        <v>240</v>
      </c>
      <c r="C27" s="212"/>
      <c r="D27" s="212"/>
    </row>
    <row r="28" spans="2:4" x14ac:dyDescent="0.25">
      <c r="B28" s="13"/>
      <c r="C28" s="13"/>
      <c r="D28" s="13"/>
    </row>
    <row r="29" spans="2:4" x14ac:dyDescent="0.25">
      <c r="B29" s="211" t="s">
        <v>150</v>
      </c>
      <c r="C29" s="211"/>
      <c r="D29" s="211"/>
    </row>
    <row r="30" spans="2:4" ht="67.2" customHeight="1" x14ac:dyDescent="0.25">
      <c r="B30" s="212" t="s">
        <v>238</v>
      </c>
      <c r="C30" s="212"/>
      <c r="D30" s="212"/>
    </row>
    <row r="33" ht="99.6" customHeight="1" x14ac:dyDescent="0.25"/>
  </sheetData>
  <mergeCells count="20">
    <mergeCell ref="B5:D5"/>
    <mergeCell ref="B6:D6"/>
    <mergeCell ref="B2:D2"/>
    <mergeCell ref="B3:D3"/>
    <mergeCell ref="B14:D14"/>
    <mergeCell ref="B11:D11"/>
    <mergeCell ref="B12:D12"/>
    <mergeCell ref="B8:D8"/>
    <mergeCell ref="B9:D9"/>
    <mergeCell ref="B29:D29"/>
    <mergeCell ref="B30:D30"/>
    <mergeCell ref="B20:D20"/>
    <mergeCell ref="B21:D21"/>
    <mergeCell ref="B26:D26"/>
    <mergeCell ref="B27:D27"/>
    <mergeCell ref="B23:D23"/>
    <mergeCell ref="B24:D24"/>
    <mergeCell ref="B15:D15"/>
    <mergeCell ref="B17:D17"/>
    <mergeCell ref="B18:D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G63" sqref="G63"/>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9" t="s">
        <v>4</v>
      </c>
      <c r="B1" s="149"/>
      <c r="G1" s="151">
        <v>43831</v>
      </c>
      <c r="H1" s="151"/>
    </row>
    <row r="2" spans="1:14" x14ac:dyDescent="0.25">
      <c r="A2" s="149" t="s">
        <v>6</v>
      </c>
      <c r="B2" s="149"/>
      <c r="G2" s="152" t="s">
        <v>7</v>
      </c>
      <c r="H2" s="152"/>
    </row>
    <row r="3" spans="1:14" x14ac:dyDescent="0.25">
      <c r="A3" s="149" t="s">
        <v>9</v>
      </c>
      <c r="B3" s="149"/>
      <c r="G3" s="152">
        <v>1</v>
      </c>
      <c r="H3" s="152"/>
    </row>
    <row r="4" spans="1:14" x14ac:dyDescent="0.25">
      <c r="A4" s="149" t="s">
        <v>11</v>
      </c>
      <c r="B4" s="149"/>
      <c r="G4" s="152">
        <v>1</v>
      </c>
      <c r="H4" s="152"/>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50"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50"/>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50"/>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50"/>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50"/>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50"/>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50"/>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50"/>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50"/>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50"/>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50"/>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50"/>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50"/>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50"/>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50"/>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50"/>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53"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53"/>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53"/>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53"/>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53"/>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53"/>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53"/>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53"/>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53"/>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53"/>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53"/>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53"/>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53"/>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53"/>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53"/>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53"/>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53"/>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53"/>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53"/>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53"/>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53"/>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4"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4"/>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4"/>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4"/>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4"/>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4"/>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4"/>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4"/>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4"/>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4"/>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4"/>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4"/>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4"/>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4"/>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4"/>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4"/>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4"/>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5"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5"/>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5"/>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5"/>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5"/>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5"/>
      <c r="B66" s="47" t="s">
        <v>135</v>
      </c>
      <c r="C66" s="25"/>
      <c r="D66" s="25" t="s">
        <v>27</v>
      </c>
      <c r="E66" s="25" t="s">
        <v>27</v>
      </c>
      <c r="F66" s="25"/>
      <c r="G66" s="28"/>
      <c r="H66" s="26" t="s">
        <v>218</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5"/>
      <c r="B67" s="47" t="s">
        <v>136</v>
      </c>
      <c r="C67" s="25"/>
      <c r="D67" s="25" t="s">
        <v>27</v>
      </c>
      <c r="E67" s="25"/>
      <c r="F67" s="25"/>
      <c r="G67" s="28"/>
      <c r="H67" s="26" t="s">
        <v>219</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5"/>
      <c r="B68" s="47" t="s">
        <v>137</v>
      </c>
      <c r="C68" s="25"/>
      <c r="D68" s="25" t="s">
        <v>27</v>
      </c>
      <c r="E68" s="25" t="s">
        <v>27</v>
      </c>
      <c r="F68" s="25"/>
      <c r="G68" s="28"/>
      <c r="H68" s="26" t="s">
        <v>220</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5"/>
      <c r="B69" s="47" t="s">
        <v>138</v>
      </c>
      <c r="C69" s="25"/>
      <c r="D69" s="25"/>
      <c r="E69" s="25" t="s">
        <v>27</v>
      </c>
      <c r="F69" s="25"/>
      <c r="G69" s="28"/>
      <c r="H69" s="26" t="s">
        <v>221</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5"/>
      <c r="B70" s="47" t="s">
        <v>139</v>
      </c>
      <c r="C70" s="25"/>
      <c r="D70" s="25"/>
      <c r="E70" s="25"/>
      <c r="F70" s="25"/>
      <c r="G70" s="28"/>
      <c r="H70" s="26" t="s">
        <v>222</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5"/>
      <c r="B71" s="47" t="s">
        <v>140</v>
      </c>
      <c r="C71" s="25"/>
      <c r="D71" s="25" t="s">
        <v>27</v>
      </c>
      <c r="E71" s="25"/>
      <c r="F71" s="25"/>
      <c r="G71" s="28"/>
      <c r="H71" s="26" t="s">
        <v>223</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5"/>
      <c r="B72" s="47" t="s">
        <v>141</v>
      </c>
      <c r="C72" s="25"/>
      <c r="D72" s="25" t="s">
        <v>27</v>
      </c>
      <c r="E72" s="25"/>
      <c r="F72" s="25"/>
      <c r="G72" s="28"/>
      <c r="H72" s="26" t="s">
        <v>224</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41" t="s">
        <v>205</v>
      </c>
      <c r="G73" s="89"/>
      <c r="K73" s="142">
        <v>0</v>
      </c>
    </row>
    <row r="74" spans="1:14" s="15" customFormat="1" ht="25.8" customHeight="1" x14ac:dyDescent="0.25">
      <c r="A74" s="146"/>
      <c r="B74" s="146"/>
      <c r="C74" s="146"/>
      <c r="D74" s="146"/>
      <c r="E74" s="146"/>
      <c r="F74" s="146"/>
      <c r="G74" s="83"/>
      <c r="H74" s="139"/>
      <c r="I74" s="139"/>
      <c r="J74" s="139"/>
      <c r="K74" s="139"/>
      <c r="L74" s="139"/>
      <c r="N74" s="87"/>
    </row>
    <row r="75" spans="1:14" s="15" customFormat="1" ht="13.8" customHeight="1" x14ac:dyDescent="0.25">
      <c r="A75" s="146"/>
      <c r="B75" s="146"/>
      <c r="C75" s="146"/>
      <c r="D75" s="146"/>
      <c r="E75" s="146"/>
      <c r="F75" s="146"/>
      <c r="G75" s="147" t="s">
        <v>209</v>
      </c>
      <c r="H75" s="148"/>
      <c r="I75" s="139"/>
      <c r="J75" s="139"/>
      <c r="K75" s="139"/>
      <c r="L75" s="139"/>
      <c r="N75" s="87"/>
    </row>
    <row r="76" spans="1:14" s="15" customFormat="1" x14ac:dyDescent="0.25">
      <c r="A76" s="33"/>
      <c r="B76" s="33"/>
      <c r="C76" s="33"/>
      <c r="D76" s="33"/>
      <c r="E76" s="33"/>
      <c r="F76" s="33"/>
      <c r="G76" s="147"/>
      <c r="H76" s="148"/>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5"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R7" sqref="R7:W7"/>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54" t="s">
        <v>210</v>
      </c>
      <c r="D2" s="155"/>
      <c r="E2" s="155"/>
      <c r="F2" s="155"/>
      <c r="G2" s="155"/>
      <c r="H2" s="155"/>
      <c r="I2" s="155"/>
      <c r="J2" s="156"/>
    </row>
    <row r="3" spans="3:24" s="9" customFormat="1" x14ac:dyDescent="0.25">
      <c r="C3" s="157"/>
      <c r="D3" s="158"/>
      <c r="E3" s="158"/>
      <c r="F3" s="158"/>
      <c r="G3" s="158"/>
      <c r="H3" s="158"/>
      <c r="I3" s="158"/>
      <c r="J3" s="159"/>
      <c r="X3" s="37" t="s">
        <v>195</v>
      </c>
    </row>
    <row r="4" spans="3:24" s="9" customFormat="1" ht="41.4" customHeight="1" x14ac:dyDescent="0.25">
      <c r="C4" s="160" t="s">
        <v>215</v>
      </c>
      <c r="D4" s="161"/>
      <c r="E4" s="161"/>
      <c r="F4" s="161"/>
      <c r="G4" s="161"/>
      <c r="H4" s="161"/>
      <c r="I4" s="161"/>
      <c r="J4" s="162"/>
      <c r="M4" s="179" t="s">
        <v>216</v>
      </c>
      <c r="N4" s="180"/>
      <c r="O4" s="180"/>
      <c r="P4" s="180"/>
      <c r="Q4" s="180"/>
      <c r="R4" s="180"/>
      <c r="S4" s="180"/>
      <c r="T4" s="180"/>
      <c r="U4" s="180"/>
      <c r="V4" s="180"/>
      <c r="W4" s="180"/>
      <c r="X4" s="37" t="s">
        <v>196</v>
      </c>
    </row>
    <row r="5" spans="3:24" s="9" customFormat="1" ht="71.400000000000006" customHeight="1" x14ac:dyDescent="0.25">
      <c r="C5" s="170" t="s">
        <v>169</v>
      </c>
      <c r="D5" s="171"/>
      <c r="E5" s="171"/>
      <c r="F5" s="171"/>
      <c r="G5" s="171"/>
      <c r="H5" s="171"/>
      <c r="I5" s="171"/>
      <c r="J5" s="172"/>
      <c r="M5" s="181"/>
      <c r="N5" s="182"/>
      <c r="O5" s="182"/>
      <c r="P5" s="182"/>
      <c r="Q5" s="182"/>
      <c r="R5" s="182"/>
      <c r="S5" s="182"/>
      <c r="T5" s="182"/>
      <c r="U5" s="182"/>
      <c r="V5" s="182"/>
      <c r="W5" s="182"/>
    </row>
    <row r="6" spans="3:24" s="9" customFormat="1" ht="18.600000000000001" customHeight="1" x14ac:dyDescent="0.25">
      <c r="C6" s="173"/>
      <c r="D6" s="174"/>
      <c r="E6" s="174"/>
      <c r="F6" s="174"/>
      <c r="G6" s="174"/>
      <c r="H6" s="174"/>
      <c r="I6" s="174"/>
      <c r="J6" s="175"/>
      <c r="M6" s="187" t="s">
        <v>198</v>
      </c>
      <c r="N6" s="188"/>
      <c r="O6" s="188"/>
      <c r="P6" s="188"/>
      <c r="Q6" s="188"/>
      <c r="R6" s="188"/>
      <c r="S6" s="188"/>
      <c r="T6" s="188"/>
      <c r="U6" s="188"/>
      <c r="V6" s="188"/>
      <c r="W6" s="189"/>
    </row>
    <row r="7" spans="3:24" s="9" customFormat="1" ht="17.399999999999999" customHeight="1" x14ac:dyDescent="0.25">
      <c r="C7" s="176"/>
      <c r="D7" s="177"/>
      <c r="E7" s="177"/>
      <c r="F7" s="177"/>
      <c r="G7" s="177"/>
      <c r="H7" s="177"/>
      <c r="I7" s="177"/>
      <c r="J7" s="178"/>
      <c r="M7" s="183" t="s">
        <v>197</v>
      </c>
      <c r="N7" s="184"/>
      <c r="O7" s="184"/>
      <c r="P7" s="184"/>
      <c r="Q7" s="184"/>
      <c r="R7" s="185" t="s">
        <v>195</v>
      </c>
      <c r="S7" s="185"/>
      <c r="T7" s="185"/>
      <c r="U7" s="185"/>
      <c r="V7" s="185"/>
      <c r="W7" s="186"/>
    </row>
    <row r="8" spans="3:24" s="9" customFormat="1" x14ac:dyDescent="0.25">
      <c r="C8" s="111"/>
      <c r="D8" s="111"/>
      <c r="J8" s="31"/>
    </row>
    <row r="9" spans="3:24" s="9" customFormat="1" x14ac:dyDescent="0.25">
      <c r="D9" s="127"/>
      <c r="J9" s="31"/>
    </row>
    <row r="10" spans="3:24" x14ac:dyDescent="0.25">
      <c r="C10" s="192" t="s">
        <v>161</v>
      </c>
      <c r="D10" s="192"/>
      <c r="E10" s="192"/>
      <c r="H10" s="192" t="s">
        <v>162</v>
      </c>
      <c r="I10" s="192"/>
      <c r="J10" s="192"/>
      <c r="M10" s="187" t="s">
        <v>5</v>
      </c>
      <c r="N10" s="188"/>
      <c r="O10" s="188"/>
      <c r="P10" s="188"/>
      <c r="Q10" s="188"/>
      <c r="R10" s="188"/>
      <c r="S10" s="188"/>
      <c r="T10" s="188"/>
      <c r="U10" s="188"/>
      <c r="V10" s="188"/>
      <c r="W10" s="189"/>
    </row>
    <row r="11" spans="3:24" x14ac:dyDescent="0.25">
      <c r="C11" s="190" t="s">
        <v>155</v>
      </c>
      <c r="D11" s="191"/>
      <c r="E11" s="51">
        <v>4</v>
      </c>
      <c r="H11" s="190" t="s">
        <v>163</v>
      </c>
      <c r="I11" s="191"/>
      <c r="J11" s="51">
        <v>4</v>
      </c>
      <c r="M11" s="119" t="s">
        <v>8</v>
      </c>
      <c r="N11" s="115"/>
      <c r="O11" s="115"/>
      <c r="P11" s="115"/>
      <c r="Q11" s="116"/>
      <c r="R11" s="117">
        <v>5</v>
      </c>
      <c r="S11" s="118"/>
      <c r="T11" s="118"/>
      <c r="U11" s="118"/>
      <c r="V11" s="118"/>
      <c r="W11" s="123"/>
    </row>
    <row r="12" spans="3:24" s="9" customFormat="1" x14ac:dyDescent="0.25">
      <c r="C12" s="163" t="s">
        <v>157</v>
      </c>
      <c r="D12" s="163"/>
      <c r="E12" s="51">
        <v>10</v>
      </c>
      <c r="H12" s="163" t="s">
        <v>157</v>
      </c>
      <c r="I12" s="163"/>
      <c r="J12" s="51">
        <v>10</v>
      </c>
      <c r="M12" s="120" t="s">
        <v>10</v>
      </c>
      <c r="N12" s="121"/>
      <c r="O12" s="121"/>
      <c r="P12" s="121"/>
      <c r="Q12" s="122"/>
      <c r="R12" s="124">
        <v>8</v>
      </c>
      <c r="S12" s="125"/>
      <c r="T12" s="125"/>
      <c r="U12" s="125"/>
      <c r="V12" s="125"/>
      <c r="W12" s="126"/>
    </row>
    <row r="13" spans="3:24" x14ac:dyDescent="0.25">
      <c r="C13" s="163" t="s">
        <v>156</v>
      </c>
      <c r="D13" s="163"/>
      <c r="E13" s="52">
        <v>1000</v>
      </c>
      <c r="H13" s="163" t="s">
        <v>156</v>
      </c>
      <c r="I13" s="163"/>
      <c r="J13" s="55">
        <v>1E-4</v>
      </c>
      <c r="L13" s="9"/>
      <c r="M13" s="9"/>
      <c r="N13" t="s">
        <v>193</v>
      </c>
    </row>
    <row r="14" spans="3:24" s="9" customFormat="1" x14ac:dyDescent="0.25">
      <c r="C14" s="163" t="s">
        <v>158</v>
      </c>
      <c r="D14" s="163"/>
      <c r="E14" s="50">
        <f>E13*E12^(E11-1)</f>
        <v>1000000</v>
      </c>
      <c r="H14" s="163" t="s">
        <v>158</v>
      </c>
      <c r="I14" s="163"/>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69"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66" t="s">
        <v>159</v>
      </c>
      <c r="D16" s="167"/>
      <c r="E16" s="168"/>
      <c r="H16" s="166" t="s">
        <v>170</v>
      </c>
      <c r="I16" s="167"/>
      <c r="J16" s="168"/>
      <c r="L16" s="169"/>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64" t="s">
        <v>171</v>
      </c>
      <c r="I17" s="49" t="s">
        <v>160</v>
      </c>
      <c r="J17" s="49"/>
      <c r="L17" s="169"/>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65"/>
      <c r="I18" s="49" t="s">
        <v>156</v>
      </c>
      <c r="J18" s="49" t="s">
        <v>158</v>
      </c>
      <c r="L18" s="169"/>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211</v>
      </c>
      <c r="H19" s="39">
        <f>1</f>
        <v>1</v>
      </c>
      <c r="I19" s="54">
        <v>0</v>
      </c>
      <c r="J19" s="54">
        <f>J13</f>
        <v>1E-4</v>
      </c>
      <c r="K19" t="str">
        <f>IF(J19="","",IF(J19&lt;=0.0001,"Not likely to occur",(IF(J19&lt;=0.005,"Mild chance of occurence",(IF(J19&lt;0.1,"Moderate chance of occurence",(IF(J19&gt;=0.1,"High chances of occurence",("")))))))))</f>
        <v>Not likely to occur</v>
      </c>
      <c r="L19" s="169"/>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214</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69"/>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212</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143" t="s">
        <v>213</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69" t="s">
        <v>21</v>
      </c>
      <c r="M28" s="113">
        <v>1</v>
      </c>
      <c r="N28" s="114">
        <v>1</v>
      </c>
      <c r="O28" s="114">
        <v>1</v>
      </c>
      <c r="P28" s="114">
        <v>1</v>
      </c>
      <c r="Q28" s="114">
        <v>1</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69"/>
      <c r="M29" s="9">
        <f>IFERROR(IF(M28&lt;$J$11,M28+1,""),"")</f>
        <v>2</v>
      </c>
      <c r="N29" s="114">
        <v>1</v>
      </c>
      <c r="O29" s="114">
        <v>1</v>
      </c>
      <c r="P29" s="114">
        <v>1</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69"/>
      <c r="M30" s="9">
        <f t="shared" ref="M30:M37" si="16">IFERROR(IF(M29&lt;$J$11,M29+1,""),"")</f>
        <v>3</v>
      </c>
      <c r="N30" s="114">
        <v>1</v>
      </c>
      <c r="O30" s="114">
        <v>1</v>
      </c>
      <c r="P30" s="114">
        <v>2</v>
      </c>
      <c r="Q30" s="114">
        <v>2</v>
      </c>
      <c r="R30" s="114"/>
      <c r="S30" s="114"/>
      <c r="T30" s="114"/>
      <c r="U30" s="114"/>
      <c r="V30" s="114"/>
      <c r="W30" s="114"/>
    </row>
    <row r="31" spans="2:23" x14ac:dyDescent="0.25">
      <c r="E31" s="48"/>
      <c r="H31" s="39"/>
      <c r="I31" s="53"/>
      <c r="J31" s="57"/>
      <c r="K31" s="9"/>
      <c r="L31" s="169"/>
      <c r="M31" s="9">
        <f t="shared" si="16"/>
        <v>4</v>
      </c>
      <c r="N31" s="114">
        <v>1</v>
      </c>
      <c r="O31" s="114">
        <v>1</v>
      </c>
      <c r="P31" s="114">
        <v>2</v>
      </c>
      <c r="Q31" s="114">
        <v>3</v>
      </c>
      <c r="R31" s="114"/>
      <c r="S31" s="114"/>
      <c r="T31" s="114"/>
      <c r="U31" s="114"/>
      <c r="V31" s="114"/>
      <c r="W31" s="114"/>
    </row>
    <row r="32" spans="2:23" x14ac:dyDescent="0.25">
      <c r="E32" s="48"/>
      <c r="J32" s="31"/>
      <c r="K32" s="9"/>
      <c r="L32" s="169"/>
      <c r="M32" s="9" t="str">
        <f t="shared" si="16"/>
        <v/>
      </c>
      <c r="N32" s="114"/>
      <c r="O32" s="114"/>
      <c r="P32" s="114"/>
      <c r="Q32" s="114"/>
      <c r="R32" s="114"/>
      <c r="S32" s="114"/>
      <c r="T32" s="114"/>
      <c r="U32" s="114"/>
      <c r="V32" s="114"/>
      <c r="W32" s="114"/>
    </row>
    <row r="33" spans="3:23" x14ac:dyDescent="0.25">
      <c r="E33" s="48"/>
      <c r="J33" s="31"/>
      <c r="K33" s="9"/>
      <c r="L33" s="169"/>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t="str">
        <f t="shared" ref="N34:W37" si="17">IF((N$14&lt;&gt;"")*($M34&lt;&gt;"")=1,N$14+$M34,"")</f>
        <v/>
      </c>
      <c r="O34" s="114" t="str">
        <f t="shared" si="17"/>
        <v/>
      </c>
      <c r="P34" s="114" t="str">
        <f t="shared" si="17"/>
        <v/>
      </c>
      <c r="Q34" s="114"/>
      <c r="R34" s="114" t="str">
        <f t="shared" si="17"/>
        <v/>
      </c>
      <c r="S34" s="114" t="str">
        <f t="shared" si="17"/>
        <v/>
      </c>
      <c r="T34" s="114" t="str">
        <f t="shared" si="17"/>
        <v/>
      </c>
      <c r="U34" s="114" t="str">
        <f t="shared" si="17"/>
        <v/>
      </c>
      <c r="V34" s="114" t="str">
        <f t="shared" si="17"/>
        <v/>
      </c>
      <c r="W34" s="114" t="str">
        <f t="shared" si="17"/>
        <v/>
      </c>
    </row>
    <row r="35" spans="3:23" x14ac:dyDescent="0.25">
      <c r="C35" s="39"/>
      <c r="D35" s="48"/>
      <c r="E35" s="48"/>
      <c r="J35" s="31"/>
      <c r="K35" s="9"/>
      <c r="L35" s="9"/>
      <c r="M35" s="9" t="str">
        <f t="shared" si="16"/>
        <v/>
      </c>
      <c r="N35" s="114" t="str">
        <f t="shared" si="17"/>
        <v/>
      </c>
      <c r="O35" s="114" t="str">
        <f t="shared" si="17"/>
        <v/>
      </c>
      <c r="P35" s="114" t="str">
        <f t="shared" si="17"/>
        <v/>
      </c>
      <c r="Q35" s="114" t="str">
        <f t="shared" si="17"/>
        <v/>
      </c>
      <c r="R35" s="114" t="str">
        <f t="shared" si="17"/>
        <v/>
      </c>
      <c r="S35" s="114" t="str">
        <f t="shared" si="17"/>
        <v/>
      </c>
      <c r="T35" s="114" t="str">
        <f t="shared" si="17"/>
        <v/>
      </c>
      <c r="U35" s="114" t="str">
        <f t="shared" si="17"/>
        <v/>
      </c>
      <c r="V35" s="114" t="str">
        <f t="shared" si="17"/>
        <v/>
      </c>
      <c r="W35" s="114" t="str">
        <f t="shared" si="17"/>
        <v/>
      </c>
    </row>
    <row r="36" spans="3:23" x14ac:dyDescent="0.25">
      <c r="C36" s="39"/>
      <c r="J36" s="31"/>
      <c r="K36" s="9"/>
      <c r="L36" s="9"/>
      <c r="M36" s="9" t="str">
        <f t="shared" si="16"/>
        <v/>
      </c>
      <c r="N36" s="114" t="str">
        <f t="shared" si="17"/>
        <v/>
      </c>
      <c r="O36" s="114" t="str">
        <f t="shared" si="17"/>
        <v/>
      </c>
      <c r="P36" s="114" t="str">
        <f t="shared" si="17"/>
        <v/>
      </c>
      <c r="Q36" s="114" t="str">
        <f t="shared" si="17"/>
        <v/>
      </c>
      <c r="R36" s="114" t="str">
        <f t="shared" si="17"/>
        <v/>
      </c>
      <c r="S36" s="114" t="str">
        <f t="shared" si="17"/>
        <v/>
      </c>
      <c r="T36" s="114" t="str">
        <f t="shared" si="17"/>
        <v/>
      </c>
      <c r="U36" s="114" t="str">
        <f t="shared" si="17"/>
        <v/>
      </c>
      <c r="V36" s="114" t="str">
        <f t="shared" si="17"/>
        <v/>
      </c>
      <c r="W36" s="114" t="str">
        <f t="shared" si="17"/>
        <v/>
      </c>
    </row>
    <row r="37" spans="3:23" x14ac:dyDescent="0.25">
      <c r="J37" s="31"/>
      <c r="K37" s="9"/>
      <c r="L37" s="9"/>
      <c r="M37" s="9" t="str">
        <f t="shared" si="16"/>
        <v/>
      </c>
      <c r="N37" s="114" t="str">
        <f t="shared" si="17"/>
        <v/>
      </c>
      <c r="O37" s="114" t="str">
        <f t="shared" si="17"/>
        <v/>
      </c>
      <c r="P37" s="114" t="str">
        <f t="shared" si="17"/>
        <v/>
      </c>
      <c r="Q37" s="114" t="str">
        <f t="shared" si="17"/>
        <v/>
      </c>
      <c r="R37" s="114" t="str">
        <f t="shared" si="17"/>
        <v/>
      </c>
      <c r="S37" s="114" t="str">
        <f t="shared" si="17"/>
        <v/>
      </c>
      <c r="T37" s="114" t="str">
        <f t="shared" si="17"/>
        <v/>
      </c>
      <c r="U37" s="114" t="str">
        <f t="shared" si="17"/>
        <v/>
      </c>
      <c r="V37" s="114" t="str">
        <f t="shared" si="17"/>
        <v/>
      </c>
      <c r="W37" s="114" t="str">
        <f t="shared" si="17"/>
        <v/>
      </c>
    </row>
    <row r="38" spans="3:23" x14ac:dyDescent="0.25">
      <c r="K38" s="9"/>
    </row>
  </sheetData>
  <mergeCells count="23">
    <mergeCell ref="L15:L20"/>
    <mergeCell ref="L28:L33"/>
    <mergeCell ref="C5:J7"/>
    <mergeCell ref="M4:W5"/>
    <mergeCell ref="M7:Q7"/>
    <mergeCell ref="R7:W7"/>
    <mergeCell ref="M6:W6"/>
    <mergeCell ref="M10:W10"/>
    <mergeCell ref="C11:D11"/>
    <mergeCell ref="C10:E10"/>
    <mergeCell ref="H10:J10"/>
    <mergeCell ref="H11:I11"/>
    <mergeCell ref="C2:J3"/>
    <mergeCell ref="C4:J4"/>
    <mergeCell ref="H12:I12"/>
    <mergeCell ref="H13:I13"/>
    <mergeCell ref="H17:H18"/>
    <mergeCell ref="H16:J16"/>
    <mergeCell ref="C16:E16"/>
    <mergeCell ref="H14:I14"/>
    <mergeCell ref="C14:D14"/>
    <mergeCell ref="C13:D13"/>
    <mergeCell ref="C12:D12"/>
  </mergeCells>
  <conditionalFormatting sqref="C19:E30 E31:E33 C5">
    <cfRule type="expression" dxfId="40" priority="23">
      <formula>C5&lt;&gt;""</formula>
    </cfRule>
  </conditionalFormatting>
  <conditionalFormatting sqref="H19:J31">
    <cfRule type="expression" dxfId="39" priority="22">
      <formula>H19&lt;&gt;""</formula>
    </cfRule>
  </conditionalFormatting>
  <conditionalFormatting sqref="K19:K38 K9 K1:K3">
    <cfRule type="expression" dxfId="38" priority="21">
      <formula>$K1&lt;&gt;""</formula>
    </cfRule>
  </conditionalFormatting>
  <conditionalFormatting sqref="C1:E1 C2">
    <cfRule type="expression" dxfId="37" priority="20">
      <formula>C1&lt;&gt;""</formula>
    </cfRule>
  </conditionalFormatting>
  <conditionalFormatting sqref="H1:J1">
    <cfRule type="expression" dxfId="36" priority="19">
      <formula>H1&lt;&gt;""</formula>
    </cfRule>
  </conditionalFormatting>
  <conditionalFormatting sqref="C4">
    <cfRule type="expression" dxfId="35" priority="17">
      <formula>C4&lt;&gt;""</formula>
    </cfRule>
  </conditionalFormatting>
  <conditionalFormatting sqref="K8">
    <cfRule type="expression" dxfId="34" priority="16">
      <formula>$K8&lt;&gt;""</formula>
    </cfRule>
  </conditionalFormatting>
  <conditionalFormatting sqref="M14:W24">
    <cfRule type="expression" dxfId="33" priority="11">
      <formula>M14&lt;&gt;""</formula>
    </cfRule>
  </conditionalFormatting>
  <conditionalFormatting sqref="N15:W24">
    <cfRule type="expression" dxfId="32" priority="138">
      <formula>N15=""</formula>
    </cfRule>
    <cfRule type="expression" dxfId="31" priority="139">
      <formula>N15&lt;$R$11</formula>
    </cfRule>
    <cfRule type="expression" dxfId="30" priority="140">
      <formula>N15&lt;$R$12</formula>
    </cfRule>
    <cfRule type="expression" dxfId="29" priority="141">
      <formula>N15&gt;=$R$12</formula>
    </cfRule>
  </conditionalFormatting>
  <conditionalFormatting sqref="M27:W37">
    <cfRule type="expression" dxfId="28" priority="5">
      <formula>M27&lt;&gt;""</formula>
    </cfRule>
  </conditionalFormatting>
  <conditionalFormatting sqref="N28:W37">
    <cfRule type="expression" dxfId="27" priority="6">
      <formula>N28=""</formula>
    </cfRule>
    <cfRule type="expression" dxfId="26" priority="7">
      <formula>N28=1</formula>
    </cfRule>
    <cfRule type="expression" dxfId="25" priority="8">
      <formula>N28=2</formula>
    </cfRule>
    <cfRule type="expression" dxfId="24" priority="9">
      <formula>N28=3</formula>
    </cfRule>
  </conditionalFormatting>
  <conditionalFormatting sqref="L25:W38">
    <cfRule type="expression" dxfId="23" priority="4">
      <formula>$R$7=$X$3</formula>
    </cfRule>
  </conditionalFormatting>
  <conditionalFormatting sqref="L10:W24">
    <cfRule type="expression" dxfId="22" priority="3">
      <formula>$R$7=$X$4</formula>
    </cfRule>
  </conditionalFormatting>
  <conditionalFormatting sqref="M4">
    <cfRule type="expression" dxfId="21" priority="2">
      <formula>M4&lt;&gt;""</formula>
    </cfRule>
  </conditionalFormatting>
  <conditionalFormatting sqref="F19:F22">
    <cfRule type="expression" dxfId="20"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2" sqref="G2"/>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1</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1</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1</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2</v>
      </c>
      <c r="F13" s="9">
        <f>IFERROR(INDEX('Rating tables'!N$28:W$37,Feuil2!B13,Feuil2!A13),"")</f>
        <v>2</v>
      </c>
      <c r="G13" s="9">
        <f>IF('Rating tables'!$R$7='Rating tables'!$X$3,Feuil2!E13,Feuil2!F13)</f>
        <v>2</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1</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1</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2</v>
      </c>
      <c r="F16" s="9">
        <f>IFERROR(INDEX('Rating tables'!N$28:W$37,Feuil2!B16,Feuil2!A16),"")</f>
        <v>2</v>
      </c>
      <c r="G16" s="9">
        <f>IF('Rating tables'!$R$7='Rating tables'!$X$3,Feuil2!E16,Feuil2!F16)</f>
        <v>2</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139"/>
  <sheetViews>
    <sheetView showGridLines="0" zoomScale="70" zoomScaleNormal="70" workbookViewId="0">
      <selection activeCell="L12" sqref="L12"/>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18" x14ac:dyDescent="0.25">
      <c r="B1" s="9"/>
      <c r="C1" s="38"/>
    </row>
    <row r="2" spans="1:18" x14ac:dyDescent="0.25">
      <c r="A2" s="64"/>
      <c r="B2" s="154" t="s">
        <v>217</v>
      </c>
      <c r="C2" s="194"/>
      <c r="D2" s="194"/>
      <c r="E2" s="194"/>
      <c r="F2" s="195"/>
      <c r="G2" s="134"/>
      <c r="J2" s="200" t="s">
        <v>168</v>
      </c>
      <c r="K2"/>
      <c r="L2"/>
      <c r="M2" s="37"/>
    </row>
    <row r="3" spans="1:18" ht="13.8" customHeight="1" x14ac:dyDescent="0.25">
      <c r="A3" s="64"/>
      <c r="B3" s="196"/>
      <c r="C3" s="197"/>
      <c r="D3" s="197"/>
      <c r="E3" s="197"/>
      <c r="F3" s="198"/>
      <c r="G3" s="134"/>
      <c r="J3" s="201"/>
      <c r="K3"/>
      <c r="L3"/>
      <c r="M3" s="37"/>
    </row>
    <row r="4" spans="1:18" x14ac:dyDescent="0.25">
      <c r="A4" s="64"/>
      <c r="B4" s="196"/>
      <c r="C4" s="197"/>
      <c r="D4" s="197"/>
      <c r="E4" s="197"/>
      <c r="F4" s="198"/>
      <c r="G4" s="134"/>
      <c r="J4" s="202"/>
      <c r="K4" s="31"/>
      <c r="L4" s="31"/>
      <c r="M4" s="137"/>
      <c r="N4" s="31"/>
      <c r="O4" s="31"/>
    </row>
    <row r="5" spans="1:18" x14ac:dyDescent="0.25">
      <c r="B5" s="196"/>
      <c r="C5" s="197"/>
      <c r="D5" s="197"/>
      <c r="E5" s="197"/>
      <c r="F5" s="198"/>
      <c r="G5" s="134"/>
      <c r="H5" s="71" t="s">
        <v>164</v>
      </c>
      <c r="I5" s="72"/>
      <c r="J5" s="79">
        <f>COUNTIF('Risk identification'!K7:K22,1)+COUNTIFS('Risk identification'!G61:G72,H$5,'Risk identification'!K$61:K$72,1)</f>
        <v>16</v>
      </c>
      <c r="K5" s="31"/>
      <c r="L5" s="31"/>
      <c r="M5" s="137"/>
      <c r="N5" s="31"/>
      <c r="O5" s="31"/>
    </row>
    <row r="6" spans="1:18"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18"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18"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18" s="9" customFormat="1" x14ac:dyDescent="0.25">
      <c r="A9" s="37"/>
      <c r="F9" s="39"/>
      <c r="G9" s="133"/>
      <c r="I9" s="62"/>
      <c r="L9" s="39"/>
      <c r="M9" s="133"/>
      <c r="P9" s="37"/>
      <c r="Q9" s="37"/>
      <c r="R9" s="37"/>
    </row>
    <row r="10" spans="1:18" x14ac:dyDescent="0.25">
      <c r="D10" s="199" t="s">
        <v>165</v>
      </c>
      <c r="E10" s="199"/>
      <c r="F10" s="193">
        <v>44197</v>
      </c>
      <c r="G10" s="193"/>
      <c r="J10" s="199" t="s">
        <v>166</v>
      </c>
      <c r="K10" s="199"/>
      <c r="L10" s="193">
        <v>44197</v>
      </c>
      <c r="M10" s="193"/>
    </row>
    <row r="11" spans="1:18"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18"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row>
    <row r="13" spans="1:18"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0">IF(I13,D13+E13,"")</f>
        <v>2</v>
      </c>
      <c r="G13" s="136">
        <f>IFERROR(VLOOKUP(CONCATENATE(D13,"-",E13),Feuil2!C$2:G$101,5,FALSE),"")</f>
        <v>1</v>
      </c>
      <c r="H13" s="43"/>
      <c r="I13" s="62" t="b">
        <f>IF(IFERROR(MATCH(A13,'Risk identification'!N$7:N$72,0)&gt;0,FALSE),TRUE,FALSE)</f>
        <v>1</v>
      </c>
      <c r="J13" s="21"/>
      <c r="K13" s="21"/>
      <c r="L13" s="61">
        <f t="shared" ref="L13:L76" si="1">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2">IF((D13&lt;&gt;"")*(E13&lt;&gt;"")=1,CONCATENATE(D13,"-",E13),"")</f>
        <v>1-1</v>
      </c>
      <c r="Q13" s="37">
        <f>IF((D13&lt;&gt;"")*(E13&lt;&gt;"")=1,COUNTIF(P$12:P13,P13),"")</f>
        <v>2</v>
      </c>
      <c r="R13" s="37" t="str">
        <f t="shared" ref="R13:R76" si="3">IF((D13&lt;&gt;"")*(E13&lt;&gt;"")=1,CONCATENATE(P13,"-",Q13),"")</f>
        <v>1-1-2</v>
      </c>
    </row>
    <row r="14" spans="1:18"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0"/>
        <v>2</v>
      </c>
      <c r="G14" s="136">
        <f>IFERROR(VLOOKUP(CONCATENATE(D14,"-",E14),Feuil2!C$2:G$101,5,FALSE),"")</f>
        <v>1</v>
      </c>
      <c r="H14" s="41"/>
      <c r="I14" s="62" t="b">
        <f>IF(IFERROR(MATCH(A14,'Risk identification'!N$7:N$72,0)&gt;0,FALSE),TRUE,FALSE)</f>
        <v>1</v>
      </c>
      <c r="J14" s="21"/>
      <c r="K14" s="21"/>
      <c r="L14" s="61">
        <f t="shared" si="1"/>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2"/>
        <v>1-1</v>
      </c>
      <c r="Q14" s="37">
        <f>IF((D14&lt;&gt;"")*(E14&lt;&gt;"")=1,COUNTIF(P$12:P14,P14),"")</f>
        <v>3</v>
      </c>
      <c r="R14" s="37" t="str">
        <f t="shared" si="3"/>
        <v>1-1-3</v>
      </c>
    </row>
    <row r="15" spans="1:18"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0"/>
        <v>2</v>
      </c>
      <c r="G15" s="136">
        <f>IFERROR(VLOOKUP(CONCATENATE(D15,"-",E15),Feuil2!C$2:G$101,5,FALSE),"")</f>
        <v>1</v>
      </c>
      <c r="H15" s="41"/>
      <c r="I15" s="62" t="b">
        <f>IF(IFERROR(MATCH(A15,'Risk identification'!N$7:N$72,0)&gt;0,FALSE),TRUE,FALSE)</f>
        <v>1</v>
      </c>
      <c r="J15" s="21"/>
      <c r="K15" s="21"/>
      <c r="L15" s="61">
        <f t="shared" si="1"/>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2"/>
        <v>1-1</v>
      </c>
      <c r="Q15" s="37">
        <f>IF((D15&lt;&gt;"")*(E15&lt;&gt;"")=1,COUNTIF(P$12:P15,P15),"")</f>
        <v>4</v>
      </c>
      <c r="R15" s="37" t="str">
        <f t="shared" si="3"/>
        <v>1-1-4</v>
      </c>
    </row>
    <row r="16" spans="1:18"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0"/>
        <v>2</v>
      </c>
      <c r="G16" s="136">
        <f>IFERROR(VLOOKUP(CONCATENATE(D16,"-",E16),Feuil2!C$2:G$101,5,FALSE),"")</f>
        <v>1</v>
      </c>
      <c r="H16" s="41"/>
      <c r="I16" s="62" t="b">
        <f>IF(IFERROR(MATCH(A16,'Risk identification'!N$7:N$72,0)&gt;0,FALSE),TRUE,FALSE)</f>
        <v>1</v>
      </c>
      <c r="J16" s="21"/>
      <c r="K16" s="21"/>
      <c r="L16" s="61">
        <f t="shared" si="1"/>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2"/>
        <v>1-1</v>
      </c>
      <c r="Q16" s="37">
        <f>IF((D16&lt;&gt;"")*(E16&lt;&gt;"")=1,COUNTIF(P$12:P16,P16),"")</f>
        <v>5</v>
      </c>
      <c r="R16" s="37" t="str">
        <f t="shared" si="3"/>
        <v>1-1-5</v>
      </c>
    </row>
    <row r="17" spans="1:18"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0"/>
        <v>2</v>
      </c>
      <c r="G17" s="136">
        <f>IFERROR(VLOOKUP(CONCATENATE(D17,"-",E17),Feuil2!C$2:G$101,5,FALSE),"")</f>
        <v>1</v>
      </c>
      <c r="H17" s="41"/>
      <c r="I17" s="62" t="b">
        <f>IF(IFERROR(MATCH(A17,'Risk identification'!N$7:N$72,0)&gt;0,FALSE),TRUE,FALSE)</f>
        <v>1</v>
      </c>
      <c r="J17" s="21"/>
      <c r="K17" s="21"/>
      <c r="L17" s="61">
        <f t="shared" si="1"/>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2"/>
        <v>1-1</v>
      </c>
      <c r="Q17" s="37">
        <f>IF((D17&lt;&gt;"")*(E17&lt;&gt;"")=1,COUNTIF(P$12:P17,P17),"")</f>
        <v>6</v>
      </c>
      <c r="R17" s="37" t="str">
        <f t="shared" si="3"/>
        <v>1-1-6</v>
      </c>
    </row>
    <row r="18" spans="1:18"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0"/>
        <v>2</v>
      </c>
      <c r="G18" s="136">
        <f>IFERROR(VLOOKUP(CONCATENATE(D18,"-",E18),Feuil2!C$2:G$101,5,FALSE),"")</f>
        <v>1</v>
      </c>
      <c r="H18" s="41"/>
      <c r="I18" s="62" t="b">
        <f>IF(IFERROR(MATCH(A18,'Risk identification'!N$7:N$72,0)&gt;0,FALSE),TRUE,FALSE)</f>
        <v>1</v>
      </c>
      <c r="J18" s="21"/>
      <c r="K18" s="21"/>
      <c r="L18" s="61">
        <f t="shared" si="1"/>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2"/>
        <v>1-1</v>
      </c>
      <c r="Q18" s="37">
        <f>IF((D18&lt;&gt;"")*(E18&lt;&gt;"")=1,COUNTIF(P$12:P18,P18),"")</f>
        <v>7</v>
      </c>
      <c r="R18" s="37" t="str">
        <f t="shared" si="3"/>
        <v>1-1-7</v>
      </c>
    </row>
    <row r="19" spans="1:18"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0"/>
        <v>2</v>
      </c>
      <c r="G19" s="136">
        <f>IFERROR(VLOOKUP(CONCATENATE(D19,"-",E19),Feuil2!C$2:G$101,5,FALSE),"")</f>
        <v>1</v>
      </c>
      <c r="H19" s="41"/>
      <c r="I19" s="62" t="b">
        <f>IF(IFERROR(MATCH(A19,'Risk identification'!N$7:N$72,0)&gt;0,FALSE),TRUE,FALSE)</f>
        <v>1</v>
      </c>
      <c r="J19" s="21"/>
      <c r="K19" s="21"/>
      <c r="L19" s="61">
        <f t="shared" si="1"/>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2"/>
        <v>1-1</v>
      </c>
      <c r="Q19" s="37">
        <f>IF((D19&lt;&gt;"")*(E19&lt;&gt;"")=1,COUNTIF(P$12:P19,P19),"")</f>
        <v>8</v>
      </c>
      <c r="R19" s="37" t="str">
        <f t="shared" si="3"/>
        <v>1-1-8</v>
      </c>
    </row>
    <row r="20" spans="1:18"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0"/>
        <v>2</v>
      </c>
      <c r="G20" s="136">
        <f>IFERROR(VLOOKUP(CONCATENATE(D20,"-",E20),Feuil2!C$2:G$101,5,FALSE),"")</f>
        <v>1</v>
      </c>
      <c r="H20" s="41"/>
      <c r="I20" s="62" t="b">
        <f>IF(IFERROR(MATCH(A20,'Risk identification'!N$7:N$72,0)&gt;0,FALSE),TRUE,FALSE)</f>
        <v>1</v>
      </c>
      <c r="J20" s="21"/>
      <c r="K20" s="21"/>
      <c r="L20" s="61">
        <f t="shared" si="1"/>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2"/>
        <v>1-1</v>
      </c>
      <c r="Q20" s="37">
        <f>IF((D20&lt;&gt;"")*(E20&lt;&gt;"")=1,COUNTIF(P$12:P20,P20),"")</f>
        <v>9</v>
      </c>
      <c r="R20" s="37" t="str">
        <f t="shared" si="3"/>
        <v>1-1-9</v>
      </c>
    </row>
    <row r="21" spans="1:18"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0"/>
        <v>2</v>
      </c>
      <c r="G21" s="136">
        <f>IFERROR(VLOOKUP(CONCATENATE(D21,"-",E21),Feuil2!C$2:G$101,5,FALSE),"")</f>
        <v>1</v>
      </c>
      <c r="H21" s="41"/>
      <c r="I21" s="62" t="b">
        <f>IF(IFERROR(MATCH(A21,'Risk identification'!N$7:N$72,0)&gt;0,FALSE),TRUE,FALSE)</f>
        <v>1</v>
      </c>
      <c r="J21" s="21"/>
      <c r="K21" s="21"/>
      <c r="L21" s="61">
        <f t="shared" si="1"/>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2"/>
        <v>1-1</v>
      </c>
      <c r="Q21" s="37">
        <f>IF((D21&lt;&gt;"")*(E21&lt;&gt;"")=1,COUNTIF(P$12:P21,P21),"")</f>
        <v>10</v>
      </c>
      <c r="R21" s="37" t="str">
        <f t="shared" si="3"/>
        <v>1-1-10</v>
      </c>
    </row>
    <row r="22" spans="1:18"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0"/>
        <v>2</v>
      </c>
      <c r="G22" s="136">
        <f>IFERROR(VLOOKUP(CONCATENATE(D22,"-",E22),Feuil2!C$2:G$101,5,FALSE),"")</f>
        <v>1</v>
      </c>
      <c r="H22" s="41"/>
      <c r="I22" s="62" t="b">
        <f>IF(IFERROR(MATCH(A22,'Risk identification'!N$7:N$72,0)&gt;0,FALSE),TRUE,FALSE)</f>
        <v>1</v>
      </c>
      <c r="J22" s="21"/>
      <c r="K22" s="21"/>
      <c r="L22" s="61">
        <f t="shared" si="1"/>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2"/>
        <v>1-1</v>
      </c>
      <c r="Q22" s="37">
        <f>IF((D22&lt;&gt;"")*(E22&lt;&gt;"")=1,COUNTIF(P$12:P22,P22),"")</f>
        <v>11</v>
      </c>
      <c r="R22" s="37" t="str">
        <f t="shared" si="3"/>
        <v>1-1-11</v>
      </c>
    </row>
    <row r="23" spans="1:18"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0"/>
        <v>2</v>
      </c>
      <c r="G23" s="136">
        <f>IFERROR(VLOOKUP(CONCATENATE(D23,"-",E23),Feuil2!C$2:G$101,5,FALSE),"")</f>
        <v>1</v>
      </c>
      <c r="H23" s="41"/>
      <c r="I23" s="62" t="b">
        <f>IF(IFERROR(MATCH(A23,'Risk identification'!N$7:N$72,0)&gt;0,FALSE),TRUE,FALSE)</f>
        <v>1</v>
      </c>
      <c r="J23" s="21"/>
      <c r="K23" s="21"/>
      <c r="L23" s="61">
        <f t="shared" si="1"/>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2"/>
        <v>1-1</v>
      </c>
      <c r="Q23" s="37">
        <f>IF((D23&lt;&gt;"")*(E23&lt;&gt;"")=1,COUNTIF(P$12:P23,P23),"")</f>
        <v>12</v>
      </c>
      <c r="R23" s="37" t="str">
        <f t="shared" si="3"/>
        <v>1-1-12</v>
      </c>
    </row>
    <row r="24" spans="1:18"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0"/>
        <v>2</v>
      </c>
      <c r="G24" s="136">
        <f>IFERROR(VLOOKUP(CONCATENATE(D24,"-",E24),Feuil2!C$2:G$101,5,FALSE),"")</f>
        <v>1</v>
      </c>
      <c r="H24" s="41"/>
      <c r="I24" s="62" t="b">
        <f>IF(IFERROR(MATCH(A24,'Risk identification'!N$7:N$72,0)&gt;0,FALSE),TRUE,FALSE)</f>
        <v>1</v>
      </c>
      <c r="J24" s="21"/>
      <c r="K24" s="21"/>
      <c r="L24" s="61">
        <f t="shared" si="1"/>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2"/>
        <v>1-1</v>
      </c>
      <c r="Q24" s="37">
        <f>IF((D24&lt;&gt;"")*(E24&lt;&gt;"")=1,COUNTIF(P$12:P24,P24),"")</f>
        <v>13</v>
      </c>
      <c r="R24" s="37" t="str">
        <f t="shared" si="3"/>
        <v>1-1-13</v>
      </c>
    </row>
    <row r="25" spans="1:18"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0"/>
        <v>2</v>
      </c>
      <c r="G25" s="136">
        <f>IFERROR(VLOOKUP(CONCATENATE(D25,"-",E25),Feuil2!C$2:G$101,5,FALSE),"")</f>
        <v>1</v>
      </c>
      <c r="H25" s="41"/>
      <c r="I25" s="62" t="b">
        <f>IF(IFERROR(MATCH(A25,'Risk identification'!N$7:N$72,0)&gt;0,FALSE),TRUE,FALSE)</f>
        <v>1</v>
      </c>
      <c r="J25" s="21"/>
      <c r="K25" s="21"/>
      <c r="L25" s="61">
        <f t="shared" si="1"/>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2"/>
        <v>1-1</v>
      </c>
      <c r="Q25" s="37">
        <f>IF((D25&lt;&gt;"")*(E25&lt;&gt;"")=1,COUNTIF(P$12:P25,P25),"")</f>
        <v>14</v>
      </c>
      <c r="R25" s="37" t="str">
        <f t="shared" si="3"/>
        <v>1-1-14</v>
      </c>
    </row>
    <row r="26" spans="1:18"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0"/>
        <v>2</v>
      </c>
      <c r="G26" s="136">
        <f>IFERROR(VLOOKUP(CONCATENATE(D26,"-",E26),Feuil2!C$2:G$101,5,FALSE),"")</f>
        <v>1</v>
      </c>
      <c r="H26" s="41"/>
      <c r="I26" s="62" t="b">
        <f>IF(IFERROR(MATCH(A26,'Risk identification'!N$7:N$72,0)&gt;0,FALSE),TRUE,FALSE)</f>
        <v>1</v>
      </c>
      <c r="J26" s="21"/>
      <c r="K26" s="21"/>
      <c r="L26" s="61">
        <f t="shared" si="1"/>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2"/>
        <v>1-1</v>
      </c>
      <c r="Q26" s="37">
        <f>IF((D26&lt;&gt;"")*(E26&lt;&gt;"")=1,COUNTIF(P$12:P26,P26),"")</f>
        <v>15</v>
      </c>
      <c r="R26" s="37" t="str">
        <f t="shared" si="3"/>
        <v>1-1-15</v>
      </c>
    </row>
    <row r="27" spans="1:18"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0"/>
        <v>2</v>
      </c>
      <c r="G27" s="136">
        <f>IFERROR(VLOOKUP(CONCATENATE(D27,"-",E27),Feuil2!C$2:G$101,5,FALSE),"")</f>
        <v>1</v>
      </c>
      <c r="H27" s="41"/>
      <c r="I27" s="62" t="b">
        <f>IF(IFERROR(MATCH(A27,'Risk identification'!N$7:N$72,0)&gt;0,FALSE),TRUE,FALSE)</f>
        <v>1</v>
      </c>
      <c r="J27" s="21"/>
      <c r="K27" s="21"/>
      <c r="L27" s="61">
        <f t="shared" si="1"/>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2"/>
        <v>1-1</v>
      </c>
      <c r="Q27" s="37">
        <f>IF((D27&lt;&gt;"")*(E27&lt;&gt;"")=1,COUNTIF(P$12:P27,P27),"")</f>
        <v>16</v>
      </c>
      <c r="R27" s="37" t="str">
        <f t="shared" si="3"/>
        <v>1-1-16</v>
      </c>
    </row>
    <row r="28" spans="1:18"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0"/>
        <v>2</v>
      </c>
      <c r="G28" s="136">
        <f>IFERROR(VLOOKUP(CONCATENATE(D28,"-",E28),Feuil2!C$2:G$101,5,FALSE),"")</f>
        <v>1</v>
      </c>
      <c r="H28" s="41"/>
      <c r="I28" s="62" t="b">
        <f>IF(IFERROR(MATCH(A28,'Risk identification'!N$7:N$72,0)&gt;0,FALSE),TRUE,FALSE)</f>
        <v>1</v>
      </c>
      <c r="J28" s="21"/>
      <c r="K28" s="21"/>
      <c r="L28" s="61">
        <f t="shared" si="1"/>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2"/>
        <v>1-1</v>
      </c>
      <c r="Q28" s="37">
        <f>IF((D28&lt;&gt;"")*(E28&lt;&gt;"")=1,COUNTIF(P$12:P28,P28),"")</f>
        <v>17</v>
      </c>
      <c r="R28" s="37" t="str">
        <f t="shared" si="3"/>
        <v>1-1-17</v>
      </c>
    </row>
    <row r="29" spans="1:18"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0"/>
        <v>2</v>
      </c>
      <c r="G29" s="136">
        <f>IFERROR(VLOOKUP(CONCATENATE(D29,"-",E29),Feuil2!C$2:G$101,5,FALSE),"")</f>
        <v>1</v>
      </c>
      <c r="H29" s="41"/>
      <c r="I29" s="62" t="b">
        <f>IF(IFERROR(MATCH(A29,'Risk identification'!N$7:N$72,0)&gt;0,FALSE),TRUE,FALSE)</f>
        <v>1</v>
      </c>
      <c r="J29" s="21"/>
      <c r="K29" s="21"/>
      <c r="L29" s="61">
        <f t="shared" si="1"/>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2"/>
        <v>1-1</v>
      </c>
      <c r="Q29" s="37">
        <f>IF((D29&lt;&gt;"")*(E29&lt;&gt;"")=1,COUNTIF(P$12:P29,P29),"")</f>
        <v>18</v>
      </c>
      <c r="R29" s="37" t="str">
        <f t="shared" si="3"/>
        <v>1-1-18</v>
      </c>
    </row>
    <row r="30" spans="1:18"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0"/>
        <v>2</v>
      </c>
      <c r="G30" s="136">
        <f>IFERROR(VLOOKUP(CONCATENATE(D30,"-",E30),Feuil2!C$2:G$101,5,FALSE),"")</f>
        <v>1</v>
      </c>
      <c r="H30" s="41"/>
      <c r="I30" s="62" t="b">
        <f>IF(IFERROR(MATCH(A30,'Risk identification'!N$7:N$72,0)&gt;0,FALSE),TRUE,FALSE)</f>
        <v>1</v>
      </c>
      <c r="J30" s="21"/>
      <c r="K30" s="21"/>
      <c r="L30" s="61">
        <f t="shared" si="1"/>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2"/>
        <v>1-1</v>
      </c>
      <c r="Q30" s="37">
        <f>IF((D30&lt;&gt;"")*(E30&lt;&gt;"")=1,COUNTIF(P$12:P30,P30),"")</f>
        <v>19</v>
      </c>
      <c r="R30" s="37" t="str">
        <f t="shared" si="3"/>
        <v>1-1-19</v>
      </c>
    </row>
    <row r="31" spans="1:18"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0"/>
        <v>2</v>
      </c>
      <c r="G31" s="136">
        <f>IFERROR(VLOOKUP(CONCATENATE(D31,"-",E31),Feuil2!C$2:G$101,5,FALSE),"")</f>
        <v>1</v>
      </c>
      <c r="H31" s="41"/>
      <c r="I31" s="62" t="b">
        <f>IF(IFERROR(MATCH(A31,'Risk identification'!N$7:N$72,0)&gt;0,FALSE),TRUE,FALSE)</f>
        <v>1</v>
      </c>
      <c r="J31" s="21"/>
      <c r="K31" s="21"/>
      <c r="L31" s="61">
        <f t="shared" si="1"/>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2"/>
        <v>1-1</v>
      </c>
      <c r="Q31" s="37">
        <f>IF((D31&lt;&gt;"")*(E31&lt;&gt;"")=1,COUNTIF(P$12:P31,P31),"")</f>
        <v>20</v>
      </c>
      <c r="R31" s="37" t="str">
        <f t="shared" si="3"/>
        <v>1-1-20</v>
      </c>
    </row>
    <row r="32" spans="1:18"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0"/>
        <v>2</v>
      </c>
      <c r="G32" s="136">
        <f>IFERROR(VLOOKUP(CONCATENATE(D32,"-",E32),Feuil2!C$2:G$101,5,FALSE),"")</f>
        <v>1</v>
      </c>
      <c r="H32" s="41"/>
      <c r="I32" s="62" t="b">
        <f>IF(IFERROR(MATCH(A32,'Risk identification'!N$7:N$72,0)&gt;0,FALSE),TRUE,FALSE)</f>
        <v>1</v>
      </c>
      <c r="J32" s="21"/>
      <c r="K32" s="21"/>
      <c r="L32" s="61">
        <f t="shared" si="1"/>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2"/>
        <v>1-1</v>
      </c>
      <c r="Q32" s="37">
        <f>IF((D32&lt;&gt;"")*(E32&lt;&gt;"")=1,COUNTIF(P$12:P32,P32),"")</f>
        <v>21</v>
      </c>
      <c r="R32" s="37" t="str">
        <f t="shared" si="3"/>
        <v>1-1-21</v>
      </c>
    </row>
    <row r="33" spans="1:18"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0"/>
        <v>2</v>
      </c>
      <c r="G33" s="136">
        <f>IFERROR(VLOOKUP(CONCATENATE(D33,"-",E33),Feuil2!C$2:G$101,5,FALSE),"")</f>
        <v>1</v>
      </c>
      <c r="H33" s="41"/>
      <c r="I33" s="62" t="b">
        <f>IF(IFERROR(MATCH(A33,'Risk identification'!N$7:N$72,0)&gt;0,FALSE),TRUE,FALSE)</f>
        <v>1</v>
      </c>
      <c r="J33" s="21"/>
      <c r="K33" s="21"/>
      <c r="L33" s="61">
        <f t="shared" si="1"/>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2"/>
        <v>1-1</v>
      </c>
      <c r="Q33" s="37">
        <f>IF((D33&lt;&gt;"")*(E33&lt;&gt;"")=1,COUNTIF(P$12:P33,P33),"")</f>
        <v>22</v>
      </c>
      <c r="R33" s="37" t="str">
        <f t="shared" si="3"/>
        <v>1-1-22</v>
      </c>
    </row>
    <row r="34" spans="1:18"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0"/>
        <v>2</v>
      </c>
      <c r="G34" s="136">
        <f>IFERROR(VLOOKUP(CONCATENATE(D34,"-",E34),Feuil2!C$2:G$101,5,FALSE),"")</f>
        <v>1</v>
      </c>
      <c r="H34" s="41"/>
      <c r="I34" s="62" t="b">
        <f>IF(IFERROR(MATCH(A34,'Risk identification'!N$7:N$72,0)&gt;0,FALSE),TRUE,FALSE)</f>
        <v>1</v>
      </c>
      <c r="J34" s="21"/>
      <c r="K34" s="21"/>
      <c r="L34" s="61">
        <f t="shared" si="1"/>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2"/>
        <v>1-1</v>
      </c>
      <c r="Q34" s="37">
        <f>IF((D34&lt;&gt;"")*(E34&lt;&gt;"")=1,COUNTIF(P$12:P34,P34),"")</f>
        <v>23</v>
      </c>
      <c r="R34" s="37" t="str">
        <f t="shared" si="3"/>
        <v>1-1-23</v>
      </c>
    </row>
    <row r="35" spans="1:18"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0"/>
        <v>2</v>
      </c>
      <c r="G35" s="136">
        <f>IFERROR(VLOOKUP(CONCATENATE(D35,"-",E35),Feuil2!C$2:G$101,5,FALSE),"")</f>
        <v>1</v>
      </c>
      <c r="H35" s="41"/>
      <c r="I35" s="62" t="b">
        <f>IF(IFERROR(MATCH(A35,'Risk identification'!N$7:N$72,0)&gt;0,FALSE),TRUE,FALSE)</f>
        <v>1</v>
      </c>
      <c r="J35" s="21"/>
      <c r="K35" s="21"/>
      <c r="L35" s="61">
        <f t="shared" si="1"/>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2"/>
        <v>1-1</v>
      </c>
      <c r="Q35" s="37">
        <f>IF((D35&lt;&gt;"")*(E35&lt;&gt;"")=1,COUNTIF(P$12:P35,P35),"")</f>
        <v>24</v>
      </c>
      <c r="R35" s="37" t="str">
        <f t="shared" si="3"/>
        <v>1-1-24</v>
      </c>
    </row>
    <row r="36" spans="1:18"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0"/>
        <v>2</v>
      </c>
      <c r="G36" s="136">
        <f>IFERROR(VLOOKUP(CONCATENATE(D36,"-",E36),Feuil2!C$2:G$101,5,FALSE),"")</f>
        <v>1</v>
      </c>
      <c r="H36" s="41"/>
      <c r="I36" s="62" t="b">
        <f>IF(IFERROR(MATCH(A36,'Risk identification'!N$7:N$72,0)&gt;0,FALSE),TRUE,FALSE)</f>
        <v>1</v>
      </c>
      <c r="J36" s="21"/>
      <c r="K36" s="21"/>
      <c r="L36" s="61">
        <f t="shared" si="1"/>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2"/>
        <v>1-1</v>
      </c>
      <c r="Q36" s="37">
        <f>IF((D36&lt;&gt;"")*(E36&lt;&gt;"")=1,COUNTIF(P$12:P36,P36),"")</f>
        <v>25</v>
      </c>
      <c r="R36" s="37" t="str">
        <f t="shared" si="3"/>
        <v>1-1-25</v>
      </c>
    </row>
    <row r="37" spans="1:18"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0"/>
        <v>2</v>
      </c>
      <c r="G37" s="136">
        <f>IFERROR(VLOOKUP(CONCATENATE(D37,"-",E37),Feuil2!C$2:G$101,5,FALSE),"")</f>
        <v>1</v>
      </c>
      <c r="H37" s="41"/>
      <c r="I37" s="62" t="b">
        <f>IF(IFERROR(MATCH(A37,'Risk identification'!N$7:N$72,0)&gt;0,FALSE),TRUE,FALSE)</f>
        <v>1</v>
      </c>
      <c r="J37" s="21"/>
      <c r="K37" s="21"/>
      <c r="L37" s="61">
        <f t="shared" si="1"/>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2"/>
        <v>1-1</v>
      </c>
      <c r="Q37" s="37">
        <f>IF((D37&lt;&gt;"")*(E37&lt;&gt;"")=1,COUNTIF(P$12:P37,P37),"")</f>
        <v>26</v>
      </c>
      <c r="R37" s="37" t="str">
        <f t="shared" si="3"/>
        <v>1-1-26</v>
      </c>
    </row>
    <row r="38" spans="1:18"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0"/>
        <v>2</v>
      </c>
      <c r="G38" s="136">
        <f>IFERROR(VLOOKUP(CONCATENATE(D38,"-",E38),Feuil2!C$2:G$101,5,FALSE),"")</f>
        <v>1</v>
      </c>
      <c r="H38" s="41"/>
      <c r="I38" s="62" t="b">
        <f>IF(IFERROR(MATCH(A38,'Risk identification'!N$7:N$72,0)&gt;0,FALSE),TRUE,FALSE)</f>
        <v>1</v>
      </c>
      <c r="J38" s="21"/>
      <c r="K38" s="21"/>
      <c r="L38" s="61">
        <f t="shared" si="1"/>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2"/>
        <v>1-1</v>
      </c>
      <c r="Q38" s="37">
        <f>IF((D38&lt;&gt;"")*(E38&lt;&gt;"")=1,COUNTIF(P$12:P38,P38),"")</f>
        <v>27</v>
      </c>
      <c r="R38" s="37" t="str">
        <f t="shared" si="3"/>
        <v>1-1-27</v>
      </c>
    </row>
    <row r="39" spans="1:18"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0"/>
        <v>2</v>
      </c>
      <c r="G39" s="136">
        <f>IFERROR(VLOOKUP(CONCATENATE(D39,"-",E39),Feuil2!C$2:G$101,5,FALSE),"")</f>
        <v>1</v>
      </c>
      <c r="H39" s="41"/>
      <c r="I39" s="62" t="b">
        <f>IF(IFERROR(MATCH(A39,'Risk identification'!N$7:N$72,0)&gt;0,FALSE),TRUE,FALSE)</f>
        <v>1</v>
      </c>
      <c r="J39" s="21"/>
      <c r="K39" s="21"/>
      <c r="L39" s="61">
        <f t="shared" si="1"/>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2"/>
        <v>1-1</v>
      </c>
      <c r="Q39" s="37">
        <f>IF((D39&lt;&gt;"")*(E39&lt;&gt;"")=1,COUNTIF(P$12:P39,P39),"")</f>
        <v>28</v>
      </c>
      <c r="R39" s="37" t="str">
        <f t="shared" si="3"/>
        <v>1-1-28</v>
      </c>
    </row>
    <row r="40" spans="1:18"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0"/>
        <v>2</v>
      </c>
      <c r="G40" s="136">
        <f>IFERROR(VLOOKUP(CONCATENATE(D40,"-",E40),Feuil2!C$2:G$101,5,FALSE),"")</f>
        <v>1</v>
      </c>
      <c r="H40" s="41"/>
      <c r="I40" s="62" t="b">
        <f>IF(IFERROR(MATCH(A40,'Risk identification'!N$7:N$72,0)&gt;0,FALSE),TRUE,FALSE)</f>
        <v>1</v>
      </c>
      <c r="J40" s="21"/>
      <c r="K40" s="21"/>
      <c r="L40" s="61">
        <f t="shared" si="1"/>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2"/>
        <v>1-1</v>
      </c>
      <c r="Q40" s="37">
        <f>IF((D40&lt;&gt;"")*(E40&lt;&gt;"")=1,COUNTIF(P$12:P40,P40),"")</f>
        <v>29</v>
      </c>
      <c r="R40" s="37" t="str">
        <f t="shared" si="3"/>
        <v>1-1-29</v>
      </c>
    </row>
    <row r="41" spans="1:18"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0"/>
        <v>2</v>
      </c>
      <c r="G41" s="136">
        <f>IFERROR(VLOOKUP(CONCATENATE(D41,"-",E41),Feuil2!C$2:G$101,5,FALSE),"")</f>
        <v>1</v>
      </c>
      <c r="H41" s="41"/>
      <c r="I41" s="62" t="b">
        <f>IF(IFERROR(MATCH(A41,'Risk identification'!N$7:N$72,0)&gt;0,FALSE),TRUE,FALSE)</f>
        <v>1</v>
      </c>
      <c r="J41" s="21"/>
      <c r="K41" s="21"/>
      <c r="L41" s="61">
        <f t="shared" si="1"/>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2"/>
        <v>1-1</v>
      </c>
      <c r="Q41" s="37">
        <f>IF((D41&lt;&gt;"")*(E41&lt;&gt;"")=1,COUNTIF(P$12:P41,P41),"")</f>
        <v>30</v>
      </c>
      <c r="R41" s="37" t="str">
        <f t="shared" si="3"/>
        <v>1-1-30</v>
      </c>
    </row>
    <row r="42" spans="1:18"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0"/>
        <v>2</v>
      </c>
      <c r="G42" s="136">
        <f>IFERROR(VLOOKUP(CONCATENATE(D42,"-",E42),Feuil2!C$2:G$101,5,FALSE),"")</f>
        <v>1</v>
      </c>
      <c r="H42" s="41"/>
      <c r="I42" s="62" t="b">
        <f>IF(IFERROR(MATCH(A42,'Risk identification'!N$7:N$72,0)&gt;0,FALSE),TRUE,FALSE)</f>
        <v>1</v>
      </c>
      <c r="J42" s="21"/>
      <c r="K42" s="21"/>
      <c r="L42" s="61">
        <f t="shared" si="1"/>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2"/>
        <v>1-1</v>
      </c>
      <c r="Q42" s="37">
        <f>IF((D42&lt;&gt;"")*(E42&lt;&gt;"")=1,COUNTIF(P$12:P42,P42),"")</f>
        <v>31</v>
      </c>
      <c r="R42" s="37" t="str">
        <f t="shared" si="3"/>
        <v>1-1-31</v>
      </c>
    </row>
    <row r="43" spans="1:18"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0"/>
        <v>2</v>
      </c>
      <c r="G43" s="136">
        <f>IFERROR(VLOOKUP(CONCATENATE(D43,"-",E43),Feuil2!C$2:G$101,5,FALSE),"")</f>
        <v>1</v>
      </c>
      <c r="H43" s="41"/>
      <c r="I43" s="62" t="b">
        <f>IF(IFERROR(MATCH(A43,'Risk identification'!N$7:N$72,0)&gt;0,FALSE),TRUE,FALSE)</f>
        <v>1</v>
      </c>
      <c r="J43" s="21"/>
      <c r="K43" s="21"/>
      <c r="L43" s="61">
        <f t="shared" si="1"/>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2"/>
        <v>1-1</v>
      </c>
      <c r="Q43" s="37">
        <f>IF((D43&lt;&gt;"")*(E43&lt;&gt;"")=1,COUNTIF(P$12:P43,P43),"")</f>
        <v>32</v>
      </c>
      <c r="R43" s="37" t="str">
        <f t="shared" si="3"/>
        <v>1-1-32</v>
      </c>
    </row>
    <row r="44" spans="1:18"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0"/>
        <v>2</v>
      </c>
      <c r="G44" s="136">
        <f>IFERROR(VLOOKUP(CONCATENATE(D44,"-",E44),Feuil2!C$2:G$101,5,FALSE),"")</f>
        <v>1</v>
      </c>
      <c r="H44" s="41"/>
      <c r="I44" s="62" t="b">
        <f>IF(IFERROR(MATCH(A44,'Risk identification'!N$7:N$72,0)&gt;0,FALSE),TRUE,FALSE)</f>
        <v>1</v>
      </c>
      <c r="J44" s="21"/>
      <c r="K44" s="21"/>
      <c r="L44" s="61">
        <f t="shared" si="1"/>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2"/>
        <v>1-1</v>
      </c>
      <c r="Q44" s="37">
        <f>IF((D44&lt;&gt;"")*(E44&lt;&gt;"")=1,COUNTIF(P$12:P44,P44),"")</f>
        <v>33</v>
      </c>
      <c r="R44" s="37" t="str">
        <f t="shared" si="3"/>
        <v>1-1-33</v>
      </c>
    </row>
    <row r="45" spans="1:18"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0"/>
        <v>2</v>
      </c>
      <c r="G45" s="136">
        <f>IFERROR(VLOOKUP(CONCATENATE(D45,"-",E45),Feuil2!C$2:G$101,5,FALSE),"")</f>
        <v>1</v>
      </c>
      <c r="H45" s="41"/>
      <c r="I45" s="62" t="b">
        <f>IF(IFERROR(MATCH(A45,'Risk identification'!N$7:N$72,0)&gt;0,FALSE),TRUE,FALSE)</f>
        <v>1</v>
      </c>
      <c r="J45" s="21"/>
      <c r="K45" s="21"/>
      <c r="L45" s="61">
        <f t="shared" si="1"/>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2"/>
        <v>1-1</v>
      </c>
      <c r="Q45" s="37">
        <f>IF((D45&lt;&gt;"")*(E45&lt;&gt;"")=1,COUNTIF(P$12:P45,P45),"")</f>
        <v>34</v>
      </c>
      <c r="R45" s="37" t="str">
        <f t="shared" si="3"/>
        <v>1-1-34</v>
      </c>
    </row>
    <row r="46" spans="1:18"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0"/>
        <v>2</v>
      </c>
      <c r="G46" s="136">
        <f>IFERROR(VLOOKUP(CONCATENATE(D46,"-",E46),Feuil2!C$2:G$101,5,FALSE),"")</f>
        <v>1</v>
      </c>
      <c r="H46" s="41"/>
      <c r="I46" s="62" t="b">
        <f>IF(IFERROR(MATCH(A46,'Risk identification'!N$7:N$72,0)&gt;0,FALSE),TRUE,FALSE)</f>
        <v>1</v>
      </c>
      <c r="J46" s="21"/>
      <c r="K46" s="21"/>
      <c r="L46" s="61">
        <f t="shared" si="1"/>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2"/>
        <v>1-1</v>
      </c>
      <c r="Q46" s="37">
        <f>IF((D46&lt;&gt;"")*(E46&lt;&gt;"")=1,COUNTIF(P$12:P46,P46),"")</f>
        <v>35</v>
      </c>
      <c r="R46" s="37" t="str">
        <f t="shared" si="3"/>
        <v>1-1-35</v>
      </c>
    </row>
    <row r="47" spans="1:18"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0"/>
        <v>2</v>
      </c>
      <c r="G47" s="136">
        <f>IFERROR(VLOOKUP(CONCATENATE(D47,"-",E47),Feuil2!C$2:G$101,5,FALSE),"")</f>
        <v>1</v>
      </c>
      <c r="H47" s="41"/>
      <c r="I47" s="62" t="b">
        <f>IF(IFERROR(MATCH(A47,'Risk identification'!N$7:N$72,0)&gt;0,FALSE),TRUE,FALSE)</f>
        <v>1</v>
      </c>
      <c r="J47" s="21"/>
      <c r="K47" s="21"/>
      <c r="L47" s="61">
        <f t="shared" si="1"/>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2"/>
        <v>1-1</v>
      </c>
      <c r="Q47" s="37">
        <f>IF((D47&lt;&gt;"")*(E47&lt;&gt;"")=1,COUNTIF(P$12:P47,P47),"")</f>
        <v>36</v>
      </c>
      <c r="R47" s="37" t="str">
        <f t="shared" si="3"/>
        <v>1-1-36</v>
      </c>
    </row>
    <row r="48" spans="1:18"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0"/>
        <v>2</v>
      </c>
      <c r="G48" s="136">
        <f>IFERROR(VLOOKUP(CONCATENATE(D48,"-",E48),Feuil2!C$2:G$101,5,FALSE),"")</f>
        <v>1</v>
      </c>
      <c r="H48" s="41"/>
      <c r="I48" s="62" t="b">
        <f>IF(IFERROR(MATCH(A48,'Risk identification'!N$7:N$72,0)&gt;0,FALSE),TRUE,FALSE)</f>
        <v>1</v>
      </c>
      <c r="J48" s="21"/>
      <c r="K48" s="21"/>
      <c r="L48" s="61">
        <f t="shared" si="1"/>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2"/>
        <v>1-1</v>
      </c>
      <c r="Q48" s="37">
        <f>IF((D48&lt;&gt;"")*(E48&lt;&gt;"")=1,COUNTIF(P$12:P48,P48),"")</f>
        <v>37</v>
      </c>
      <c r="R48" s="37" t="str">
        <f t="shared" si="3"/>
        <v>1-1-37</v>
      </c>
    </row>
    <row r="49" spans="1:18"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0"/>
        <v>2</v>
      </c>
      <c r="G49" s="136">
        <f>IFERROR(VLOOKUP(CONCATENATE(D49,"-",E49),Feuil2!C$2:G$101,5,FALSE),"")</f>
        <v>1</v>
      </c>
      <c r="H49" s="41"/>
      <c r="I49" s="62" t="b">
        <f>IF(IFERROR(MATCH(A49,'Risk identification'!N$7:N$72,0)&gt;0,FALSE),TRUE,FALSE)</f>
        <v>1</v>
      </c>
      <c r="J49" s="21"/>
      <c r="K49" s="21"/>
      <c r="L49" s="61">
        <f t="shared" si="1"/>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2"/>
        <v>1-1</v>
      </c>
      <c r="Q49" s="37">
        <f>IF((D49&lt;&gt;"")*(E49&lt;&gt;"")=1,COUNTIF(P$12:P49,P49),"")</f>
        <v>38</v>
      </c>
      <c r="R49" s="37" t="str">
        <f t="shared" si="3"/>
        <v>1-1-38</v>
      </c>
    </row>
    <row r="50" spans="1:18"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0"/>
        <v>2</v>
      </c>
      <c r="G50" s="136">
        <f>IFERROR(VLOOKUP(CONCATENATE(D50,"-",E50),Feuil2!C$2:G$101,5,FALSE),"")</f>
        <v>1</v>
      </c>
      <c r="H50" s="41"/>
      <c r="I50" s="62" t="b">
        <f>IF(IFERROR(MATCH(A50,'Risk identification'!N$7:N$72,0)&gt;0,FALSE),TRUE,FALSE)</f>
        <v>1</v>
      </c>
      <c r="J50" s="21"/>
      <c r="K50" s="21"/>
      <c r="L50" s="61">
        <f t="shared" si="1"/>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2"/>
        <v>1-1</v>
      </c>
      <c r="Q50" s="37">
        <f>IF((D50&lt;&gt;"")*(E50&lt;&gt;"")=1,COUNTIF(P$12:P50,P50),"")</f>
        <v>39</v>
      </c>
      <c r="R50" s="37" t="str">
        <f t="shared" si="3"/>
        <v>1-1-39</v>
      </c>
    </row>
    <row r="51" spans="1:18"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0"/>
        <v>2</v>
      </c>
      <c r="G51" s="136">
        <f>IFERROR(VLOOKUP(CONCATENATE(D51,"-",E51),Feuil2!C$2:G$101,5,FALSE),"")</f>
        <v>1</v>
      </c>
      <c r="H51" s="41"/>
      <c r="I51" s="62" t="b">
        <f>IF(IFERROR(MATCH(A51,'Risk identification'!N$7:N$72,0)&gt;0,FALSE),TRUE,FALSE)</f>
        <v>1</v>
      </c>
      <c r="J51" s="21"/>
      <c r="K51" s="21"/>
      <c r="L51" s="61">
        <f t="shared" si="1"/>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2"/>
        <v>1-1</v>
      </c>
      <c r="Q51" s="37">
        <f>IF((D51&lt;&gt;"")*(E51&lt;&gt;"")=1,COUNTIF(P$12:P51,P51),"")</f>
        <v>40</v>
      </c>
      <c r="R51" s="37" t="str">
        <f t="shared" si="3"/>
        <v>1-1-40</v>
      </c>
    </row>
    <row r="52" spans="1:18"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0"/>
        <v>2</v>
      </c>
      <c r="G52" s="136">
        <f>IFERROR(VLOOKUP(CONCATENATE(D52,"-",E52),Feuil2!C$2:G$101,5,FALSE),"")</f>
        <v>1</v>
      </c>
      <c r="H52" s="41"/>
      <c r="I52" s="62" t="b">
        <f>IF(IFERROR(MATCH(A52,'Risk identification'!N$7:N$72,0)&gt;0,FALSE),TRUE,FALSE)</f>
        <v>1</v>
      </c>
      <c r="J52" s="21"/>
      <c r="K52" s="21"/>
      <c r="L52" s="61">
        <f t="shared" si="1"/>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2"/>
        <v>1-1</v>
      </c>
      <c r="Q52" s="37">
        <f>IF((D52&lt;&gt;"")*(E52&lt;&gt;"")=1,COUNTIF(P$12:P52,P52),"")</f>
        <v>41</v>
      </c>
      <c r="R52" s="37" t="str">
        <f t="shared" si="3"/>
        <v>1-1-41</v>
      </c>
    </row>
    <row r="53" spans="1:18"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0"/>
        <v>2</v>
      </c>
      <c r="G53" s="136">
        <f>IFERROR(VLOOKUP(CONCATENATE(D53,"-",E53),Feuil2!C$2:G$101,5,FALSE),"")</f>
        <v>1</v>
      </c>
      <c r="H53" s="41"/>
      <c r="I53" s="62" t="b">
        <f>IF(IFERROR(MATCH(A53,'Risk identification'!N$7:N$72,0)&gt;0,FALSE),TRUE,FALSE)</f>
        <v>1</v>
      </c>
      <c r="J53" s="21"/>
      <c r="K53" s="21"/>
      <c r="L53" s="61">
        <f t="shared" si="1"/>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2"/>
        <v>1-1</v>
      </c>
      <c r="Q53" s="37">
        <f>IF((D53&lt;&gt;"")*(E53&lt;&gt;"")=1,COUNTIF(P$12:P53,P53),"")</f>
        <v>42</v>
      </c>
      <c r="R53" s="37" t="str">
        <f t="shared" si="3"/>
        <v>1-1-42</v>
      </c>
    </row>
    <row r="54" spans="1:18"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0"/>
        <v>2</v>
      </c>
      <c r="G54" s="136">
        <f>IFERROR(VLOOKUP(CONCATENATE(D54,"-",E54),Feuil2!C$2:G$101,5,FALSE),"")</f>
        <v>1</v>
      </c>
      <c r="H54" s="41"/>
      <c r="I54" s="62" t="b">
        <f>IF(IFERROR(MATCH(A54,'Risk identification'!N$7:N$72,0)&gt;0,FALSE),TRUE,FALSE)</f>
        <v>1</v>
      </c>
      <c r="J54" s="21"/>
      <c r="K54" s="21"/>
      <c r="L54" s="61">
        <f t="shared" si="1"/>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2"/>
        <v>1-1</v>
      </c>
      <c r="Q54" s="37">
        <f>IF((D54&lt;&gt;"")*(E54&lt;&gt;"")=1,COUNTIF(P$12:P54,P54),"")</f>
        <v>43</v>
      </c>
      <c r="R54" s="37" t="str">
        <f t="shared" si="3"/>
        <v>1-1-43</v>
      </c>
    </row>
    <row r="55" spans="1:18"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0"/>
        <v>2</v>
      </c>
      <c r="G55" s="136">
        <f>IFERROR(VLOOKUP(CONCATENATE(D55,"-",E55),Feuil2!C$2:G$101,5,FALSE),"")</f>
        <v>1</v>
      </c>
      <c r="H55" s="41"/>
      <c r="I55" s="62" t="b">
        <f>IF(IFERROR(MATCH(A55,'Risk identification'!N$7:N$72,0)&gt;0,FALSE),TRUE,FALSE)</f>
        <v>1</v>
      </c>
      <c r="J55" s="21"/>
      <c r="K55" s="21"/>
      <c r="L55" s="61">
        <f t="shared" si="1"/>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2"/>
        <v>1-1</v>
      </c>
      <c r="Q55" s="37">
        <f>IF((D55&lt;&gt;"")*(E55&lt;&gt;"")=1,COUNTIF(P$12:P55,P55),"")</f>
        <v>44</v>
      </c>
      <c r="R55" s="37" t="str">
        <f t="shared" si="3"/>
        <v>1-1-44</v>
      </c>
    </row>
    <row r="56" spans="1:18"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0"/>
        <v>2</v>
      </c>
      <c r="G56" s="136">
        <f>IFERROR(VLOOKUP(CONCATENATE(D56,"-",E56),Feuil2!C$2:G$101,5,FALSE),"")</f>
        <v>1</v>
      </c>
      <c r="H56" s="41"/>
      <c r="I56" s="62" t="b">
        <f>IF(IFERROR(MATCH(A56,'Risk identification'!N$7:N$72,0)&gt;0,FALSE),TRUE,FALSE)</f>
        <v>1</v>
      </c>
      <c r="J56" s="21"/>
      <c r="K56" s="21"/>
      <c r="L56" s="61">
        <f t="shared" si="1"/>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2"/>
        <v>1-1</v>
      </c>
      <c r="Q56" s="37">
        <f>IF((D56&lt;&gt;"")*(E56&lt;&gt;"")=1,COUNTIF(P$12:P56,P56),"")</f>
        <v>45</v>
      </c>
      <c r="R56" s="37" t="str">
        <f t="shared" si="3"/>
        <v>1-1-45</v>
      </c>
    </row>
    <row r="57" spans="1:18"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0"/>
        <v>2</v>
      </c>
      <c r="G57" s="136">
        <f>IFERROR(VLOOKUP(CONCATENATE(D57,"-",E57),Feuil2!C$2:G$101,5,FALSE),"")</f>
        <v>1</v>
      </c>
      <c r="H57" s="41"/>
      <c r="I57" s="62" t="b">
        <f>IF(IFERROR(MATCH(A57,'Risk identification'!N$7:N$72,0)&gt;0,FALSE),TRUE,FALSE)</f>
        <v>1</v>
      </c>
      <c r="J57" s="21"/>
      <c r="K57" s="21"/>
      <c r="L57" s="61">
        <f t="shared" si="1"/>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2"/>
        <v>1-1</v>
      </c>
      <c r="Q57" s="37">
        <f>IF((D57&lt;&gt;"")*(E57&lt;&gt;"")=1,COUNTIF(P$12:P57,P57),"")</f>
        <v>46</v>
      </c>
      <c r="R57" s="37" t="str">
        <f t="shared" si="3"/>
        <v>1-1-46</v>
      </c>
    </row>
    <row r="58" spans="1:18"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0"/>
        <v>2</v>
      </c>
      <c r="G58" s="136">
        <f>IFERROR(VLOOKUP(CONCATENATE(D58,"-",E58),Feuil2!C$2:G$101,5,FALSE),"")</f>
        <v>1</v>
      </c>
      <c r="H58" s="41"/>
      <c r="I58" s="62" t="b">
        <f>IF(IFERROR(MATCH(A58,'Risk identification'!N$7:N$72,0)&gt;0,FALSE),TRUE,FALSE)</f>
        <v>1</v>
      </c>
      <c r="J58" s="21"/>
      <c r="K58" s="21"/>
      <c r="L58" s="61">
        <f t="shared" si="1"/>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2"/>
        <v>1-1</v>
      </c>
      <c r="Q58" s="37">
        <f>IF((D58&lt;&gt;"")*(E58&lt;&gt;"")=1,COUNTIF(P$12:P58,P58),"")</f>
        <v>47</v>
      </c>
      <c r="R58" s="37" t="str">
        <f t="shared" si="3"/>
        <v>1-1-47</v>
      </c>
    </row>
    <row r="59" spans="1:18"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0"/>
        <v>2</v>
      </c>
      <c r="G59" s="136">
        <f>IFERROR(VLOOKUP(CONCATENATE(D59,"-",E59),Feuil2!C$2:G$101,5,FALSE),"")</f>
        <v>1</v>
      </c>
      <c r="H59" s="41"/>
      <c r="I59" s="62" t="b">
        <f>IF(IFERROR(MATCH(A59,'Risk identification'!N$7:N$72,0)&gt;0,FALSE),TRUE,FALSE)</f>
        <v>1</v>
      </c>
      <c r="J59" s="21"/>
      <c r="K59" s="21"/>
      <c r="L59" s="61">
        <f t="shared" si="1"/>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2"/>
        <v>1-1</v>
      </c>
      <c r="Q59" s="37">
        <f>IF((D59&lt;&gt;"")*(E59&lt;&gt;"")=1,COUNTIF(P$12:P59,P59),"")</f>
        <v>48</v>
      </c>
      <c r="R59" s="37" t="str">
        <f t="shared" si="3"/>
        <v>1-1-48</v>
      </c>
    </row>
    <row r="60" spans="1:18"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0"/>
        <v>2</v>
      </c>
      <c r="G60" s="136">
        <f>IFERROR(VLOOKUP(CONCATENATE(D60,"-",E60),Feuil2!C$2:G$101,5,FALSE),"")</f>
        <v>1</v>
      </c>
      <c r="H60" s="41"/>
      <c r="I60" s="62" t="b">
        <f>IF(IFERROR(MATCH(A60,'Risk identification'!N$7:N$72,0)&gt;0,FALSE),TRUE,FALSE)</f>
        <v>1</v>
      </c>
      <c r="J60" s="21"/>
      <c r="K60" s="21"/>
      <c r="L60" s="61">
        <f t="shared" si="1"/>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2"/>
        <v>1-1</v>
      </c>
      <c r="Q60" s="37">
        <f>IF((D60&lt;&gt;"")*(E60&lt;&gt;"")=1,COUNTIF(P$12:P60,P60),"")</f>
        <v>49</v>
      </c>
      <c r="R60" s="37" t="str">
        <f t="shared" si="3"/>
        <v>1-1-49</v>
      </c>
    </row>
    <row r="61" spans="1:18"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0"/>
        <v>2</v>
      </c>
      <c r="G61" s="136">
        <f>IFERROR(VLOOKUP(CONCATENATE(D61,"-",E61),Feuil2!C$2:G$101,5,FALSE),"")</f>
        <v>1</v>
      </c>
      <c r="H61" s="41"/>
      <c r="I61" s="62" t="b">
        <f>IF(IFERROR(MATCH(A61,'Risk identification'!N$7:N$72,0)&gt;0,FALSE),TRUE,FALSE)</f>
        <v>1</v>
      </c>
      <c r="J61" s="21"/>
      <c r="K61" s="21"/>
      <c r="L61" s="61">
        <f t="shared" si="1"/>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2"/>
        <v>1-1</v>
      </c>
      <c r="Q61" s="37">
        <f>IF((D61&lt;&gt;"")*(E61&lt;&gt;"")=1,COUNTIF(P$12:P61,P61),"")</f>
        <v>50</v>
      </c>
      <c r="R61" s="37" t="str">
        <f t="shared" si="3"/>
        <v>1-1-50</v>
      </c>
    </row>
    <row r="62" spans="1:18"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0"/>
        <v>2</v>
      </c>
      <c r="G62" s="136">
        <f>IFERROR(VLOOKUP(CONCATENATE(D62,"-",E62),Feuil2!C$2:G$101,5,FALSE),"")</f>
        <v>1</v>
      </c>
      <c r="H62" s="41"/>
      <c r="I62" s="62" t="b">
        <f>IF(IFERROR(MATCH(A62,'Risk identification'!N$7:N$72,0)&gt;0,FALSE),TRUE,FALSE)</f>
        <v>1</v>
      </c>
      <c r="J62" s="21"/>
      <c r="K62" s="21"/>
      <c r="L62" s="61">
        <f t="shared" si="1"/>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2"/>
        <v>1-1</v>
      </c>
      <c r="Q62" s="37">
        <f>IF((D62&lt;&gt;"")*(E62&lt;&gt;"")=1,COUNTIF(P$12:P62,P62),"")</f>
        <v>51</v>
      </c>
      <c r="R62" s="37" t="str">
        <f t="shared" si="3"/>
        <v>1-1-51</v>
      </c>
    </row>
    <row r="63" spans="1:18"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0"/>
        <v>2</v>
      </c>
      <c r="G63" s="136">
        <f>IFERROR(VLOOKUP(CONCATENATE(D63,"-",E63),Feuil2!C$2:G$101,5,FALSE),"")</f>
        <v>1</v>
      </c>
      <c r="H63" s="41"/>
      <c r="I63" s="62" t="b">
        <f>IF(IFERROR(MATCH(A63,'Risk identification'!N$7:N$72,0)&gt;0,FALSE),TRUE,FALSE)</f>
        <v>1</v>
      </c>
      <c r="J63" s="21"/>
      <c r="K63" s="21"/>
      <c r="L63" s="61">
        <f t="shared" si="1"/>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2"/>
        <v>1-1</v>
      </c>
      <c r="Q63" s="37">
        <f>IF((D63&lt;&gt;"")*(E63&lt;&gt;"")=1,COUNTIF(P$12:P63,P63),"")</f>
        <v>52</v>
      </c>
      <c r="R63" s="37" t="str">
        <f t="shared" si="3"/>
        <v>1-1-52</v>
      </c>
    </row>
    <row r="64" spans="1:18"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0"/>
        <v>2</v>
      </c>
      <c r="G64" s="136">
        <f>IFERROR(VLOOKUP(CONCATENATE(D64,"-",E64),Feuil2!C$2:G$101,5,FALSE),"")</f>
        <v>1</v>
      </c>
      <c r="H64" s="41"/>
      <c r="I64" s="62" t="b">
        <f>IF(IFERROR(MATCH(A64,'Risk identification'!N$7:N$72,0)&gt;0,FALSE),TRUE,FALSE)</f>
        <v>1</v>
      </c>
      <c r="J64" s="21"/>
      <c r="K64" s="21"/>
      <c r="L64" s="61">
        <f t="shared" si="1"/>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2"/>
        <v>1-1</v>
      </c>
      <c r="Q64" s="37">
        <f>IF((D64&lt;&gt;"")*(E64&lt;&gt;"")=1,COUNTIF(P$12:P64,P64),"")</f>
        <v>53</v>
      </c>
      <c r="R64" s="37" t="str">
        <f t="shared" si="3"/>
        <v>1-1-53</v>
      </c>
    </row>
    <row r="65" spans="1:18"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0"/>
        <v>2</v>
      </c>
      <c r="G65" s="136">
        <f>IFERROR(VLOOKUP(CONCATENATE(D65,"-",E65),Feuil2!C$2:G$101,5,FALSE),"")</f>
        <v>1</v>
      </c>
      <c r="H65" s="41"/>
      <c r="I65" s="62" t="b">
        <f>IF(IFERROR(MATCH(A65,'Risk identification'!N$7:N$72,0)&gt;0,FALSE),TRUE,FALSE)</f>
        <v>1</v>
      </c>
      <c r="J65" s="21"/>
      <c r="K65" s="21"/>
      <c r="L65" s="61">
        <f t="shared" si="1"/>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2"/>
        <v>1-1</v>
      </c>
      <c r="Q65" s="37">
        <f>IF((D65&lt;&gt;"")*(E65&lt;&gt;"")=1,COUNTIF(P$12:P65,P65),"")</f>
        <v>54</v>
      </c>
      <c r="R65" s="37" t="str">
        <f t="shared" si="3"/>
        <v>1-1-54</v>
      </c>
    </row>
    <row r="66" spans="1:18"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0"/>
        <v>2</v>
      </c>
      <c r="G66" s="136">
        <f>IFERROR(VLOOKUP(CONCATENATE(D66,"-",E66),Feuil2!C$2:G$101,5,FALSE),"")</f>
        <v>1</v>
      </c>
      <c r="H66" s="41"/>
      <c r="I66" s="62" t="b">
        <f>IF(IFERROR(MATCH(A66,'Risk identification'!N$7:N$72,0)&gt;0,FALSE),TRUE,FALSE)</f>
        <v>1</v>
      </c>
      <c r="J66" s="21"/>
      <c r="K66" s="21"/>
      <c r="L66" s="61">
        <f t="shared" si="1"/>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2"/>
        <v>1-1</v>
      </c>
      <c r="Q66" s="37">
        <f>IF((D66&lt;&gt;"")*(E66&lt;&gt;"")=1,COUNTIF(P$12:P66,P66),"")</f>
        <v>55</v>
      </c>
      <c r="R66" s="37" t="str">
        <f t="shared" si="3"/>
        <v>1-1-55</v>
      </c>
    </row>
    <row r="67" spans="1:18"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0"/>
        <v>2</v>
      </c>
      <c r="G67" s="136">
        <f>IFERROR(VLOOKUP(CONCATENATE(D67,"-",E67),Feuil2!C$2:G$101,5,FALSE),"")</f>
        <v>1</v>
      </c>
      <c r="H67" s="41"/>
      <c r="I67" s="62" t="b">
        <f>IF(IFERROR(MATCH(A67,'Risk identification'!N$7:N$72,0)&gt;0,FALSE),TRUE,FALSE)</f>
        <v>1</v>
      </c>
      <c r="J67" s="21"/>
      <c r="K67" s="21"/>
      <c r="L67" s="61">
        <f t="shared" si="1"/>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2"/>
        <v>1-1</v>
      </c>
      <c r="Q67" s="37">
        <f>IF((D67&lt;&gt;"")*(E67&lt;&gt;"")=1,COUNTIF(P$12:P67,P67),"")</f>
        <v>56</v>
      </c>
      <c r="R67" s="37" t="str">
        <f t="shared" si="3"/>
        <v>1-1-56</v>
      </c>
    </row>
    <row r="68" spans="1:18"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0"/>
        <v>2</v>
      </c>
      <c r="G68" s="136">
        <f>IFERROR(VLOOKUP(CONCATENATE(D68,"-",E68),Feuil2!C$2:G$101,5,FALSE),"")</f>
        <v>1</v>
      </c>
      <c r="H68" s="41"/>
      <c r="I68" s="62" t="b">
        <f>IF(IFERROR(MATCH(A68,'Risk identification'!N$7:N$72,0)&gt;0,FALSE),TRUE,FALSE)</f>
        <v>1</v>
      </c>
      <c r="J68" s="21"/>
      <c r="K68" s="21"/>
      <c r="L68" s="61">
        <f t="shared" si="1"/>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2"/>
        <v>1-1</v>
      </c>
      <c r="Q68" s="37">
        <f>IF((D68&lt;&gt;"")*(E68&lt;&gt;"")=1,COUNTIF(P$12:P68,P68),"")</f>
        <v>57</v>
      </c>
      <c r="R68" s="37" t="str">
        <f t="shared" si="3"/>
        <v>1-1-57</v>
      </c>
    </row>
    <row r="69" spans="1:18"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0"/>
        <v/>
      </c>
      <c r="G69" s="136" t="str">
        <f>IFERROR(VLOOKUP(CONCATENATE(D69,"-",E69),Feuil2!C$2:G$101,5,FALSE),"")</f>
        <v/>
      </c>
      <c r="H69" s="41"/>
      <c r="I69" s="62" t="b">
        <f>IF(IFERROR(MATCH(A69,'Risk identification'!N$7:N$72,0)&gt;0,FALSE),TRUE,FALSE)</f>
        <v>0</v>
      </c>
      <c r="J69" s="21"/>
      <c r="K69" s="21"/>
      <c r="L69" s="61" t="str">
        <f t="shared" si="1"/>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2"/>
        <v/>
      </c>
      <c r="Q69" s="37" t="str">
        <f>IF((D69&lt;&gt;"")*(E69&lt;&gt;"")=1,COUNTIF(P$12:P69,P69),"")</f>
        <v/>
      </c>
      <c r="R69" s="37" t="str">
        <f t="shared" si="3"/>
        <v/>
      </c>
    </row>
    <row r="70" spans="1:18"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0"/>
        <v/>
      </c>
      <c r="G70" s="136" t="str">
        <f>IFERROR(VLOOKUP(CONCATENATE(D70,"-",E70),Feuil2!C$2:G$101,5,FALSE),"")</f>
        <v/>
      </c>
      <c r="H70" s="41"/>
      <c r="I70" s="62" t="b">
        <f>IF(IFERROR(MATCH(A70,'Risk identification'!N$7:N$72,0)&gt;0,FALSE),TRUE,FALSE)</f>
        <v>0</v>
      </c>
      <c r="J70" s="21"/>
      <c r="K70" s="21"/>
      <c r="L70" s="61" t="str">
        <f t="shared" si="1"/>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2"/>
        <v/>
      </c>
      <c r="Q70" s="37" t="str">
        <f>IF((D70&lt;&gt;"")*(E70&lt;&gt;"")=1,COUNTIF(P$12:P70,P70),"")</f>
        <v/>
      </c>
      <c r="R70" s="37" t="str">
        <f t="shared" si="3"/>
        <v/>
      </c>
    </row>
    <row r="71" spans="1:18"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0"/>
        <v/>
      </c>
      <c r="G71" s="136" t="str">
        <f>IFERROR(VLOOKUP(CONCATENATE(D71,"-",E71),Feuil2!C$2:G$101,5,FALSE),"")</f>
        <v/>
      </c>
      <c r="H71" s="41"/>
      <c r="I71" s="62" t="b">
        <f>IF(IFERROR(MATCH(A71,'Risk identification'!N$7:N$72,0)&gt;0,FALSE),TRUE,FALSE)</f>
        <v>0</v>
      </c>
      <c r="J71" s="21"/>
      <c r="K71" s="21"/>
      <c r="L71" s="61" t="str">
        <f t="shared" si="1"/>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2"/>
        <v/>
      </c>
      <c r="Q71" s="37" t="str">
        <f>IF((D71&lt;&gt;"")*(E71&lt;&gt;"")=1,COUNTIF(P$12:P71,P71),"")</f>
        <v/>
      </c>
      <c r="R71" s="37" t="str">
        <f t="shared" si="3"/>
        <v/>
      </c>
    </row>
    <row r="72" spans="1:18"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0"/>
        <v/>
      </c>
      <c r="G72" s="136" t="str">
        <f>IFERROR(VLOOKUP(CONCATENATE(D72,"-",E72),Feuil2!C$2:G$101,5,FALSE),"")</f>
        <v/>
      </c>
      <c r="H72" s="41"/>
      <c r="I72" s="62" t="b">
        <f>IF(IFERROR(MATCH(A72,'Risk identification'!N$7:N$72,0)&gt;0,FALSE),TRUE,FALSE)</f>
        <v>0</v>
      </c>
      <c r="J72" s="21"/>
      <c r="K72" s="21"/>
      <c r="L72" s="61" t="str">
        <f t="shared" si="1"/>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2"/>
        <v/>
      </c>
      <c r="Q72" s="37" t="str">
        <f>IF((D72&lt;&gt;"")*(E72&lt;&gt;"")=1,COUNTIF(P$12:P72,P72),"")</f>
        <v/>
      </c>
      <c r="R72" s="37" t="str">
        <f t="shared" si="3"/>
        <v/>
      </c>
    </row>
    <row r="73" spans="1:18"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0"/>
        <v/>
      </c>
      <c r="G73" s="136" t="str">
        <f>IFERROR(VLOOKUP(CONCATENATE(D73,"-",E73),Feuil2!C$2:G$101,5,FALSE),"")</f>
        <v/>
      </c>
      <c r="H73" s="41"/>
      <c r="I73" s="62" t="b">
        <f>IF(IFERROR(MATCH(A73,'Risk identification'!N$7:N$72,0)&gt;0,FALSE),TRUE,FALSE)</f>
        <v>0</v>
      </c>
      <c r="J73" s="21"/>
      <c r="K73" s="21"/>
      <c r="L73" s="61" t="str">
        <f t="shared" si="1"/>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2"/>
        <v/>
      </c>
      <c r="Q73" s="37" t="str">
        <f>IF((D73&lt;&gt;"")*(E73&lt;&gt;"")=1,COUNTIF(P$12:P73,P73),"")</f>
        <v/>
      </c>
      <c r="R73" s="37" t="str">
        <f t="shared" si="3"/>
        <v/>
      </c>
    </row>
    <row r="74" spans="1:18"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0"/>
        <v/>
      </c>
      <c r="G74" s="136" t="str">
        <f>IFERROR(VLOOKUP(CONCATENATE(D74,"-",E74),Feuil2!C$2:G$101,5,FALSE),"")</f>
        <v/>
      </c>
      <c r="H74" s="41"/>
      <c r="I74" s="62" t="b">
        <f>IF(IFERROR(MATCH(A74,'Risk identification'!N$7:N$72,0)&gt;0,FALSE),TRUE,FALSE)</f>
        <v>0</v>
      </c>
      <c r="J74" s="21"/>
      <c r="K74" s="21"/>
      <c r="L74" s="61" t="str">
        <f t="shared" si="1"/>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2"/>
        <v/>
      </c>
      <c r="Q74" s="37" t="str">
        <f>IF((D74&lt;&gt;"")*(E74&lt;&gt;"")=1,COUNTIF(P$12:P74,P74),"")</f>
        <v/>
      </c>
      <c r="R74" s="37" t="str">
        <f t="shared" si="3"/>
        <v/>
      </c>
    </row>
    <row r="75" spans="1:18"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0"/>
        <v/>
      </c>
      <c r="G75" s="136" t="str">
        <f>IFERROR(VLOOKUP(CONCATENATE(D75,"-",E75),Feuil2!C$2:G$101,5,FALSE),"")</f>
        <v/>
      </c>
      <c r="H75" s="41"/>
      <c r="I75" s="62" t="b">
        <f>IF(IFERROR(MATCH(A75,'Risk identification'!N$7:N$72,0)&gt;0,FALSE),TRUE,FALSE)</f>
        <v>0</v>
      </c>
      <c r="J75" s="21"/>
      <c r="K75" s="21"/>
      <c r="L75" s="61" t="str">
        <f t="shared" si="1"/>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2"/>
        <v/>
      </c>
      <c r="Q75" s="37" t="str">
        <f>IF((D75&lt;&gt;"")*(E75&lt;&gt;"")=1,COUNTIF(P$12:P75,P75),"")</f>
        <v/>
      </c>
      <c r="R75" s="37" t="str">
        <f t="shared" si="3"/>
        <v/>
      </c>
    </row>
    <row r="76" spans="1:18"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0"/>
        <v/>
      </c>
      <c r="G76" s="136" t="str">
        <f>IFERROR(VLOOKUP(CONCATENATE(D76,"-",E76),Feuil2!C$2:G$101,5,FALSE),"")</f>
        <v/>
      </c>
      <c r="H76" s="41"/>
      <c r="I76" s="62" t="b">
        <f>IF(IFERROR(MATCH(A76,'Risk identification'!N$7:N$72,0)&gt;0,FALSE),TRUE,FALSE)</f>
        <v>0</v>
      </c>
      <c r="J76" s="21"/>
      <c r="K76" s="21"/>
      <c r="L76" s="61" t="str">
        <f t="shared" si="1"/>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2"/>
        <v/>
      </c>
      <c r="Q76" s="37" t="str">
        <f>IF((D76&lt;&gt;"")*(E76&lt;&gt;"")=1,COUNTIF(P$12:P76,P76),"")</f>
        <v/>
      </c>
      <c r="R76" s="37" t="str">
        <f t="shared" si="3"/>
        <v/>
      </c>
    </row>
    <row r="77" spans="1:18"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4">IF(I77,D77+E77,"")</f>
        <v/>
      </c>
      <c r="G77" s="136" t="str">
        <f>IFERROR(VLOOKUP(CONCATENATE(D77,"-",E77),Feuil2!C$2:G$101,5,FALSE),"")</f>
        <v/>
      </c>
      <c r="H77" s="41"/>
      <c r="I77" s="62" t="b">
        <f>IF(IFERROR(MATCH(A77,'Risk identification'!N$7:N$72,0)&gt;0,FALSE),TRUE,FALSE)</f>
        <v>0</v>
      </c>
      <c r="J77" s="21"/>
      <c r="K77" s="21"/>
      <c r="L77" s="61" t="str">
        <f t="shared" ref="L77:L99" si="5">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6">IF((D77&lt;&gt;"")*(E77&lt;&gt;"")=1,CONCATENATE(D77,"-",E77),"")</f>
        <v/>
      </c>
      <c r="Q77" s="37" t="str">
        <f>IF((D77&lt;&gt;"")*(E77&lt;&gt;"")=1,COUNTIF(P$12:P77,P77),"")</f>
        <v/>
      </c>
      <c r="R77" s="37" t="str">
        <f t="shared" ref="R77:R108" si="7">IF((D77&lt;&gt;"")*(E77&lt;&gt;"")=1,CONCATENATE(P77,"-",Q77),"")</f>
        <v/>
      </c>
    </row>
    <row r="78" spans="1:18"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4"/>
        <v/>
      </c>
      <c r="G78" s="136" t="str">
        <f>IFERROR(VLOOKUP(CONCATENATE(D78,"-",E78),Feuil2!C$2:G$101,5,FALSE),"")</f>
        <v/>
      </c>
      <c r="H78" s="41"/>
      <c r="I78" s="62" t="b">
        <f>IF(IFERROR(MATCH(A78,'Risk identification'!N$7:N$72,0)&gt;0,FALSE),TRUE,FALSE)</f>
        <v>0</v>
      </c>
      <c r="J78" s="21"/>
      <c r="K78" s="21"/>
      <c r="L78" s="61" t="str">
        <f t="shared" si="5"/>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6"/>
        <v/>
      </c>
      <c r="Q78" s="37" t="str">
        <f>IF((D78&lt;&gt;"")*(E78&lt;&gt;"")=1,COUNTIF(P$12:P78,P78),"")</f>
        <v/>
      </c>
      <c r="R78" s="37" t="str">
        <f t="shared" si="7"/>
        <v/>
      </c>
    </row>
    <row r="79" spans="1:18"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4"/>
        <v/>
      </c>
      <c r="G79" s="136" t="str">
        <f>IFERROR(VLOOKUP(CONCATENATE(D79,"-",E79),Feuil2!C$2:G$101,5,FALSE),"")</f>
        <v/>
      </c>
      <c r="H79" s="41"/>
      <c r="I79" s="62" t="b">
        <f>IF(IFERROR(MATCH(A79,'Risk identification'!N$7:N$72,0)&gt;0,FALSE),TRUE,FALSE)</f>
        <v>0</v>
      </c>
      <c r="J79" s="21"/>
      <c r="K79" s="21"/>
      <c r="L79" s="61" t="str">
        <f t="shared" si="5"/>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6"/>
        <v/>
      </c>
      <c r="Q79" s="37" t="str">
        <f>IF((D79&lt;&gt;"")*(E79&lt;&gt;"")=1,COUNTIF(P$12:P79,P79),"")</f>
        <v/>
      </c>
      <c r="R79" s="37" t="str">
        <f t="shared" si="7"/>
        <v/>
      </c>
    </row>
    <row r="80" spans="1:18"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4"/>
        <v/>
      </c>
      <c r="G80" s="136" t="str">
        <f>IFERROR(VLOOKUP(CONCATENATE(D80,"-",E80),Feuil2!C$2:G$101,5,FALSE),"")</f>
        <v/>
      </c>
      <c r="H80" s="41"/>
      <c r="I80" s="62" t="b">
        <f>IF(IFERROR(MATCH(A80,'Risk identification'!N$7:N$72,0)&gt;0,FALSE),TRUE,FALSE)</f>
        <v>0</v>
      </c>
      <c r="J80" s="21"/>
      <c r="K80" s="21"/>
      <c r="L80" s="61" t="str">
        <f t="shared" si="5"/>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6"/>
        <v/>
      </c>
      <c r="Q80" s="37" t="str">
        <f>IF((D80&lt;&gt;"")*(E80&lt;&gt;"")=1,COUNTIF(P$12:P80,P80),"")</f>
        <v/>
      </c>
      <c r="R80" s="37" t="str">
        <f t="shared" si="7"/>
        <v/>
      </c>
    </row>
    <row r="81" spans="1:18"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4"/>
        <v/>
      </c>
      <c r="G81" s="136" t="str">
        <f>IFERROR(VLOOKUP(CONCATENATE(D81,"-",E81),Feuil2!C$2:G$101,5,FALSE),"")</f>
        <v/>
      </c>
      <c r="H81" s="41"/>
      <c r="I81" s="62" t="b">
        <f>IF(IFERROR(MATCH(A81,'Risk identification'!N$7:N$72,0)&gt;0,FALSE),TRUE,FALSE)</f>
        <v>0</v>
      </c>
      <c r="J81" s="21"/>
      <c r="K81" s="21"/>
      <c r="L81" s="61" t="str">
        <f t="shared" si="5"/>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6"/>
        <v/>
      </c>
      <c r="Q81" s="37" t="str">
        <f>IF((D81&lt;&gt;"")*(E81&lt;&gt;"")=1,COUNTIF(P$12:P81,P81),"")</f>
        <v/>
      </c>
      <c r="R81" s="37" t="str">
        <f t="shared" si="7"/>
        <v/>
      </c>
    </row>
    <row r="82" spans="1:18"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4"/>
        <v/>
      </c>
      <c r="G82" s="136" t="str">
        <f>IFERROR(VLOOKUP(CONCATENATE(D82,"-",E82),Feuil2!C$2:G$101,5,FALSE),"")</f>
        <v/>
      </c>
      <c r="H82" s="41"/>
      <c r="I82" s="62" t="b">
        <f>IF(IFERROR(MATCH(A82,'Risk identification'!N$7:N$72,0)&gt;0,FALSE),TRUE,FALSE)</f>
        <v>0</v>
      </c>
      <c r="J82" s="21"/>
      <c r="K82" s="21"/>
      <c r="L82" s="61" t="str">
        <f t="shared" si="5"/>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6"/>
        <v/>
      </c>
      <c r="Q82" s="37" t="str">
        <f>IF((D82&lt;&gt;"")*(E82&lt;&gt;"")=1,COUNTIF(P$12:P82,P82),"")</f>
        <v/>
      </c>
      <c r="R82" s="37" t="str">
        <f t="shared" si="7"/>
        <v/>
      </c>
    </row>
    <row r="83" spans="1:18"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4"/>
        <v/>
      </c>
      <c r="G83" s="136" t="str">
        <f>IFERROR(VLOOKUP(CONCATENATE(D83,"-",E83),Feuil2!C$2:G$101,5,FALSE),"")</f>
        <v/>
      </c>
      <c r="H83" s="41"/>
      <c r="I83" s="62" t="b">
        <f>IF(IFERROR(MATCH(A83,'Risk identification'!N$7:N$72,0)&gt;0,FALSE),TRUE,FALSE)</f>
        <v>0</v>
      </c>
      <c r="J83" s="21"/>
      <c r="K83" s="21"/>
      <c r="L83" s="61" t="str">
        <f t="shared" si="5"/>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6"/>
        <v/>
      </c>
      <c r="Q83" s="37" t="str">
        <f>IF((D83&lt;&gt;"")*(E83&lt;&gt;"")=1,COUNTIF(P$12:P83,P83),"")</f>
        <v/>
      </c>
      <c r="R83" s="37" t="str">
        <f t="shared" si="7"/>
        <v/>
      </c>
    </row>
    <row r="84" spans="1:18"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4"/>
        <v/>
      </c>
      <c r="G84" s="136" t="str">
        <f>IFERROR(VLOOKUP(CONCATENATE(D84,"-",E84),Feuil2!C$2:G$101,5,FALSE),"")</f>
        <v/>
      </c>
      <c r="H84" s="41"/>
      <c r="I84" s="62" t="b">
        <f>IF(IFERROR(MATCH(A84,'Risk identification'!N$7:N$72,0)&gt;0,FALSE),TRUE,FALSE)</f>
        <v>0</v>
      </c>
      <c r="J84" s="21"/>
      <c r="K84" s="21"/>
      <c r="L84" s="61" t="str">
        <f t="shared" si="5"/>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6"/>
        <v/>
      </c>
      <c r="Q84" s="37" t="str">
        <f>IF((D84&lt;&gt;"")*(E84&lt;&gt;"")=1,COUNTIF(P$12:P84,P84),"")</f>
        <v/>
      </c>
      <c r="R84" s="37" t="str">
        <f t="shared" si="7"/>
        <v/>
      </c>
    </row>
    <row r="85" spans="1:18"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4"/>
        <v/>
      </c>
      <c r="G85" s="136" t="str">
        <f>IFERROR(VLOOKUP(CONCATENATE(D85,"-",E85),Feuil2!C$2:G$101,5,FALSE),"")</f>
        <v/>
      </c>
      <c r="H85" s="41"/>
      <c r="I85" s="62" t="b">
        <f>IF(IFERROR(MATCH(A85,'Risk identification'!N$7:N$72,0)&gt;0,FALSE),TRUE,FALSE)</f>
        <v>0</v>
      </c>
      <c r="J85" s="21"/>
      <c r="K85" s="21"/>
      <c r="L85" s="61" t="str">
        <f t="shared" si="5"/>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6"/>
        <v/>
      </c>
      <c r="Q85" s="37" t="str">
        <f>IF((D85&lt;&gt;"")*(E85&lt;&gt;"")=1,COUNTIF(P$12:P85,P85),"")</f>
        <v/>
      </c>
      <c r="R85" s="37" t="str">
        <f t="shared" si="7"/>
        <v/>
      </c>
    </row>
    <row r="86" spans="1:18"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4"/>
        <v/>
      </c>
      <c r="G86" s="136" t="str">
        <f>IFERROR(VLOOKUP(CONCATENATE(D86,"-",E86),Feuil2!C$2:G$101,5,FALSE),"")</f>
        <v/>
      </c>
      <c r="H86" s="41"/>
      <c r="I86" s="62" t="b">
        <f>IF(IFERROR(MATCH(A86,'Risk identification'!N$7:N$72,0)&gt;0,FALSE),TRUE,FALSE)</f>
        <v>0</v>
      </c>
      <c r="J86" s="21"/>
      <c r="K86" s="21"/>
      <c r="L86" s="61" t="str">
        <f t="shared" si="5"/>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6"/>
        <v/>
      </c>
      <c r="Q86" s="37" t="str">
        <f>IF((D86&lt;&gt;"")*(E86&lt;&gt;"")=1,COUNTIF(P$12:P86,P86),"")</f>
        <v/>
      </c>
      <c r="R86" s="37" t="str">
        <f t="shared" si="7"/>
        <v/>
      </c>
    </row>
    <row r="87" spans="1:18"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4"/>
        <v/>
      </c>
      <c r="G87" s="136" t="str">
        <f>IFERROR(VLOOKUP(CONCATENATE(D87,"-",E87),Feuil2!C$2:G$101,5,FALSE),"")</f>
        <v/>
      </c>
      <c r="H87" s="41"/>
      <c r="I87" s="62" t="b">
        <f>IF(IFERROR(MATCH(A87,'Risk identification'!N$7:N$72,0)&gt;0,FALSE),TRUE,FALSE)</f>
        <v>0</v>
      </c>
      <c r="J87" s="21"/>
      <c r="K87" s="21"/>
      <c r="L87" s="61" t="str">
        <f t="shared" si="5"/>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6"/>
        <v/>
      </c>
      <c r="Q87" s="37" t="str">
        <f>IF((D87&lt;&gt;"")*(E87&lt;&gt;"")=1,COUNTIF(P$12:P87,P87),"")</f>
        <v/>
      </c>
      <c r="R87" s="37" t="str">
        <f t="shared" si="7"/>
        <v/>
      </c>
    </row>
    <row r="88" spans="1:18"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4"/>
        <v/>
      </c>
      <c r="G88" s="136" t="str">
        <f>IFERROR(VLOOKUP(CONCATENATE(D88,"-",E88),Feuil2!C$2:G$101,5,FALSE),"")</f>
        <v/>
      </c>
      <c r="H88" s="41"/>
      <c r="I88" s="62" t="b">
        <f>IF(IFERROR(MATCH(A88,'Risk identification'!N$7:N$72,0)&gt;0,FALSE),TRUE,FALSE)</f>
        <v>0</v>
      </c>
      <c r="J88" s="21"/>
      <c r="K88" s="21"/>
      <c r="L88" s="61" t="str">
        <f t="shared" si="5"/>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6"/>
        <v/>
      </c>
      <c r="Q88" s="37" t="str">
        <f>IF((D88&lt;&gt;"")*(E88&lt;&gt;"")=1,COUNTIF(P$12:P88,P88),"")</f>
        <v/>
      </c>
      <c r="R88" s="37" t="str">
        <f t="shared" si="7"/>
        <v/>
      </c>
    </row>
    <row r="89" spans="1:18"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4"/>
        <v/>
      </c>
      <c r="G89" s="136" t="str">
        <f>IFERROR(VLOOKUP(CONCATENATE(D89,"-",E89),Feuil2!C$2:G$101,5,FALSE),"")</f>
        <v/>
      </c>
      <c r="H89" s="41"/>
      <c r="I89" s="62" t="b">
        <f>IF(IFERROR(MATCH(A89,'Risk identification'!N$7:N$72,0)&gt;0,FALSE),TRUE,FALSE)</f>
        <v>0</v>
      </c>
      <c r="J89" s="21"/>
      <c r="K89" s="21"/>
      <c r="L89" s="61" t="str">
        <f t="shared" si="5"/>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6"/>
        <v/>
      </c>
      <c r="Q89" s="37" t="str">
        <f>IF((D89&lt;&gt;"")*(E89&lt;&gt;"")=1,COUNTIF(P$12:P89,P89),"")</f>
        <v/>
      </c>
      <c r="R89" s="37" t="str">
        <f t="shared" si="7"/>
        <v/>
      </c>
    </row>
    <row r="90" spans="1:18"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4"/>
        <v/>
      </c>
      <c r="G90" s="136" t="str">
        <f>IFERROR(VLOOKUP(CONCATENATE(D90,"-",E90),Feuil2!C$2:G$101,5,FALSE),"")</f>
        <v/>
      </c>
      <c r="H90" s="41"/>
      <c r="I90" s="62" t="b">
        <f>IF(IFERROR(MATCH(A90,'Risk identification'!N$7:N$72,0)&gt;0,FALSE),TRUE,FALSE)</f>
        <v>0</v>
      </c>
      <c r="J90" s="21"/>
      <c r="K90" s="21"/>
      <c r="L90" s="61" t="str">
        <f t="shared" si="5"/>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6"/>
        <v/>
      </c>
      <c r="Q90" s="37" t="str">
        <f>IF((D90&lt;&gt;"")*(E90&lt;&gt;"")=1,COUNTIF(P$12:P90,P90),"")</f>
        <v/>
      </c>
      <c r="R90" s="37" t="str">
        <f t="shared" si="7"/>
        <v/>
      </c>
    </row>
    <row r="91" spans="1:18"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4"/>
        <v/>
      </c>
      <c r="G91" s="136" t="str">
        <f>IFERROR(VLOOKUP(CONCATENATE(D91,"-",E91),Feuil2!C$2:G$101,5,FALSE),"")</f>
        <v/>
      </c>
      <c r="H91" s="41"/>
      <c r="I91" s="62" t="b">
        <f>IF(IFERROR(MATCH(A91,'Risk identification'!N$7:N$72,0)&gt;0,FALSE),TRUE,FALSE)</f>
        <v>0</v>
      </c>
      <c r="J91" s="21"/>
      <c r="K91" s="21"/>
      <c r="L91" s="61" t="str">
        <f t="shared" si="5"/>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6"/>
        <v/>
      </c>
      <c r="Q91" s="37" t="str">
        <f>IF((D91&lt;&gt;"")*(E91&lt;&gt;"")=1,COUNTIF(P$12:P91,P91),"")</f>
        <v/>
      </c>
      <c r="R91" s="37" t="str">
        <f t="shared" si="7"/>
        <v/>
      </c>
    </row>
    <row r="92" spans="1:18"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4"/>
        <v/>
      </c>
      <c r="G92" s="136" t="str">
        <f>IFERROR(VLOOKUP(CONCATENATE(D92,"-",E92),Feuil2!C$2:G$101,5,FALSE),"")</f>
        <v/>
      </c>
      <c r="H92" s="41"/>
      <c r="I92" s="62" t="b">
        <f>IF(IFERROR(MATCH(A92,'Risk identification'!N$7:N$72,0)&gt;0,FALSE),TRUE,FALSE)</f>
        <v>0</v>
      </c>
      <c r="J92" s="21"/>
      <c r="K92" s="21"/>
      <c r="L92" s="61" t="str">
        <f t="shared" si="5"/>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6"/>
        <v/>
      </c>
      <c r="Q92" s="37" t="str">
        <f>IF((D92&lt;&gt;"")*(E92&lt;&gt;"")=1,COUNTIF(P$12:P92,P92),"")</f>
        <v/>
      </c>
      <c r="R92" s="37" t="str">
        <f t="shared" si="7"/>
        <v/>
      </c>
    </row>
    <row r="93" spans="1:18"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4"/>
        <v/>
      </c>
      <c r="G93" s="136" t="str">
        <f>IFERROR(VLOOKUP(CONCATENATE(D93,"-",E93),Feuil2!C$2:G$101,5,FALSE),"")</f>
        <v/>
      </c>
      <c r="H93" s="41"/>
      <c r="I93" s="62" t="b">
        <f>IF(IFERROR(MATCH(A93,'Risk identification'!N$7:N$72,0)&gt;0,FALSE),TRUE,FALSE)</f>
        <v>0</v>
      </c>
      <c r="J93" s="21"/>
      <c r="K93" s="21"/>
      <c r="L93" s="61" t="str">
        <f t="shared" si="5"/>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6"/>
        <v/>
      </c>
      <c r="Q93" s="37" t="str">
        <f>IF((D93&lt;&gt;"")*(E93&lt;&gt;"")=1,COUNTIF(P$12:P93,P93),"")</f>
        <v/>
      </c>
      <c r="R93" s="37" t="str">
        <f t="shared" si="7"/>
        <v/>
      </c>
    </row>
    <row r="94" spans="1:18"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4"/>
        <v/>
      </c>
      <c r="G94" s="136" t="str">
        <f>IFERROR(VLOOKUP(CONCATENATE(D94,"-",E94),Feuil2!C$2:G$101,5,FALSE),"")</f>
        <v/>
      </c>
      <c r="H94" s="41"/>
      <c r="I94" s="62" t="b">
        <f>IF(IFERROR(MATCH(A94,'Risk identification'!N$7:N$72,0)&gt;0,FALSE),TRUE,FALSE)</f>
        <v>0</v>
      </c>
      <c r="J94" s="21"/>
      <c r="K94" s="21"/>
      <c r="L94" s="61" t="str">
        <f t="shared" si="5"/>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6"/>
        <v/>
      </c>
      <c r="Q94" s="37" t="str">
        <f>IF((D94&lt;&gt;"")*(E94&lt;&gt;"")=1,COUNTIF(P$12:P94,P94),"")</f>
        <v/>
      </c>
      <c r="R94" s="37" t="str">
        <f t="shared" si="7"/>
        <v/>
      </c>
    </row>
    <row r="95" spans="1:18"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4"/>
        <v/>
      </c>
      <c r="G95" s="136" t="str">
        <f>IFERROR(VLOOKUP(CONCATENATE(D95,"-",E95),Feuil2!C$2:G$101,5,FALSE),"")</f>
        <v/>
      </c>
      <c r="H95" s="41"/>
      <c r="I95" s="62" t="b">
        <f>IF(IFERROR(MATCH(A95,'Risk identification'!N$7:N$72,0)&gt;0,FALSE),TRUE,FALSE)</f>
        <v>0</v>
      </c>
      <c r="J95" s="21"/>
      <c r="K95" s="21"/>
      <c r="L95" s="61" t="str">
        <f t="shared" si="5"/>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6"/>
        <v/>
      </c>
      <c r="Q95" s="37" t="str">
        <f>IF((D95&lt;&gt;"")*(E95&lt;&gt;"")=1,COUNTIF(P$12:P95,P95),"")</f>
        <v/>
      </c>
      <c r="R95" s="37" t="str">
        <f t="shared" si="7"/>
        <v/>
      </c>
    </row>
    <row r="96" spans="1:18"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4"/>
        <v/>
      </c>
      <c r="G96" s="136" t="str">
        <f>IFERROR(VLOOKUP(CONCATENATE(D96,"-",E96),Feuil2!C$2:G$101,5,FALSE),"")</f>
        <v/>
      </c>
      <c r="H96" s="41"/>
      <c r="I96" s="62" t="b">
        <f>IF(IFERROR(MATCH(A96,'Risk identification'!N$7:N$72,0)&gt;0,FALSE),TRUE,FALSE)</f>
        <v>0</v>
      </c>
      <c r="J96" s="21"/>
      <c r="K96" s="21"/>
      <c r="L96" s="61" t="str">
        <f t="shared" si="5"/>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6"/>
        <v/>
      </c>
      <c r="Q96" s="37" t="str">
        <f>IF((D96&lt;&gt;"")*(E96&lt;&gt;"")=1,COUNTIF(P$12:P96,P96),"")</f>
        <v/>
      </c>
      <c r="R96" s="37" t="str">
        <f t="shared" si="7"/>
        <v/>
      </c>
    </row>
    <row r="97" spans="1:18"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4"/>
        <v/>
      </c>
      <c r="G97" s="136" t="str">
        <f>IFERROR(VLOOKUP(CONCATENATE(D97,"-",E97),Feuil2!C$2:G$101,5,FALSE),"")</f>
        <v/>
      </c>
      <c r="H97" s="9"/>
      <c r="I97" s="62" t="b">
        <f>IF(IFERROR(MATCH(A97,'Risk identification'!N$7:N$72,0)&gt;0,FALSE),TRUE,FALSE)</f>
        <v>0</v>
      </c>
      <c r="J97" s="21"/>
      <c r="K97" s="21"/>
      <c r="L97" s="61" t="str">
        <f t="shared" si="5"/>
        <v/>
      </c>
      <c r="M97" s="136" t="str">
        <f>IFERROR(VLOOKUP(CONCATENATE(J97,"-",K97),Feuil2!C$2:G$101,5,FALSE),"")</f>
        <v/>
      </c>
      <c r="N97" s="91" t="str">
        <f>IF(COUNTIF('Risk identification'!B$7:B$60,'Risk assessment'!B97)&gt;0,(HYPERLINK(CONCATENATE("https://www.georisk-project.eu/risk-information/?id=",IF(LEN(B92)=5,LEFT(B92,3),B92)), "(Info)")),"")</f>
        <v/>
      </c>
      <c r="P97" s="37" t="str">
        <f t="shared" si="6"/>
        <v/>
      </c>
      <c r="Q97" s="37" t="str">
        <f>IF((D97&lt;&gt;"")*(E97&lt;&gt;"")=1,COUNTIF(P$12:P97,P97),"")</f>
        <v/>
      </c>
      <c r="R97" s="37" t="str">
        <f t="shared" si="7"/>
        <v/>
      </c>
    </row>
    <row r="98" spans="1:18"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4"/>
        <v/>
      </c>
      <c r="G98" s="136" t="str">
        <f>IFERROR(VLOOKUP(CONCATENATE(D98,"-",E98),Feuil2!C$2:G$101,5,FALSE),"")</f>
        <v/>
      </c>
      <c r="H98" s="9"/>
      <c r="I98" s="62" t="b">
        <f>IF(IFERROR(MATCH(A98,'Risk identification'!N$7:N$72,0)&gt;0,FALSE),TRUE,FALSE)</f>
        <v>0</v>
      </c>
      <c r="J98" s="21"/>
      <c r="K98" s="21"/>
      <c r="L98" s="61" t="str">
        <f t="shared" si="5"/>
        <v/>
      </c>
      <c r="M98" s="136" t="str">
        <f>IFERROR(VLOOKUP(CONCATENATE(J98,"-",K98),Feuil2!C$2:G$101,5,FALSE),"")</f>
        <v/>
      </c>
      <c r="N98" s="91" t="str">
        <f>IF(COUNTIF('Risk identification'!B$7:B$60,'Risk assessment'!B98)&gt;0,(HYPERLINK(CONCATENATE("https://www.georisk-project.eu/risk-information/?id=",IF(LEN(B93)=5,LEFT(B93,3),B93)), "(Info)")),"")</f>
        <v/>
      </c>
      <c r="P98" s="37" t="str">
        <f t="shared" si="6"/>
        <v/>
      </c>
      <c r="Q98" s="37" t="str">
        <f>IF((D98&lt;&gt;"")*(E98&lt;&gt;"")=1,COUNTIF(P$12:P98,P98),"")</f>
        <v/>
      </c>
      <c r="R98" s="37" t="str">
        <f t="shared" si="7"/>
        <v/>
      </c>
    </row>
    <row r="99" spans="1:18"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4"/>
        <v/>
      </c>
      <c r="G99" s="136" t="str">
        <f>IFERROR(VLOOKUP(CONCATENATE(D99,"-",E99),Feuil2!C$2:G$101,5,FALSE),"")</f>
        <v/>
      </c>
      <c r="H99" s="9"/>
      <c r="I99" s="62" t="b">
        <f>IF(IFERROR(MATCH(A99,'Risk identification'!N$7:N$72,0)&gt;0,FALSE),TRUE,FALSE)</f>
        <v>0</v>
      </c>
      <c r="J99" s="21"/>
      <c r="K99" s="21"/>
      <c r="L99" s="61" t="str">
        <f t="shared" si="5"/>
        <v/>
      </c>
      <c r="M99" s="136" t="str">
        <f>IFERROR(VLOOKUP(CONCATENATE(J99,"-",K99),Feuil2!C$2:G$101,5,FALSE),"")</f>
        <v/>
      </c>
      <c r="N99" s="91" t="str">
        <f>IF(COUNTIF('Risk identification'!B$7:B$60,'Risk assessment'!B99)&gt;0,(HYPERLINK(CONCATENATE("https://www.georisk-project.eu/risk-information/?id=",IF(LEN(B94)=5,LEFT(B94,3),B94)), "(Info)")),"")</f>
        <v/>
      </c>
      <c r="P99" s="37" t="str">
        <f t="shared" si="6"/>
        <v/>
      </c>
      <c r="Q99" s="37" t="str">
        <f>IF((D99&lt;&gt;"")*(E99&lt;&gt;"")=1,COUNTIF(P$12:P99,P99),"")</f>
        <v/>
      </c>
      <c r="R99" s="37" t="str">
        <f t="shared" si="7"/>
        <v/>
      </c>
    </row>
    <row r="100" spans="1:18"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6"/>
        <v/>
      </c>
      <c r="Q100" s="37" t="str">
        <f>IF((D100&lt;&gt;"")*(E100&lt;&gt;"")=1,COUNTIF(P$12:P100,P100),"")</f>
        <v/>
      </c>
      <c r="R100" s="37" t="str">
        <f t="shared" si="7"/>
        <v/>
      </c>
    </row>
    <row r="101" spans="1:18"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6"/>
        <v/>
      </c>
      <c r="Q101" s="37" t="str">
        <f>IF((D101&lt;&gt;"")*(E101&lt;&gt;"")=1,COUNTIF(P$12:P101,P101),"")</f>
        <v/>
      </c>
      <c r="R101" s="37" t="str">
        <f t="shared" si="7"/>
        <v/>
      </c>
    </row>
    <row r="102" spans="1:18"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6"/>
        <v/>
      </c>
      <c r="Q102" s="37" t="str">
        <f>IF((D102&lt;&gt;"")*(E102&lt;&gt;"")=1,COUNTIF(P$12:P102,P102),"")</f>
        <v/>
      </c>
      <c r="R102" s="37" t="str">
        <f t="shared" si="7"/>
        <v/>
      </c>
    </row>
    <row r="103" spans="1:18"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6"/>
        <v/>
      </c>
      <c r="Q103" s="37" t="str">
        <f>IF((D103&lt;&gt;"")*(E103&lt;&gt;"")=1,COUNTIF(P$12:P103,P103),"")</f>
        <v/>
      </c>
      <c r="R103" s="37" t="str">
        <f t="shared" si="7"/>
        <v/>
      </c>
    </row>
    <row r="104" spans="1:18"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6"/>
        <v/>
      </c>
      <c r="Q104" s="37" t="str">
        <f>IF((D104&lt;&gt;"")*(E104&lt;&gt;"")=1,COUNTIF(P$12:P104,P104),"")</f>
        <v/>
      </c>
      <c r="R104" s="37" t="str">
        <f t="shared" si="7"/>
        <v/>
      </c>
    </row>
    <row r="105" spans="1:18"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6"/>
        <v/>
      </c>
      <c r="Q105" s="37" t="str">
        <f>IF((D105&lt;&gt;"")*(E105&lt;&gt;"")=1,COUNTIF(P$12:P105,P105),"")</f>
        <v/>
      </c>
      <c r="R105" s="37" t="str">
        <f t="shared" si="7"/>
        <v/>
      </c>
    </row>
    <row r="106" spans="1:18"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6"/>
        <v/>
      </c>
      <c r="Q106" s="37" t="str">
        <f>IF((D106&lt;&gt;"")*(E106&lt;&gt;"")=1,COUNTIF(P$12:P106,P106),"")</f>
        <v/>
      </c>
      <c r="R106" s="37" t="str">
        <f t="shared" si="7"/>
        <v/>
      </c>
    </row>
    <row r="107" spans="1:18"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6"/>
        <v/>
      </c>
      <c r="Q107" s="37" t="str">
        <f>IF((D107&lt;&gt;"")*(E107&lt;&gt;"")=1,COUNTIF(P$12:P107,P107),"")</f>
        <v/>
      </c>
      <c r="R107" s="37" t="str">
        <f t="shared" si="7"/>
        <v/>
      </c>
    </row>
    <row r="108" spans="1:18"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6"/>
        <v/>
      </c>
      <c r="Q108" s="37" t="str">
        <f>IF((D108&lt;&gt;"")*(E108&lt;&gt;"")=1,COUNTIF(P$12:P108,P108),"")</f>
        <v/>
      </c>
      <c r="R108" s="37" t="str">
        <f t="shared" si="7"/>
        <v/>
      </c>
    </row>
    <row r="109" spans="1:18"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8">IF((D109&lt;&gt;"")*(E109&lt;&gt;"")=1,CONCATENATE(D109,"-",E109),"")</f>
        <v/>
      </c>
      <c r="Q109" s="37" t="str">
        <f>IF((D109&lt;&gt;"")*(E109&lt;&gt;"")=1,COUNTIF(P$12:P109,P109),"")</f>
        <v/>
      </c>
      <c r="R109" s="37" t="str">
        <f t="shared" ref="R109:R139" si="9">IF((D109&lt;&gt;"")*(E109&lt;&gt;"")=1,CONCATENATE(P109,"-",Q109),"")</f>
        <v/>
      </c>
    </row>
    <row r="110" spans="1:18"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8"/>
        <v/>
      </c>
      <c r="Q110" s="37" t="str">
        <f>IF((D110&lt;&gt;"")*(E110&lt;&gt;"")=1,COUNTIF(P$12:P110,P110),"")</f>
        <v/>
      </c>
      <c r="R110" s="37" t="str">
        <f t="shared" si="9"/>
        <v/>
      </c>
    </row>
    <row r="111" spans="1:18"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8"/>
        <v/>
      </c>
      <c r="Q111" s="37" t="str">
        <f>IF((D111&lt;&gt;"")*(E111&lt;&gt;"")=1,COUNTIF(P$12:P111,P111),"")</f>
        <v/>
      </c>
      <c r="R111" s="37" t="str">
        <f t="shared" si="9"/>
        <v/>
      </c>
    </row>
    <row r="112" spans="1:18"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8"/>
        <v/>
      </c>
      <c r="Q112" s="37" t="str">
        <f>IF((D112&lt;&gt;"")*(E112&lt;&gt;"")=1,COUNTIF(P$12:P112,P112),"")</f>
        <v/>
      </c>
      <c r="R112" s="37" t="str">
        <f t="shared" si="9"/>
        <v/>
      </c>
    </row>
    <row r="113" spans="1:18"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8"/>
        <v/>
      </c>
      <c r="Q113" s="37" t="str">
        <f>IF((D113&lt;&gt;"")*(E113&lt;&gt;"")=1,COUNTIF(P$12:P113,P113),"")</f>
        <v/>
      </c>
      <c r="R113" s="37" t="str">
        <f t="shared" si="9"/>
        <v/>
      </c>
    </row>
    <row r="114" spans="1:18"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8"/>
        <v/>
      </c>
      <c r="Q114" s="37" t="str">
        <f>IF((D114&lt;&gt;"")*(E114&lt;&gt;"")=1,COUNTIF(P$12:P114,P114),"")</f>
        <v/>
      </c>
      <c r="R114" s="37" t="str">
        <f t="shared" si="9"/>
        <v/>
      </c>
    </row>
    <row r="115" spans="1:18"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8"/>
        <v/>
      </c>
      <c r="Q115" s="37" t="str">
        <f>IF((D115&lt;&gt;"")*(E115&lt;&gt;"")=1,COUNTIF(P$12:P115,P115),"")</f>
        <v/>
      </c>
      <c r="R115" s="37" t="str">
        <f t="shared" si="9"/>
        <v/>
      </c>
    </row>
    <row r="116" spans="1:18"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8"/>
        <v/>
      </c>
      <c r="Q116" s="37" t="str">
        <f>IF((D116&lt;&gt;"")*(E116&lt;&gt;"")=1,COUNTIF(P$12:P116,P116),"")</f>
        <v/>
      </c>
      <c r="R116" s="37" t="str">
        <f t="shared" si="9"/>
        <v/>
      </c>
    </row>
    <row r="117" spans="1:18"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8"/>
        <v/>
      </c>
      <c r="Q117" s="37" t="str">
        <f>IF((D117&lt;&gt;"")*(E117&lt;&gt;"")=1,COUNTIF(P$12:P117,P117),"")</f>
        <v/>
      </c>
      <c r="R117" s="37" t="str">
        <f t="shared" si="9"/>
        <v/>
      </c>
    </row>
    <row r="118" spans="1:18"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8"/>
        <v/>
      </c>
      <c r="Q118" s="37" t="str">
        <f>IF((D118&lt;&gt;"")*(E118&lt;&gt;"")=1,COUNTIF(P$12:P118,P118),"")</f>
        <v/>
      </c>
      <c r="R118" s="37" t="str">
        <f t="shared" si="9"/>
        <v/>
      </c>
    </row>
    <row r="119" spans="1:18"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8"/>
        <v/>
      </c>
      <c r="Q119" s="37" t="str">
        <f>IF((D119&lt;&gt;"")*(E119&lt;&gt;"")=1,COUNTIF(P$12:P119,P119),"")</f>
        <v/>
      </c>
      <c r="R119" s="37" t="str">
        <f t="shared" si="9"/>
        <v/>
      </c>
    </row>
    <row r="120" spans="1:18"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8"/>
        <v/>
      </c>
      <c r="Q120" s="37" t="str">
        <f>IF((D120&lt;&gt;"")*(E120&lt;&gt;"")=1,COUNTIF(P$12:P120,P120),"")</f>
        <v/>
      </c>
      <c r="R120" s="37" t="str">
        <f t="shared" si="9"/>
        <v/>
      </c>
    </row>
    <row r="121" spans="1:18"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8"/>
        <v/>
      </c>
      <c r="Q121" s="37" t="str">
        <f>IF((D121&lt;&gt;"")*(E121&lt;&gt;"")=1,COUNTIF(P$12:P121,P121),"")</f>
        <v/>
      </c>
      <c r="R121" s="37" t="str">
        <f t="shared" si="9"/>
        <v/>
      </c>
    </row>
    <row r="122" spans="1:18"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8"/>
        <v/>
      </c>
      <c r="Q122" s="37" t="str">
        <f>IF((D122&lt;&gt;"")*(E122&lt;&gt;"")=1,COUNTIF(P$12:P122,P122),"")</f>
        <v/>
      </c>
      <c r="R122" s="37" t="str">
        <f t="shared" si="9"/>
        <v/>
      </c>
    </row>
    <row r="123" spans="1:18"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8"/>
        <v/>
      </c>
      <c r="Q123" s="37" t="str">
        <f>IF((D123&lt;&gt;"")*(E123&lt;&gt;"")=1,COUNTIF(P$12:P123,P123),"")</f>
        <v/>
      </c>
      <c r="R123" s="37" t="str">
        <f t="shared" si="9"/>
        <v/>
      </c>
    </row>
    <row r="124" spans="1:18"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8"/>
        <v/>
      </c>
      <c r="Q124" s="37" t="str">
        <f>IF((D124&lt;&gt;"")*(E124&lt;&gt;"")=1,COUNTIF(P$12:P124,P124),"")</f>
        <v/>
      </c>
      <c r="R124" s="37" t="str">
        <f t="shared" si="9"/>
        <v/>
      </c>
    </row>
    <row r="125" spans="1:18"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8"/>
        <v/>
      </c>
      <c r="Q125" s="37" t="str">
        <f>IF((D125&lt;&gt;"")*(E125&lt;&gt;"")=1,COUNTIF(P$12:P125,P125),"")</f>
        <v/>
      </c>
      <c r="R125" s="37" t="str">
        <f t="shared" si="9"/>
        <v/>
      </c>
    </row>
    <row r="126" spans="1:18"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8"/>
        <v/>
      </c>
      <c r="Q126" s="37" t="str">
        <f>IF((D126&lt;&gt;"")*(E126&lt;&gt;"")=1,COUNTIF(P$12:P126,P126),"")</f>
        <v/>
      </c>
      <c r="R126" s="37" t="str">
        <f t="shared" si="9"/>
        <v/>
      </c>
    </row>
    <row r="127" spans="1:18"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8"/>
        <v/>
      </c>
      <c r="Q127" s="37" t="str">
        <f>IF((D127&lt;&gt;"")*(E127&lt;&gt;"")=1,COUNTIF(P$12:P127,P127),"")</f>
        <v/>
      </c>
      <c r="R127" s="37" t="str">
        <f t="shared" si="9"/>
        <v/>
      </c>
    </row>
    <row r="128" spans="1:18"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8"/>
        <v/>
      </c>
      <c r="Q128" s="37" t="str">
        <f>IF((D128&lt;&gt;"")*(E128&lt;&gt;"")=1,COUNTIF(P$12:P128,P128),"")</f>
        <v/>
      </c>
      <c r="R128" s="37" t="str">
        <f t="shared" si="9"/>
        <v/>
      </c>
    </row>
    <row r="129" spans="1:18"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8"/>
        <v/>
      </c>
      <c r="Q129" s="37" t="str">
        <f>IF((D129&lt;&gt;"")*(E129&lt;&gt;"")=1,COUNTIF(P$12:P129,P129),"")</f>
        <v/>
      </c>
      <c r="R129" s="37" t="str">
        <f t="shared" si="9"/>
        <v/>
      </c>
    </row>
    <row r="130" spans="1:18"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8"/>
        <v/>
      </c>
      <c r="Q130" s="37" t="str">
        <f>IF((D130&lt;&gt;"")*(E130&lt;&gt;"")=1,COUNTIF(P$12:P130,P130),"")</f>
        <v/>
      </c>
      <c r="R130" s="37" t="str">
        <f t="shared" si="9"/>
        <v/>
      </c>
    </row>
    <row r="131" spans="1:18"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8"/>
        <v/>
      </c>
      <c r="Q131" s="37" t="str">
        <f>IF((D131&lt;&gt;"")*(E131&lt;&gt;"")=1,COUNTIF(P$12:P131,P131),"")</f>
        <v/>
      </c>
      <c r="R131" s="37" t="str">
        <f t="shared" si="9"/>
        <v/>
      </c>
    </row>
    <row r="132" spans="1:18"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8"/>
        <v/>
      </c>
      <c r="Q132" s="37" t="str">
        <f>IF((D132&lt;&gt;"")*(E132&lt;&gt;"")=1,COUNTIF(P$12:P132,P132),"")</f>
        <v/>
      </c>
      <c r="R132" s="37" t="str">
        <f t="shared" si="9"/>
        <v/>
      </c>
    </row>
    <row r="133" spans="1:18"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8"/>
        <v/>
      </c>
      <c r="Q133" s="37" t="str">
        <f>IF((D133&lt;&gt;"")*(E133&lt;&gt;"")=1,COUNTIF(P$12:P133,P133),"")</f>
        <v/>
      </c>
      <c r="R133" s="37" t="str">
        <f t="shared" si="9"/>
        <v/>
      </c>
    </row>
    <row r="134" spans="1:18"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8"/>
        <v/>
      </c>
      <c r="Q134" s="37" t="str">
        <f>IF((D134&lt;&gt;"")*(E134&lt;&gt;"")=1,COUNTIF(P$12:P134,P134),"")</f>
        <v/>
      </c>
      <c r="R134" s="37" t="str">
        <f t="shared" si="9"/>
        <v/>
      </c>
    </row>
    <row r="135" spans="1:18"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8"/>
        <v/>
      </c>
      <c r="Q135" s="37" t="str">
        <f>IF((D135&lt;&gt;"")*(E135&lt;&gt;"")=1,COUNTIF(P$12:P135,P135),"")</f>
        <v/>
      </c>
      <c r="R135" s="37" t="str">
        <f t="shared" si="9"/>
        <v/>
      </c>
    </row>
    <row r="136" spans="1:18"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8"/>
        <v/>
      </c>
      <c r="Q136" s="37" t="str">
        <f>IF((D136&lt;&gt;"")*(E136&lt;&gt;"")=1,COUNTIF(P$12:P136,P136),"")</f>
        <v/>
      </c>
      <c r="R136" s="37" t="str">
        <f t="shared" si="9"/>
        <v/>
      </c>
    </row>
    <row r="137" spans="1:18"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8"/>
        <v/>
      </c>
      <c r="Q137" s="37" t="str">
        <f>IF((D137&lt;&gt;"")*(E137&lt;&gt;"")=1,COUNTIF(P$12:P137,P137),"")</f>
        <v/>
      </c>
      <c r="R137" s="37" t="str">
        <f t="shared" si="9"/>
        <v/>
      </c>
    </row>
    <row r="138" spans="1:18"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8"/>
        <v/>
      </c>
      <c r="Q138" s="37" t="str">
        <f>IF((D138&lt;&gt;"")*(E138&lt;&gt;"")=1,COUNTIF(P$12:P138,P138),"")</f>
        <v/>
      </c>
      <c r="R138" s="37" t="str">
        <f t="shared" si="9"/>
        <v/>
      </c>
    </row>
    <row r="139" spans="1:18"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8"/>
        <v/>
      </c>
      <c r="Q139" s="37" t="str">
        <f>IF((D139&lt;&gt;"")*(E139&lt;&gt;"")=1,COUNTIF(P$12:P139,P139),"")</f>
        <v/>
      </c>
      <c r="R139" s="37" t="str">
        <f t="shared" si="9"/>
        <v/>
      </c>
    </row>
  </sheetData>
  <mergeCells count="6">
    <mergeCell ref="L10:M10"/>
    <mergeCell ref="B2:F5"/>
    <mergeCell ref="D10:E10"/>
    <mergeCell ref="J10:K10"/>
    <mergeCell ref="J2:J4"/>
    <mergeCell ref="F10:G10"/>
  </mergeCells>
  <conditionalFormatting sqref="C12:O12 M13:M139 N13:O100 C13:C139 D13:L100">
    <cfRule type="expression" dxfId="19" priority="115">
      <formula>$I12=FALSE</formula>
    </cfRule>
  </conditionalFormatting>
  <conditionalFormatting sqref="J12:K118">
    <cfRule type="expression" dxfId="18" priority="2">
      <formula>J12=""</formula>
    </cfRule>
  </conditionalFormatting>
  <conditionalFormatting sqref="B12:B100">
    <cfRule type="expression" dxfId="17" priority="118">
      <formula>AND($A12&gt;($J$5+$J$6+$J$7),$A12&lt;=($J$5+$J$6+$J$7+$J$8))</formula>
    </cfRule>
    <cfRule type="expression" dxfId="16" priority="119">
      <formula>AND($A12&gt;($J$5+$J$6),$A12&lt;=($J$5+$J$6+$J$7))</formula>
    </cfRule>
    <cfRule type="expression" dxfId="15" priority="120">
      <formula>AND($A12&gt;$J$5,$A12&lt;=($J$5+$J$6))</formula>
    </cfRule>
    <cfRule type="expression" dxfId="14" priority="121">
      <formula>$A12&lt;=$J$5</formula>
    </cfRule>
  </conditionalFormatting>
  <conditionalFormatting sqref="J12:J100">
    <cfRule type="expression" dxfId="13" priority="4">
      <formula>($D12&lt;&gt;$J12)</formula>
    </cfRule>
  </conditionalFormatting>
  <conditionalFormatting sqref="K12:K100">
    <cfRule type="expression" dxfId="12"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J12:J103 D12:D103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N20" sqref="N20"/>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203" t="s">
        <v>172</v>
      </c>
      <c r="C2" s="203"/>
      <c r="D2" s="203"/>
      <c r="E2" s="203"/>
      <c r="F2" s="203"/>
      <c r="G2" s="203"/>
      <c r="H2" s="203"/>
      <c r="I2" s="203"/>
      <c r="J2" s="203"/>
      <c r="K2" s="203"/>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4" t="s">
        <v>178</v>
      </c>
      <c r="C37" s="204" t="s">
        <v>179</v>
      </c>
      <c r="E37" s="204" t="s">
        <v>236</v>
      </c>
      <c r="F37" s="204" t="s">
        <v>179</v>
      </c>
    </row>
    <row r="38" spans="2:6" x14ac:dyDescent="0.25">
      <c r="B38" s="200"/>
      <c r="C38" s="200"/>
      <c r="D38" s="9"/>
      <c r="E38" s="200"/>
      <c r="F38" s="200"/>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1" priority="4">
      <formula>B2&lt;&gt;""</formula>
    </cfRule>
  </conditionalFormatting>
  <conditionalFormatting sqref="B39:C60">
    <cfRule type="expression" dxfId="10" priority="3">
      <formula>$B39&lt;&gt;""</formula>
    </cfRule>
  </conditionalFormatting>
  <conditionalFormatting sqref="E39:F41">
    <cfRule type="expression" dxfId="9"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F41" sqref="F41"/>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3" t="s">
        <v>172</v>
      </c>
      <c r="C2" s="203"/>
      <c r="D2" s="203"/>
      <c r="E2" s="203"/>
      <c r="F2" s="203"/>
      <c r="G2" s="203"/>
      <c r="H2" s="203"/>
      <c r="I2" s="203"/>
      <c r="J2" s="203"/>
      <c r="K2" s="203"/>
    </row>
    <row r="37" spans="2:6" x14ac:dyDescent="0.25">
      <c r="B37" s="204" t="s">
        <v>178</v>
      </c>
      <c r="C37" s="204" t="s">
        <v>179</v>
      </c>
      <c r="E37" s="204" t="s">
        <v>236</v>
      </c>
      <c r="F37" s="204" t="s">
        <v>179</v>
      </c>
    </row>
    <row r="38" spans="2:6" x14ac:dyDescent="0.25">
      <c r="B38" s="200"/>
      <c r="C38" s="200"/>
      <c r="E38" s="200"/>
      <c r="F38" s="200"/>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8" priority="4">
      <formula>B2&lt;&gt;""</formula>
    </cfRule>
  </conditionalFormatting>
  <conditionalFormatting sqref="B39:C60">
    <cfRule type="expression" dxfId="7" priority="3">
      <formula>$B39&lt;&gt;""</formula>
    </cfRule>
  </conditionalFormatting>
  <conditionalFormatting sqref="E39:F41">
    <cfRule type="expression" dxfId="6"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C30" sqref="C30"/>
    </sheetView>
  </sheetViews>
  <sheetFormatPr baseColWidth="10" defaultRowHeight="13.8" x14ac:dyDescent="0.25"/>
  <cols>
    <col min="3" max="3" width="72.5" customWidth="1"/>
    <col min="4" max="8" width="6.3984375" style="84" customWidth="1"/>
    <col min="9" max="13" width="6.3984375" customWidth="1"/>
    <col min="14" max="14" width="4.69921875" customWidth="1"/>
    <col min="15" max="15" width="6.5" customWidth="1"/>
  </cols>
  <sheetData>
    <row r="2" spans="1:15" ht="13.8" customHeight="1" x14ac:dyDescent="0.25">
      <c r="A2" s="154" t="s">
        <v>192</v>
      </c>
      <c r="B2" s="194"/>
      <c r="C2" s="195"/>
    </row>
    <row r="3" spans="1:15" ht="70.2" customHeight="1" x14ac:dyDescent="0.25">
      <c r="A3" s="206"/>
      <c r="B3" s="207"/>
      <c r="C3" s="208"/>
    </row>
    <row r="4" spans="1:15" x14ac:dyDescent="0.25">
      <c r="I4">
        <v>1</v>
      </c>
      <c r="J4">
        <v>0.4</v>
      </c>
    </row>
    <row r="5" spans="1:15" x14ac:dyDescent="0.25">
      <c r="A5" s="205" t="s">
        <v>180</v>
      </c>
      <c r="B5" s="205"/>
      <c r="C5" s="205"/>
      <c r="D5" s="84" t="s">
        <v>21</v>
      </c>
      <c r="E5" s="84" t="s">
        <v>154</v>
      </c>
      <c r="G5" s="84" t="s">
        <v>21</v>
      </c>
      <c r="H5" s="84" t="s">
        <v>154</v>
      </c>
      <c r="I5" s="84"/>
      <c r="J5" s="108" t="str">
        <f>D5</f>
        <v>Likelihood</v>
      </c>
      <c r="K5" s="108" t="str">
        <f>E5</f>
        <v>Damage level</v>
      </c>
      <c r="L5" s="108" t="str">
        <f>G5</f>
        <v>Likelihood</v>
      </c>
      <c r="M5" s="108" t="str">
        <f>H5</f>
        <v>Damage level</v>
      </c>
    </row>
    <row r="6" spans="1:15" x14ac:dyDescent="0.25">
      <c r="A6" s="96"/>
      <c r="B6" s="105"/>
      <c r="C6" s="105" t="str">
        <f>IFERROR(VLOOKUP(PlotMatrix_dots!B6,'Risk assessment'!B$12:C$100,2,0),"")</f>
        <v/>
      </c>
      <c r="D6" s="84" t="str">
        <f>IFERROR(VLOOKUP(PlotMatrix_dots!B6,'Risk assessment'!B$12:F$100,3,0),"")</f>
        <v/>
      </c>
      <c r="E6" s="84" t="str">
        <f>IFERROR(VLOOKUP(PlotMatrix_dots!B6,'Risk assessment'!B$12:F$100,4,0),"")</f>
        <v/>
      </c>
      <c r="F6" s="84" t="str">
        <f>IFERROR(D6+E6,"")</f>
        <v/>
      </c>
      <c r="G6" s="84" t="str">
        <f>IFERROR(IF(VLOOKUP(PlotMatrix_dots!B6,'Risk assessment'!B$12:K$100,9,0)&gt;0,(VLOOKUP(PlotMatrix_dots!B6,'Risk assessment'!B$12:K$100,9,0)),""),"")</f>
        <v/>
      </c>
      <c r="H6" s="84" t="str">
        <f>IFERROR(IF(VLOOKUP(PlotMatrix_dots!B6,'Risk assessment'!B$12:K$100,10,0)&gt;0,(VLOOKUP(PlotMatrix_dots!B6,'Risk assessment'!B$12:K$100,10,0)),""),"")</f>
        <v/>
      </c>
      <c r="I6" s="84" t="str">
        <f>IFERROR(G6+H6,"")</f>
        <v/>
      </c>
      <c r="J6" s="109" t="str">
        <f ca="1">IF(D6&lt;&gt;"",0.01*RANDBETWEEN(100*(D6-J$4),100*D6),"")</f>
        <v/>
      </c>
      <c r="K6" s="109" t="str">
        <f ca="1">IF(E6&lt;&gt;"",0.01*RANDBETWEEN(100*(E6-J$4),100*E6),"")</f>
        <v/>
      </c>
      <c r="L6" s="109" t="str">
        <f ca="1">IF(G6&lt;&gt;"",0.01*RANDBETWEEN(100*(G6-J$4),100*G6),"")</f>
        <v/>
      </c>
      <c r="M6" s="109" t="str">
        <f ca="1">IF(H6&lt;&gt;"",0.01*RANDBETWEEN(100*(H6-J$4),100*H6),"")</f>
        <v/>
      </c>
      <c r="N6" s="109">
        <f t="shared" ref="N6:O16" ca="1" si="0">IFERROR(IF(L6+M6&gt;0,1,0),0)</f>
        <v>0</v>
      </c>
      <c r="O6" s="109">
        <f>IF(ISNUMBER(F6),1,0)</f>
        <v>0</v>
      </c>
    </row>
    <row r="7" spans="1:15" x14ac:dyDescent="0.25">
      <c r="A7" s="94"/>
      <c r="B7" s="105"/>
      <c r="C7" s="105" t="str">
        <f>IFERROR(VLOOKUP(PlotMatrix_dots!B7,'Risk assessment'!B$12:C$100,2,0),"")</f>
        <v/>
      </c>
      <c r="D7" s="84" t="str">
        <f>IFERROR(VLOOKUP(PlotMatrix_dots!B7,'Risk assessment'!B$12:F$100,3,0),"")</f>
        <v/>
      </c>
      <c r="E7" s="84" t="str">
        <f>IFERROR(VLOOKUP(PlotMatrix_dots!B7,'Risk assessment'!B$12:F$100,4,0),"")</f>
        <v/>
      </c>
      <c r="F7" s="84" t="str">
        <f t="shared" ref="F7:F17" si="1">IFERROR(D7+E7,"")</f>
        <v/>
      </c>
      <c r="G7" s="84" t="str">
        <f>IFERROR(IF(VLOOKUP(PlotMatrix_dots!B7,'Risk assessment'!B$12:K$100,9,0)&gt;0,(VLOOKUP(PlotMatrix_dots!B7,'Risk assessment'!B$12:K$100,9,0)),""),"")</f>
        <v/>
      </c>
      <c r="H7" s="84" t="str">
        <f>IFERROR(IF(VLOOKUP(PlotMatrix_dots!B7,'Risk assessment'!B$12:K$100,10,0)&gt;0,(VLOOKUP(PlotMatrix_dots!B7,'Risk assessment'!B$12:K$100,10,0)),""),"")</f>
        <v/>
      </c>
      <c r="I7" s="84" t="str">
        <f t="shared" ref="I7:I19" si="2">IFERROR(G7+H7,"")</f>
        <v/>
      </c>
      <c r="J7" s="109" t="str">
        <f t="shared" ref="J7:K17" ca="1" si="3">IF(D7&lt;&gt;"",0.01*RANDBETWEEN(100*(D7-J$4),100*D7),"")</f>
        <v/>
      </c>
      <c r="K7" s="109" t="str">
        <f t="shared" ref="K7:K17" ca="1" si="4">IF(E7&lt;&gt;"",0.01*RANDBETWEEN(100*(E7-J$4),100*E7),"")</f>
        <v/>
      </c>
      <c r="L7" s="109" t="str">
        <f ca="1">IF(G7&lt;&gt;"",0.01*RANDBETWEEN(100*(G7-J$4),100*G7),"")</f>
        <v/>
      </c>
      <c r="M7" s="109" t="str">
        <f ca="1">IF(H7&lt;&gt;"",0.01*RANDBETWEEN(100*(H7-J$4),100*H7),"")</f>
        <v/>
      </c>
      <c r="N7" s="109">
        <f t="shared" ca="1" si="0"/>
        <v>0</v>
      </c>
      <c r="O7" s="109">
        <f t="shared" ref="O7:O17" si="5">IF(ISNUMBER(F7),1,0)</f>
        <v>0</v>
      </c>
    </row>
    <row r="8" spans="1:15"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1"/>
        <v/>
      </c>
      <c r="G8" s="84" t="str">
        <f>IFERROR(IF(VLOOKUP(PlotMatrix_dots!B8,'Risk assessment'!B$12:K$100,9,0)&gt;0,(VLOOKUP(PlotMatrix_dots!B8,'Risk assessment'!B$12:K$100,9,0)),""),"")</f>
        <v/>
      </c>
      <c r="H8" s="84" t="str">
        <f>IFERROR(IF(VLOOKUP(PlotMatrix_dots!B8,'Risk assessment'!B$12:K$100,10,0)&gt;0,(VLOOKUP(PlotMatrix_dots!B8,'Risk assessment'!B$12:K$100,10,0)),""),"")</f>
        <v/>
      </c>
      <c r="I8" s="84" t="str">
        <f t="shared" si="2"/>
        <v/>
      </c>
      <c r="J8" s="109" t="str">
        <f t="shared" ca="1" si="3"/>
        <v/>
      </c>
      <c r="K8" s="109" t="str">
        <f t="shared" ca="1" si="4"/>
        <v/>
      </c>
      <c r="L8" s="109" t="str">
        <f ca="1">IF(G8&lt;&gt;"",0.01*RANDBETWEEN(100*(G8-J$4),100*G8),"")</f>
        <v/>
      </c>
      <c r="M8" s="109" t="str">
        <f ca="1">IF(H8&lt;&gt;"",0.01*RANDBETWEEN(100*(H8-J$4),100*H8),"")</f>
        <v/>
      </c>
      <c r="N8" s="109">
        <f t="shared" ca="1" si="0"/>
        <v>0</v>
      </c>
      <c r="O8" s="109">
        <f t="shared" si="5"/>
        <v>0</v>
      </c>
    </row>
    <row r="9" spans="1:15"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1"/>
        <v/>
      </c>
      <c r="G9" s="84" t="str">
        <f>IFERROR(IF(VLOOKUP(PlotMatrix_dots!B9,'Risk assessment'!B$12:K$100,9,0)&gt;0,(VLOOKUP(PlotMatrix_dots!B9,'Risk assessment'!B$12:K$100,9,0)),""),"")</f>
        <v/>
      </c>
      <c r="H9" s="84" t="str">
        <f>IFERROR(IF(VLOOKUP(PlotMatrix_dots!B9,'Risk assessment'!B$12:K$100,10,0)&gt;0,(VLOOKUP(PlotMatrix_dots!B9,'Risk assessment'!B$12:K$100,10,0)),""),"")</f>
        <v/>
      </c>
      <c r="I9" s="84" t="str">
        <f t="shared" si="2"/>
        <v/>
      </c>
      <c r="J9" s="109" t="str">
        <f t="shared" ca="1" si="3"/>
        <v/>
      </c>
      <c r="K9" s="109" t="str">
        <f t="shared" ca="1" si="4"/>
        <v/>
      </c>
      <c r="L9" s="109" t="str">
        <f ca="1">IF(G9&lt;&gt;"",0.01*RANDBETWEEN(100*(G9-J$4),100*G9),"")</f>
        <v/>
      </c>
      <c r="M9" s="109" t="str">
        <f ca="1">IF(H9&lt;&gt;"",0.01*RANDBETWEEN(100*(H9-J$4),100*H9),"")</f>
        <v/>
      </c>
      <c r="N9" s="109">
        <f t="shared" ca="1" si="0"/>
        <v>0</v>
      </c>
      <c r="O9" s="109">
        <f t="shared" si="5"/>
        <v>0</v>
      </c>
    </row>
    <row r="10" spans="1:15"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1"/>
        <v/>
      </c>
      <c r="G10" s="84" t="str">
        <f>IFERROR(IF(VLOOKUP(PlotMatrix_dots!B10,'Risk assessment'!B$12:K$100,9,0)&gt;0,(VLOOKUP(PlotMatrix_dots!B10,'Risk assessment'!B$12:K$100,9,0)),""),"")</f>
        <v/>
      </c>
      <c r="H10" s="84" t="str">
        <f>IFERROR(IF(VLOOKUP(PlotMatrix_dots!B10,'Risk assessment'!B$12:K$100,10,0)&gt;0,(VLOOKUP(PlotMatrix_dots!B10,'Risk assessment'!B$12:K$100,10,0)),""),"")</f>
        <v/>
      </c>
      <c r="I10" s="84" t="str">
        <f t="shared" si="2"/>
        <v/>
      </c>
      <c r="J10" s="109" t="str">
        <f t="shared" ca="1" si="3"/>
        <v/>
      </c>
      <c r="K10" s="109" t="str">
        <f t="shared" ca="1" si="4"/>
        <v/>
      </c>
      <c r="L10" s="109" t="str">
        <f ca="1">IF(G10&lt;&gt;"",0.01*RANDBETWEEN(100*(G10-J$4),100*G10),"")</f>
        <v/>
      </c>
      <c r="M10" s="109" t="str">
        <f ca="1">IF(H10&lt;&gt;"",0.01*RANDBETWEEN(100*(H10-J$4),100*H10),"")</f>
        <v/>
      </c>
      <c r="N10" s="109">
        <f t="shared" ca="1" si="0"/>
        <v>0</v>
      </c>
      <c r="O10" s="109">
        <f t="shared" si="5"/>
        <v>0</v>
      </c>
    </row>
    <row r="11" spans="1:15"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1"/>
        <v/>
      </c>
      <c r="G11" s="84" t="str">
        <f>IFERROR(IF(VLOOKUP(PlotMatrix_dots!B11,'Risk assessment'!B$12:K$100,9,0)&gt;0,(VLOOKUP(PlotMatrix_dots!B11,'Risk assessment'!B$12:K$100,9,0)),""),"")</f>
        <v/>
      </c>
      <c r="H11" s="84" t="str">
        <f>IFERROR(IF(VLOOKUP(PlotMatrix_dots!B11,'Risk assessment'!B$12:K$100,10,0)&gt;0,(VLOOKUP(PlotMatrix_dots!B11,'Risk assessment'!B$12:K$100,10,0)),""),"")</f>
        <v/>
      </c>
      <c r="I11" s="84" t="str">
        <f t="shared" si="2"/>
        <v/>
      </c>
      <c r="J11" s="109" t="str">
        <f t="shared" ca="1" si="3"/>
        <v/>
      </c>
      <c r="K11" s="109" t="str">
        <f t="shared" ca="1" si="4"/>
        <v/>
      </c>
      <c r="L11" s="109" t="str">
        <f ca="1">IF(G11&lt;&gt;"",0.01*RANDBETWEEN(100*(G11-J$4),100*G11),"")</f>
        <v/>
      </c>
      <c r="M11" s="109" t="str">
        <f ca="1">IF(H11&lt;&gt;"",0.01*RANDBETWEEN(100*(H11-J$4),100*H11),"")</f>
        <v/>
      </c>
      <c r="N11" s="109">
        <f t="shared" ca="1" si="0"/>
        <v>0</v>
      </c>
      <c r="O11" s="109">
        <f t="shared" si="5"/>
        <v>0</v>
      </c>
    </row>
    <row r="12" spans="1:15"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1"/>
        <v/>
      </c>
      <c r="G12" s="84" t="str">
        <f>IFERROR(IF(VLOOKUP(PlotMatrix_dots!B12,'Risk assessment'!B$12:K$100,9,0)&gt;0,(VLOOKUP(PlotMatrix_dots!B12,'Risk assessment'!B$12:K$100,9,0)),""),"")</f>
        <v/>
      </c>
      <c r="H12" s="84" t="str">
        <f>IFERROR(IF(VLOOKUP(PlotMatrix_dots!B12,'Risk assessment'!B$12:K$100,10,0)&gt;0,(VLOOKUP(PlotMatrix_dots!B12,'Risk assessment'!B$12:K$100,10,0)),""),"")</f>
        <v/>
      </c>
      <c r="I12" s="84" t="str">
        <f t="shared" si="2"/>
        <v/>
      </c>
      <c r="J12" s="109" t="str">
        <f t="shared" ca="1" si="3"/>
        <v/>
      </c>
      <c r="K12" s="109" t="str">
        <f t="shared" ca="1" si="4"/>
        <v/>
      </c>
      <c r="L12" s="109" t="str">
        <f ca="1">IF(G12&lt;&gt;"",0.01*RANDBETWEEN(100*(G12-J$4),100*G12),"")</f>
        <v/>
      </c>
      <c r="M12" s="109" t="str">
        <f ca="1">IF(H12&lt;&gt;"",0.01*RANDBETWEEN(100*(H12-J$4),100*H12),"")</f>
        <v/>
      </c>
      <c r="N12" s="109">
        <f t="shared" ca="1" si="0"/>
        <v>0</v>
      </c>
      <c r="O12" s="109">
        <f t="shared" si="5"/>
        <v>0</v>
      </c>
    </row>
    <row r="13" spans="1:15"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1"/>
        <v/>
      </c>
      <c r="G13" s="84" t="str">
        <f>IFERROR(IF(VLOOKUP(PlotMatrix_dots!B13,'Risk assessment'!B$12:K$100,9,0)&gt;0,(VLOOKUP(PlotMatrix_dots!B13,'Risk assessment'!B$12:K$100,9,0)),""),"")</f>
        <v/>
      </c>
      <c r="H13" s="84" t="str">
        <f>IFERROR(IF(VLOOKUP(PlotMatrix_dots!B13,'Risk assessment'!B$12:K$100,10,0)&gt;0,(VLOOKUP(PlotMatrix_dots!B13,'Risk assessment'!B$12:K$100,10,0)),""),"")</f>
        <v/>
      </c>
      <c r="I13" s="84" t="str">
        <f t="shared" si="2"/>
        <v/>
      </c>
      <c r="J13" s="109" t="str">
        <f t="shared" ca="1" si="3"/>
        <v/>
      </c>
      <c r="K13" s="109" t="str">
        <f t="shared" ca="1" si="4"/>
        <v/>
      </c>
      <c r="L13" s="109" t="str">
        <f ca="1">IF(G13&lt;&gt;"",0.01*RANDBETWEEN(100*(G13-J$4),100*G13),"")</f>
        <v/>
      </c>
      <c r="M13" s="109" t="str">
        <f ca="1">IF(H13&lt;&gt;"",0.01*RANDBETWEEN(100*(H13-J$4),100*H13),"")</f>
        <v/>
      </c>
      <c r="N13" s="109">
        <f t="shared" ca="1" si="0"/>
        <v>0</v>
      </c>
      <c r="O13" s="109">
        <f t="shared" si="5"/>
        <v>0</v>
      </c>
    </row>
    <row r="14" spans="1:15"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1"/>
        <v/>
      </c>
      <c r="G14" s="84" t="str">
        <f>IFERROR(IF(VLOOKUP(PlotMatrix_dots!B14,'Risk assessment'!B$12:K$100,9,0)&gt;0,(VLOOKUP(PlotMatrix_dots!B14,'Risk assessment'!B$12:K$100,9,0)),""),"")</f>
        <v/>
      </c>
      <c r="H14" s="84" t="str">
        <f>IFERROR(IF(VLOOKUP(PlotMatrix_dots!B14,'Risk assessment'!B$12:K$100,10,0)&gt;0,(VLOOKUP(PlotMatrix_dots!B14,'Risk assessment'!B$12:K$100,10,0)),""),"")</f>
        <v/>
      </c>
      <c r="I14" s="84" t="str">
        <f t="shared" si="2"/>
        <v/>
      </c>
      <c r="J14" s="109" t="str">
        <f t="shared" ca="1" si="3"/>
        <v/>
      </c>
      <c r="K14" s="109" t="str">
        <f t="shared" ca="1" si="4"/>
        <v/>
      </c>
      <c r="L14" s="109" t="str">
        <f ca="1">IF(G14&lt;&gt;"",0.01*RANDBETWEEN(100*(G14-J$4),100*G14),"")</f>
        <v/>
      </c>
      <c r="M14" s="109" t="str">
        <f ca="1">IF(H14&lt;&gt;"",0.01*RANDBETWEEN(100*(H14-J$4),100*H14),"")</f>
        <v/>
      </c>
      <c r="N14" s="109">
        <f t="shared" ca="1" si="0"/>
        <v>0</v>
      </c>
      <c r="O14" s="109">
        <f t="shared" si="5"/>
        <v>0</v>
      </c>
    </row>
    <row r="15" spans="1:15"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1"/>
        <v/>
      </c>
      <c r="G15" s="84" t="str">
        <f>IFERROR(IF(VLOOKUP(PlotMatrix_dots!B15,'Risk assessment'!B$12:K$100,9,0)&gt;0,(VLOOKUP(PlotMatrix_dots!B15,'Risk assessment'!B$12:K$100,9,0)),""),"")</f>
        <v/>
      </c>
      <c r="H15" s="84" t="str">
        <f>IFERROR(IF(VLOOKUP(PlotMatrix_dots!B15,'Risk assessment'!B$12:K$100,10,0)&gt;0,(VLOOKUP(PlotMatrix_dots!B15,'Risk assessment'!B$12:K$100,10,0)),""),"")</f>
        <v/>
      </c>
      <c r="I15" s="84" t="str">
        <f t="shared" si="2"/>
        <v/>
      </c>
      <c r="J15" s="109" t="str">
        <f t="shared" ca="1" si="3"/>
        <v/>
      </c>
      <c r="K15" s="109" t="str">
        <f t="shared" ca="1" si="4"/>
        <v/>
      </c>
      <c r="L15" s="109" t="str">
        <f ca="1">IF(G15&lt;&gt;"",0.01*RANDBETWEEN(100*(G15-J$4),100*G15),"")</f>
        <v/>
      </c>
      <c r="M15" s="109" t="str">
        <f ca="1">IF(H15&lt;&gt;"",0.01*RANDBETWEEN(100*(H15-J$4),100*H15),"")</f>
        <v/>
      </c>
      <c r="N15" s="109">
        <f t="shared" ca="1" si="0"/>
        <v>0</v>
      </c>
      <c r="O15" s="109">
        <f t="shared" si="5"/>
        <v>0</v>
      </c>
    </row>
    <row r="16" spans="1:15"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1"/>
        <v/>
      </c>
      <c r="G16" s="84" t="str">
        <f>IFERROR(IF(VLOOKUP(PlotMatrix_dots!B16,'Risk assessment'!B$12:K$100,9,0)&gt;0,(VLOOKUP(PlotMatrix_dots!B16,'Risk assessment'!B$12:K$100,9,0)),""),"")</f>
        <v/>
      </c>
      <c r="H16" s="84" t="str">
        <f>IFERROR(IF(VLOOKUP(PlotMatrix_dots!B16,'Risk assessment'!B$12:K$100,10,0)&gt;0,(VLOOKUP(PlotMatrix_dots!B16,'Risk assessment'!B$12:K$100,10,0)),""),"")</f>
        <v/>
      </c>
      <c r="I16" s="84" t="str">
        <f t="shared" si="2"/>
        <v/>
      </c>
      <c r="J16" s="109" t="str">
        <f t="shared" ca="1" si="3"/>
        <v/>
      </c>
      <c r="K16" s="109" t="str">
        <f t="shared" ca="1" si="4"/>
        <v/>
      </c>
      <c r="L16" s="109" t="str">
        <f ca="1">IF(G16&lt;&gt;"",0.01*RANDBETWEEN(100*(G16-J$4),100*G16),"")</f>
        <v/>
      </c>
      <c r="M16" s="109" t="str">
        <f ca="1">IF(H16&lt;&gt;"",0.01*RANDBETWEEN(100*(H16-J$4),100*H16),"")</f>
        <v/>
      </c>
      <c r="N16" s="109">
        <f t="shared" ca="1" si="0"/>
        <v>0</v>
      </c>
      <c r="O16" s="109">
        <f t="shared" si="5"/>
        <v>0</v>
      </c>
    </row>
    <row r="17" spans="1:15"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1"/>
        <v/>
      </c>
      <c r="G17" s="84" t="str">
        <f>IFERROR(IF(VLOOKUP(PlotMatrix_dots!B17,'Risk assessment'!B$12:K$100,9,0)&gt;0,(VLOOKUP(PlotMatrix_dots!B17,'Risk assessment'!B$12:K$100,9,0)),""),"")</f>
        <v/>
      </c>
      <c r="H17" s="84" t="str">
        <f>IFERROR(IF(VLOOKUP(PlotMatrix_dots!B17,'Risk assessment'!B$12:K$100,10,0)&gt;0,(VLOOKUP(PlotMatrix_dots!B17,'Risk assessment'!B$12:K$100,10,0)),""),"")</f>
        <v/>
      </c>
      <c r="I17" s="84" t="str">
        <f t="shared" si="2"/>
        <v/>
      </c>
      <c r="J17" s="109" t="str">
        <f t="shared" ca="1" si="3"/>
        <v/>
      </c>
      <c r="K17" s="109" t="str">
        <f t="shared" ca="1" si="4"/>
        <v/>
      </c>
      <c r="L17" s="109" t="str">
        <f ca="1">IF(G17&lt;&gt;"",0.01*RANDBETWEEN(100*(G17-J$4),100*G17),"")</f>
        <v/>
      </c>
      <c r="M17" s="109" t="str">
        <f ca="1">IF(H17&lt;&gt;"",0.01*RANDBETWEEN(100*(H17-J$4),100*H17),"")</f>
        <v/>
      </c>
      <c r="N17" s="109">
        <f ca="1">IFERROR(IF(L17+M17&gt;0,1,0),0)</f>
        <v>0</v>
      </c>
      <c r="O17" s="109">
        <f t="shared" si="5"/>
        <v>0</v>
      </c>
    </row>
    <row r="18" spans="1:15" x14ac:dyDescent="0.25">
      <c r="B18" s="9"/>
      <c r="C18" s="9"/>
      <c r="D18" s="84" t="str">
        <f>IFERROR(VLOOKUP(PlotMatrix_dots!B18,'Risk assessment'!B$12:F$100,3),"")</f>
        <v/>
      </c>
      <c r="E18" s="84" t="str">
        <f>IFERROR(VLOOKUP(PlotMatrix_dots!B18,'Risk assessment'!B$12:F$100,4),"")</f>
        <v/>
      </c>
      <c r="F18" s="84" t="str">
        <f t="shared" ref="F18:F19" si="6">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2"/>
        <v/>
      </c>
    </row>
    <row r="19" spans="1:15" x14ac:dyDescent="0.25">
      <c r="B19" s="9"/>
      <c r="C19" s="9"/>
      <c r="D19" s="84" t="str">
        <f>IFERROR(VLOOKUP(PlotMatrix_dots!B19,'Risk assessment'!B$12:F$100,3),"")</f>
        <v/>
      </c>
      <c r="E19" s="84" t="str">
        <f>IFERROR(VLOOKUP(PlotMatrix_dots!B19,'Risk assessment'!B$12:F$100,4),"")</f>
        <v/>
      </c>
      <c r="F19" s="84" t="str">
        <f t="shared" si="6"/>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2"/>
        <v/>
      </c>
    </row>
    <row r="20" spans="1:15" x14ac:dyDescent="0.25">
      <c r="B20" s="9"/>
      <c r="C20" s="9"/>
    </row>
    <row r="21" spans="1:15" x14ac:dyDescent="0.25">
      <c r="B21" s="106"/>
      <c r="C21" s="106"/>
    </row>
    <row r="22" spans="1:15" x14ac:dyDescent="0.25">
      <c r="B22" s="106"/>
      <c r="C22" s="106"/>
    </row>
    <row r="23" spans="1:15" x14ac:dyDescent="0.25">
      <c r="B23" s="106"/>
      <c r="C23" s="106"/>
    </row>
    <row r="24" spans="1:15" x14ac:dyDescent="0.25">
      <c r="B24" s="106"/>
      <c r="C24" s="106"/>
    </row>
    <row r="25" spans="1:15" x14ac:dyDescent="0.25">
      <c r="B25" s="106"/>
      <c r="C25" s="106"/>
    </row>
    <row r="26" spans="1:15" x14ac:dyDescent="0.25">
      <c r="B26" s="106"/>
      <c r="C26" s="106"/>
    </row>
    <row r="27" spans="1:15" x14ac:dyDescent="0.25">
      <c r="B27" s="106"/>
      <c r="C27" s="106"/>
    </row>
    <row r="28" spans="1:15" x14ac:dyDescent="0.25">
      <c r="B28" s="106"/>
      <c r="C28" s="107"/>
    </row>
    <row r="29" spans="1:15" x14ac:dyDescent="0.25">
      <c r="B29" s="106"/>
      <c r="C29" s="107"/>
    </row>
    <row r="30" spans="1:15" x14ac:dyDescent="0.25">
      <c r="B30" s="106"/>
      <c r="C30" s="107"/>
    </row>
    <row r="31" spans="1:15" x14ac:dyDescent="0.25">
      <c r="B31" s="106"/>
      <c r="C31" s="107"/>
    </row>
    <row r="32" spans="1:15"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H2" sqref="H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09257-E7D3-422B-A636-21292053BC1D}">
  <ds:schemaRefs>
    <ds:schemaRef ds:uri="http://schemas.microsoft.com/office/infopath/2007/PartnerControls"/>
    <ds:schemaRef ds:uri="http://purl.org/dc/elements/1.1/"/>
    <ds:schemaRef ds:uri="http://schemas.microsoft.com/office/2006/metadata/properties"/>
    <ds:schemaRef ds:uri="696547af-8dc5-40ee-91c0-d86b83848b84"/>
    <ds:schemaRef ds:uri="http://purl.org/dc/terms/"/>
    <ds:schemaRef ds:uri="http://schemas.openxmlformats.org/package/2006/metadata/core-properties"/>
    <ds:schemaRef ds:uri="eae1e9ee-20d9-4721-92ac-2247ffc4a7ac"/>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Introduction</vt:lpstr>
      <vt:lpstr>Risk identification</vt:lpstr>
      <vt:lpstr>Rating tables</vt:lpstr>
      <vt:lpstr>Feuil2</vt:lpstr>
      <vt:lpstr>Risk assessment</vt:lpstr>
      <vt:lpstr>Plots</vt:lpstr>
      <vt:lpstr>Re-assessment plots </vt:lpstr>
      <vt:lpstr>PlotMatrix_dots</vt:lpstr>
      <vt:lpstr>Feuil1</vt:lpstr>
      <vt:lpstr>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2021-07-23T14:01:41Z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