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showInkAnnotation="0" hidePivotFieldList="1" autoCompressPictures="0"/>
  <mc:AlternateContent xmlns:mc="http://schemas.openxmlformats.org/markup-compatibility/2006">
    <mc:Choice Requires="x15">
      <x15ac:absPath xmlns:x15ac="http://schemas.microsoft.com/office/spreadsheetml/2010/11/ac" url="/Users/tb460/Library/Mobile Documents/com~apple~CloudDocs/Research/climate_social/yonantan_help/"/>
    </mc:Choice>
  </mc:AlternateContent>
  <xr:revisionPtr revIDLastSave="0" documentId="13_ncr:1_{78C9DA56-78D7-BD4C-BBCB-3F75DA7DCC3D}" xr6:coauthVersionLast="33" xr6:coauthVersionMax="33" xr10:uidLastSave="{00000000-0000-0000-0000-000000000000}"/>
  <bookViews>
    <workbookView xWindow="0" yWindow="460" windowWidth="24560" windowHeight="14340" tabRatio="898" firstSheet="3" activeTab="8"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 name="YS counter-fact" sheetId="19" r:id="rId8"/>
    <sheet name="R_andrew_future_curves" sheetId="21" r:id="rId9"/>
    <sheet name="Sheet2" sheetId="20" r:id="rId10"/>
    <sheet name="2020 path to 2" sheetId="22" r:id="rId11"/>
  </sheets>
  <externalReferences>
    <externalReference r:id="rId12"/>
    <externalReference r:id="rId13"/>
  </externalReference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79017"/>
  <fileRecoveryPr autoRecover="0"/>
</workbook>
</file>

<file path=xl/calcChain.xml><?xml version="1.0" encoding="utf-8"?>
<calcChain xmlns="http://schemas.openxmlformats.org/spreadsheetml/2006/main">
  <c r="J84" i="6" l="1"/>
  <c r="I84" i="6"/>
  <c r="H84" i="6"/>
  <c r="G84" i="6"/>
  <c r="F84" i="6"/>
  <c r="E84" i="6"/>
  <c r="D84" i="6"/>
  <c r="B82" i="6"/>
  <c r="E79" i="1" s="1"/>
  <c r="B78" i="6"/>
  <c r="E75" i="1" s="1"/>
  <c r="F75" i="1" s="1"/>
  <c r="B75" i="7" s="1"/>
  <c r="B74" i="6"/>
  <c r="E71" i="1" s="1"/>
  <c r="F71" i="1" s="1"/>
  <c r="B71" i="7" s="1"/>
  <c r="B66" i="6"/>
  <c r="E63" i="1" s="1"/>
  <c r="B62" i="6"/>
  <c r="E59" i="1" s="1"/>
  <c r="B58" i="6"/>
  <c r="E55" i="1" s="1"/>
  <c r="F55" i="1" s="1"/>
  <c r="B55" i="7" s="1"/>
  <c r="B50" i="6"/>
  <c r="B46" i="6"/>
  <c r="B42" i="6"/>
  <c r="B34" i="6"/>
  <c r="B30" i="6"/>
  <c r="B26" i="6"/>
  <c r="B74" i="8"/>
  <c r="B73" i="8"/>
  <c r="B72" i="8"/>
  <c r="B71" i="8"/>
  <c r="C76" i="1" s="1"/>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C24" i="1" s="1"/>
  <c r="O24" i="1" s="1"/>
  <c r="B18" i="8"/>
  <c r="I68" i="9"/>
  <c r="I67" i="9"/>
  <c r="I66" i="9"/>
  <c r="K18" i="9" s="1"/>
  <c r="K19" i="9" s="1"/>
  <c r="I65" i="9"/>
  <c r="I64" i="9"/>
  <c r="I63" i="9"/>
  <c r="I62" i="9"/>
  <c r="I61" i="9"/>
  <c r="I60" i="9"/>
  <c r="I59" i="9"/>
  <c r="I58" i="9"/>
  <c r="I57" i="9"/>
  <c r="I56" i="9"/>
  <c r="I55" i="9"/>
  <c r="I54" i="9"/>
  <c r="I53" i="9"/>
  <c r="I52" i="9"/>
  <c r="I51" i="9"/>
  <c r="I50" i="9"/>
  <c r="I49" i="9"/>
  <c r="I48" i="9"/>
  <c r="I47" i="9"/>
  <c r="I46" i="9"/>
  <c r="I45" i="9"/>
  <c r="I44" i="9"/>
  <c r="I43" i="9"/>
  <c r="I42" i="9"/>
  <c r="K13" i="9" s="1"/>
  <c r="I41" i="9"/>
  <c r="I40" i="9"/>
  <c r="I39" i="9"/>
  <c r="I38" i="9"/>
  <c r="I37" i="9"/>
  <c r="I36" i="9"/>
  <c r="I35" i="9"/>
  <c r="I34" i="9"/>
  <c r="I33" i="9"/>
  <c r="I32" i="9"/>
  <c r="I31" i="9"/>
  <c r="I30" i="9"/>
  <c r="I29" i="9"/>
  <c r="I28" i="9"/>
  <c r="I27" i="9"/>
  <c r="I26" i="9"/>
  <c r="I25" i="9"/>
  <c r="I24" i="9"/>
  <c r="I23" i="9"/>
  <c r="I22" i="9"/>
  <c r="I21" i="9"/>
  <c r="I20" i="9"/>
  <c r="M19" i="9"/>
  <c r="I19" i="9"/>
  <c r="N18" i="9"/>
  <c r="M18" i="9"/>
  <c r="L18" i="9"/>
  <c r="L19" i="9" s="1"/>
  <c r="I18" i="9"/>
  <c r="I17" i="9"/>
  <c r="I16" i="9"/>
  <c r="I15" i="9"/>
  <c r="N14" i="9"/>
  <c r="I14" i="9"/>
  <c r="N13" i="9"/>
  <c r="M13" i="9"/>
  <c r="M14" i="9" s="1"/>
  <c r="L13" i="9"/>
  <c r="I13" i="9"/>
  <c r="I12" i="9"/>
  <c r="O79" i="1"/>
  <c r="N79" i="1"/>
  <c r="H79" i="1"/>
  <c r="P79" i="1" s="1"/>
  <c r="F79" i="1"/>
  <c r="B79" i="7" s="1"/>
  <c r="C79" i="1"/>
  <c r="G79" i="1" s="1"/>
  <c r="O78" i="1"/>
  <c r="N78" i="1"/>
  <c r="H78" i="1"/>
  <c r="P78" i="1" s="1"/>
  <c r="C78" i="1"/>
  <c r="G78" i="1" s="1"/>
  <c r="O77" i="1"/>
  <c r="N77" i="1"/>
  <c r="H77" i="1"/>
  <c r="P77" i="1" s="1"/>
  <c r="C77" i="1"/>
  <c r="G77" i="1" s="1"/>
  <c r="O76" i="1"/>
  <c r="N76" i="1"/>
  <c r="H76" i="1"/>
  <c r="P76" i="1" s="1"/>
  <c r="O75" i="1"/>
  <c r="N75" i="1"/>
  <c r="H75" i="1"/>
  <c r="P75" i="1" s="1"/>
  <c r="C75" i="1"/>
  <c r="G75" i="1" s="1"/>
  <c r="N74" i="1"/>
  <c r="H74" i="1"/>
  <c r="P74" i="1" s="1"/>
  <c r="C74" i="1"/>
  <c r="G74" i="1" s="1"/>
  <c r="N73" i="1"/>
  <c r="H73" i="1"/>
  <c r="P73" i="1" s="1"/>
  <c r="C73" i="1"/>
  <c r="G73" i="1" s="1"/>
  <c r="N72" i="1"/>
  <c r="H72" i="1"/>
  <c r="P72" i="1" s="1"/>
  <c r="C72" i="1"/>
  <c r="O72" i="1" s="1"/>
  <c r="N71" i="1"/>
  <c r="H71" i="1"/>
  <c r="P71" i="1" s="1"/>
  <c r="C71" i="1"/>
  <c r="G71" i="1" s="1"/>
  <c r="N70" i="1"/>
  <c r="H70" i="1"/>
  <c r="P70" i="1" s="1"/>
  <c r="C70" i="1"/>
  <c r="G70" i="1" s="1"/>
  <c r="N69" i="1"/>
  <c r="H69" i="1"/>
  <c r="P69" i="1" s="1"/>
  <c r="C69" i="1"/>
  <c r="G69" i="1" s="1"/>
  <c r="O68" i="1"/>
  <c r="N68" i="1"/>
  <c r="H68" i="1"/>
  <c r="P68" i="1" s="1"/>
  <c r="C68" i="1"/>
  <c r="N67" i="1"/>
  <c r="H67" i="1"/>
  <c r="P67" i="1" s="1"/>
  <c r="C67" i="1"/>
  <c r="G67" i="1" s="1"/>
  <c r="N66" i="1"/>
  <c r="H66" i="1"/>
  <c r="P66" i="1" s="1"/>
  <c r="C66" i="1"/>
  <c r="G66" i="1" s="1"/>
  <c r="N65" i="1"/>
  <c r="H65" i="1"/>
  <c r="P65" i="1" s="1"/>
  <c r="C65" i="1"/>
  <c r="G65" i="1" s="1"/>
  <c r="N64" i="1"/>
  <c r="H64" i="1"/>
  <c r="P64" i="1" s="1"/>
  <c r="C64" i="1"/>
  <c r="O64" i="1" s="1"/>
  <c r="N63" i="1"/>
  <c r="H63" i="1"/>
  <c r="P63" i="1" s="1"/>
  <c r="F63" i="1"/>
  <c r="B63" i="7" s="1"/>
  <c r="C63" i="1"/>
  <c r="G63" i="1" s="1"/>
  <c r="N62" i="1"/>
  <c r="H62" i="1"/>
  <c r="P62" i="1" s="1"/>
  <c r="C62" i="1"/>
  <c r="G62" i="1" s="1"/>
  <c r="N61" i="1"/>
  <c r="H61" i="1"/>
  <c r="P61" i="1" s="1"/>
  <c r="C61" i="1"/>
  <c r="G61" i="1" s="1"/>
  <c r="O60" i="1"/>
  <c r="N60" i="1"/>
  <c r="H60" i="1"/>
  <c r="P60" i="1" s="1"/>
  <c r="C60" i="1"/>
  <c r="N59" i="1"/>
  <c r="H59" i="1"/>
  <c r="P59" i="1" s="1"/>
  <c r="C59" i="1"/>
  <c r="G59" i="1" s="1"/>
  <c r="N58" i="1"/>
  <c r="H58" i="1"/>
  <c r="P58" i="1" s="1"/>
  <c r="C58" i="1"/>
  <c r="G58" i="1" s="1"/>
  <c r="N57" i="1"/>
  <c r="H57" i="1"/>
  <c r="P57" i="1" s="1"/>
  <c r="C57" i="1"/>
  <c r="G57" i="1" s="1"/>
  <c r="N56" i="1"/>
  <c r="H56" i="1"/>
  <c r="P56" i="1" s="1"/>
  <c r="C56" i="1"/>
  <c r="O56" i="1" s="1"/>
  <c r="N55" i="1"/>
  <c r="H55" i="1"/>
  <c r="P55" i="1" s="1"/>
  <c r="C55" i="1"/>
  <c r="G55" i="1" s="1"/>
  <c r="N54" i="1"/>
  <c r="H54" i="1"/>
  <c r="P54" i="1" s="1"/>
  <c r="C54" i="1"/>
  <c r="G54" i="1" s="1"/>
  <c r="N53" i="1"/>
  <c r="H53" i="1"/>
  <c r="P53" i="1" s="1"/>
  <c r="C53" i="1"/>
  <c r="G53" i="1" s="1"/>
  <c r="P52" i="1"/>
  <c r="O52" i="1"/>
  <c r="N52" i="1"/>
  <c r="H52" i="1"/>
  <c r="G52" i="1"/>
  <c r="C52" i="1"/>
  <c r="N51" i="1"/>
  <c r="H51" i="1"/>
  <c r="P51" i="1" s="1"/>
  <c r="C51" i="1"/>
  <c r="G51" i="1" s="1"/>
  <c r="P50" i="1"/>
  <c r="N50" i="1"/>
  <c r="H50" i="1"/>
  <c r="G50" i="1"/>
  <c r="C50" i="1"/>
  <c r="N49" i="1"/>
  <c r="H49" i="1"/>
  <c r="P49" i="1" s="1"/>
  <c r="C49" i="1"/>
  <c r="P48" i="1"/>
  <c r="N48" i="1"/>
  <c r="H48" i="1"/>
  <c r="G48" i="1"/>
  <c r="C48" i="1"/>
  <c r="N47" i="1"/>
  <c r="H47" i="1"/>
  <c r="P47" i="1" s="1"/>
  <c r="E47" i="1"/>
  <c r="C47" i="1"/>
  <c r="P46" i="1"/>
  <c r="N46" i="1"/>
  <c r="H46" i="1"/>
  <c r="G46" i="1"/>
  <c r="C46" i="1"/>
  <c r="N45" i="1"/>
  <c r="H45" i="1"/>
  <c r="P45" i="1" s="1"/>
  <c r="C45" i="1"/>
  <c r="P44" i="1"/>
  <c r="N44" i="1"/>
  <c r="H44" i="1"/>
  <c r="G44" i="1"/>
  <c r="C44" i="1"/>
  <c r="N43" i="1"/>
  <c r="H43" i="1"/>
  <c r="P43" i="1" s="1"/>
  <c r="E43" i="1"/>
  <c r="C43" i="1"/>
  <c r="P42" i="1"/>
  <c r="N42" i="1"/>
  <c r="H42" i="1"/>
  <c r="G42" i="1"/>
  <c r="C42" i="1"/>
  <c r="N41" i="1"/>
  <c r="H41" i="1"/>
  <c r="P41" i="1" s="1"/>
  <c r="C41" i="1"/>
  <c r="P40" i="1"/>
  <c r="N40" i="1"/>
  <c r="H40" i="1"/>
  <c r="G40" i="1"/>
  <c r="C40" i="1"/>
  <c r="N39" i="1"/>
  <c r="H39" i="1"/>
  <c r="P39" i="1" s="1"/>
  <c r="E39" i="1"/>
  <c r="C39" i="1"/>
  <c r="P38" i="1"/>
  <c r="N38" i="1"/>
  <c r="H38" i="1"/>
  <c r="G38" i="1"/>
  <c r="C38" i="1"/>
  <c r="N37" i="1"/>
  <c r="H37" i="1"/>
  <c r="P37" i="1" s="1"/>
  <c r="C37" i="1"/>
  <c r="P36" i="1"/>
  <c r="N36" i="1"/>
  <c r="H36" i="1"/>
  <c r="G36" i="1"/>
  <c r="C36" i="1"/>
  <c r="N35" i="1"/>
  <c r="H35" i="1"/>
  <c r="P35" i="1" s="1"/>
  <c r="C35" i="1"/>
  <c r="P34" i="1"/>
  <c r="N34" i="1"/>
  <c r="H34" i="1"/>
  <c r="G34" i="1"/>
  <c r="C34" i="1"/>
  <c r="N33" i="1"/>
  <c r="H33" i="1"/>
  <c r="P33" i="1" s="1"/>
  <c r="C33" i="1"/>
  <c r="P32" i="1"/>
  <c r="N32" i="1"/>
  <c r="H32" i="1"/>
  <c r="G32" i="1"/>
  <c r="C32" i="1"/>
  <c r="N31" i="1"/>
  <c r="H31" i="1"/>
  <c r="P31" i="1" s="1"/>
  <c r="E31" i="1"/>
  <c r="C31" i="1"/>
  <c r="O30" i="1"/>
  <c r="N30" i="1"/>
  <c r="H30" i="1"/>
  <c r="P30" i="1" s="1"/>
  <c r="C30" i="1"/>
  <c r="G30" i="1" s="1"/>
  <c r="O29" i="1"/>
  <c r="N29" i="1"/>
  <c r="H29" i="1"/>
  <c r="P29" i="1" s="1"/>
  <c r="G29" i="1"/>
  <c r="C29" i="1"/>
  <c r="N28" i="1"/>
  <c r="H28" i="1"/>
  <c r="P28" i="1" s="1"/>
  <c r="C28" i="1"/>
  <c r="O28" i="1" s="1"/>
  <c r="P27" i="1"/>
  <c r="N27" i="1"/>
  <c r="H27" i="1"/>
  <c r="E27" i="1"/>
  <c r="F27" i="1" s="1"/>
  <c r="B27" i="7" s="1"/>
  <c r="C27" i="1"/>
  <c r="G27" i="1" s="1"/>
  <c r="N26" i="1"/>
  <c r="H26" i="1"/>
  <c r="P26" i="1" s="1"/>
  <c r="G26" i="1"/>
  <c r="C26" i="1"/>
  <c r="O26" i="1" s="1"/>
  <c r="N25" i="1"/>
  <c r="H25" i="1"/>
  <c r="P25" i="1" s="1"/>
  <c r="C25" i="1"/>
  <c r="P24" i="1"/>
  <c r="N24" i="1"/>
  <c r="H24" i="1"/>
  <c r="G24" i="1"/>
  <c r="P23" i="1"/>
  <c r="N23" i="1"/>
  <c r="K23" i="1"/>
  <c r="K26" i="1" s="1"/>
  <c r="K27" i="1" s="1"/>
  <c r="H23" i="1"/>
  <c r="E23" i="1"/>
  <c r="C23" i="1"/>
  <c r="G23" i="1" s="1"/>
  <c r="O31" i="1" l="1"/>
  <c r="G31" i="1"/>
  <c r="O59" i="1"/>
  <c r="L23" i="1"/>
  <c r="K24" i="1"/>
  <c r="O25" i="1"/>
  <c r="F25" i="1"/>
  <c r="B25" i="7" s="1"/>
  <c r="O35" i="1"/>
  <c r="O39" i="1"/>
  <c r="F39" i="1"/>
  <c r="B39" i="7" s="1"/>
  <c r="O43" i="1"/>
  <c r="F43" i="1"/>
  <c r="B43" i="7" s="1"/>
  <c r="O47" i="1"/>
  <c r="F47" i="1"/>
  <c r="B47" i="7" s="1"/>
  <c r="O49" i="1"/>
  <c r="O54" i="1"/>
  <c r="F59" i="1"/>
  <c r="B59" i="7" s="1"/>
  <c r="G60" i="1"/>
  <c r="O62" i="1"/>
  <c r="F67" i="1"/>
  <c r="B67" i="7" s="1"/>
  <c r="G68" i="1"/>
  <c r="O70" i="1"/>
  <c r="F23" i="1"/>
  <c r="B23" i="7" s="1"/>
  <c r="O27" i="1"/>
  <c r="G28" i="1"/>
  <c r="F31" i="1"/>
  <c r="B31" i="7" s="1"/>
  <c r="F51" i="1"/>
  <c r="B51" i="7" s="1"/>
  <c r="F54" i="1"/>
  <c r="B54" i="7" s="1"/>
  <c r="O55" i="1"/>
  <c r="O63" i="1"/>
  <c r="F70" i="1"/>
  <c r="B70" i="7" s="1"/>
  <c r="O71" i="1"/>
  <c r="K31" i="1"/>
  <c r="O67" i="1"/>
  <c r="F28" i="1"/>
  <c r="B28" i="7" s="1"/>
  <c r="O33" i="1"/>
  <c r="O37" i="1"/>
  <c r="F37" i="1"/>
  <c r="B37" i="7" s="1"/>
  <c r="O41" i="1"/>
  <c r="O45" i="1"/>
  <c r="F45" i="1"/>
  <c r="B45" i="7" s="1"/>
  <c r="O51" i="1"/>
  <c r="G25" i="1"/>
  <c r="O32" i="1"/>
  <c r="G33" i="1"/>
  <c r="O34" i="1"/>
  <c r="G35" i="1"/>
  <c r="O36" i="1"/>
  <c r="F36" i="1"/>
  <c r="B36" i="7" s="1"/>
  <c r="G37" i="1"/>
  <c r="O38" i="1"/>
  <c r="F38" i="1"/>
  <c r="B38" i="7" s="1"/>
  <c r="G39" i="1"/>
  <c r="O40" i="1"/>
  <c r="G41" i="1"/>
  <c r="O42" i="1"/>
  <c r="G43" i="1"/>
  <c r="O44" i="1"/>
  <c r="F44" i="1"/>
  <c r="B44" i="7" s="1"/>
  <c r="G45" i="1"/>
  <c r="O46" i="1"/>
  <c r="G47" i="1"/>
  <c r="O48" i="1"/>
  <c r="G49" i="1"/>
  <c r="O50" i="1"/>
  <c r="G56" i="1"/>
  <c r="O58" i="1"/>
  <c r="G64" i="1"/>
  <c r="O66" i="1"/>
  <c r="G72" i="1"/>
  <c r="O74" i="1"/>
  <c r="L14" i="9"/>
  <c r="K14" i="9"/>
  <c r="G76" i="1"/>
  <c r="B81" i="6"/>
  <c r="E78" i="1" s="1"/>
  <c r="F78" i="1" s="1"/>
  <c r="B78" i="7" s="1"/>
  <c r="B77" i="6"/>
  <c r="E74" i="1" s="1"/>
  <c r="F74" i="1" s="1"/>
  <c r="B74" i="7" s="1"/>
  <c r="B73" i="6"/>
  <c r="E70" i="1" s="1"/>
  <c r="B69" i="6"/>
  <c r="E66" i="1" s="1"/>
  <c r="F66" i="1" s="1"/>
  <c r="B66" i="7" s="1"/>
  <c r="B65" i="6"/>
  <c r="E62" i="1" s="1"/>
  <c r="F62" i="1" s="1"/>
  <c r="B62" i="7" s="1"/>
  <c r="B61" i="6"/>
  <c r="E58" i="1" s="1"/>
  <c r="F58" i="1" s="1"/>
  <c r="B58" i="7" s="1"/>
  <c r="B57" i="6"/>
  <c r="E54" i="1" s="1"/>
  <c r="B53" i="6"/>
  <c r="E50" i="1" s="1"/>
  <c r="F50" i="1" s="1"/>
  <c r="B50" i="7" s="1"/>
  <c r="B49" i="6"/>
  <c r="E46" i="1" s="1"/>
  <c r="F46" i="1" s="1"/>
  <c r="B46" i="7" s="1"/>
  <c r="B45" i="6"/>
  <c r="E42" i="1" s="1"/>
  <c r="F42" i="1" s="1"/>
  <c r="B42" i="7" s="1"/>
  <c r="B41" i="6"/>
  <c r="E38" i="1" s="1"/>
  <c r="B37" i="6"/>
  <c r="E34" i="1" s="1"/>
  <c r="F34" i="1" s="1"/>
  <c r="B34" i="7" s="1"/>
  <c r="B33" i="6"/>
  <c r="E30" i="1" s="1"/>
  <c r="F30" i="1" s="1"/>
  <c r="B30" i="7" s="1"/>
  <c r="B29" i="6"/>
  <c r="E26" i="1" s="1"/>
  <c r="F26" i="1" s="1"/>
  <c r="B26" i="7" s="1"/>
  <c r="B80" i="6"/>
  <c r="E77" i="1" s="1"/>
  <c r="F77" i="1" s="1"/>
  <c r="B77" i="7" s="1"/>
  <c r="B76" i="6"/>
  <c r="E73" i="1" s="1"/>
  <c r="F73" i="1" s="1"/>
  <c r="B73" i="7" s="1"/>
  <c r="B72" i="6"/>
  <c r="E69" i="1" s="1"/>
  <c r="F69" i="1" s="1"/>
  <c r="B69" i="7" s="1"/>
  <c r="B68" i="6"/>
  <c r="E65" i="1" s="1"/>
  <c r="F65" i="1" s="1"/>
  <c r="B65" i="7" s="1"/>
  <c r="B64" i="6"/>
  <c r="E61" i="1" s="1"/>
  <c r="F61" i="1" s="1"/>
  <c r="B61" i="7" s="1"/>
  <c r="B60" i="6"/>
  <c r="E57" i="1" s="1"/>
  <c r="F57" i="1" s="1"/>
  <c r="B57" i="7" s="1"/>
  <c r="B56" i="6"/>
  <c r="E53" i="1" s="1"/>
  <c r="F53" i="1" s="1"/>
  <c r="B53" i="7" s="1"/>
  <c r="B52" i="6"/>
  <c r="E49" i="1" s="1"/>
  <c r="F49" i="1" s="1"/>
  <c r="B49" i="7" s="1"/>
  <c r="B48" i="6"/>
  <c r="E45" i="1" s="1"/>
  <c r="B44" i="6"/>
  <c r="E41" i="1" s="1"/>
  <c r="F41" i="1" s="1"/>
  <c r="B41" i="7" s="1"/>
  <c r="B40" i="6"/>
  <c r="E37" i="1" s="1"/>
  <c r="B36" i="6"/>
  <c r="E33" i="1" s="1"/>
  <c r="F33" i="1" s="1"/>
  <c r="B33" i="7" s="1"/>
  <c r="B32" i="6"/>
  <c r="E29" i="1" s="1"/>
  <c r="F29" i="1" s="1"/>
  <c r="B29" i="7" s="1"/>
  <c r="B28" i="6"/>
  <c r="E25" i="1" s="1"/>
  <c r="B79" i="6"/>
  <c r="E76" i="1" s="1"/>
  <c r="F76" i="1" s="1"/>
  <c r="B76" i="7" s="1"/>
  <c r="B75" i="6"/>
  <c r="E72" i="1" s="1"/>
  <c r="F72" i="1" s="1"/>
  <c r="B72" i="7" s="1"/>
  <c r="B71" i="6"/>
  <c r="E68" i="1" s="1"/>
  <c r="F68" i="1" s="1"/>
  <c r="B68" i="7" s="1"/>
  <c r="B67" i="6"/>
  <c r="E64" i="1" s="1"/>
  <c r="F64" i="1" s="1"/>
  <c r="B64" i="7" s="1"/>
  <c r="B63" i="6"/>
  <c r="E60" i="1" s="1"/>
  <c r="F60" i="1" s="1"/>
  <c r="B60" i="7" s="1"/>
  <c r="B59" i="6"/>
  <c r="E56" i="1" s="1"/>
  <c r="F56" i="1" s="1"/>
  <c r="B56" i="7" s="1"/>
  <c r="B55" i="6"/>
  <c r="E52" i="1" s="1"/>
  <c r="F52" i="1" s="1"/>
  <c r="B52" i="7" s="1"/>
  <c r="B51" i="6"/>
  <c r="E48" i="1" s="1"/>
  <c r="F48" i="1" s="1"/>
  <c r="B48" i="7" s="1"/>
  <c r="B47" i="6"/>
  <c r="E44" i="1" s="1"/>
  <c r="B43" i="6"/>
  <c r="E40" i="1" s="1"/>
  <c r="F40" i="1" s="1"/>
  <c r="B40" i="7" s="1"/>
  <c r="B39" i="6"/>
  <c r="E36" i="1" s="1"/>
  <c r="B35" i="6"/>
  <c r="E32" i="1" s="1"/>
  <c r="F32" i="1" s="1"/>
  <c r="B32" i="7" s="1"/>
  <c r="B31" i="6"/>
  <c r="E28" i="1" s="1"/>
  <c r="B27" i="6"/>
  <c r="E24" i="1" s="1"/>
  <c r="F24" i="1" s="1"/>
  <c r="B24" i="7" s="1"/>
  <c r="O53" i="1"/>
  <c r="O57" i="1"/>
  <c r="O61" i="1"/>
  <c r="O65" i="1"/>
  <c r="O69" i="1"/>
  <c r="O73" i="1"/>
  <c r="N19" i="9"/>
  <c r="B38" i="6"/>
  <c r="E35" i="1" s="1"/>
  <c r="F35" i="1" s="1"/>
  <c r="B35" i="7" s="1"/>
  <c r="B54" i="6"/>
  <c r="E51" i="1" s="1"/>
  <c r="B70" i="6"/>
  <c r="E67" i="1" s="1"/>
  <c r="L26" i="1" l="1"/>
  <c r="M23" i="1"/>
  <c r="L24" i="1"/>
  <c r="L29" i="1" s="1"/>
  <c r="K29" i="1" s="1"/>
  <c r="L27" i="1" l="1"/>
  <c r="M26" i="1"/>
</calcChain>
</file>

<file path=xl/sharedStrings.xml><?xml version="1.0" encoding="utf-8"?>
<sst xmlns="http://schemas.openxmlformats.org/spreadsheetml/2006/main" count="7683" uniqueCount="192">
  <si>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</si>
  <si>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</si>
  <si>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</si>
  <si>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5" type="noConversion"/>
  </si>
  <si>
    <t>Rödenbeck</t>
    <phoneticPr fontId="5"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</si>
  <si>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</si>
  <si>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5" type="noConversion"/>
  </si>
  <si>
    <t>VISIT</t>
    <phoneticPr fontId="5"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</si>
  <si>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</si>
  <si>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</si>
  <si>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</si>
  <si>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</si>
  <si>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</si>
  <si>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</si>
  <si>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</si>
  <si>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</si>
  <si>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</si>
  <si>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</si>
  <si>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</si>
  <si>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</si>
  <si>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</si>
  <si>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</si>
  <si>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</si>
  <si>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</si>
  <si>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</si>
  <si>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</si>
  <si>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</si>
  <si>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</si>
  <si>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</si>
  <si>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</si>
  <si>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</si>
  <si>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</si>
  <si>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</si>
  <si>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</si>
  <si>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</si>
  <si>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</si>
  <si>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</si>
  <si>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</si>
  <si>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5" type="noConversion"/>
  </si>
  <si>
    <t>Individual model values</t>
    <phoneticPr fontId="5" type="noConversion"/>
  </si>
  <si>
    <t>MtC/yr</t>
  </si>
  <si>
    <t>McNeil, B. I., Matear, R. J., Key, R. M., Bullister, J. L., and Sarmiento, J. L. 2003. Anthropogenic CO2 uptake by the ocean based on the global chlorofluorocarbon data set, Science, 299, 235-239, 10.1126/science.1077429.</t>
    <phoneticPr fontId="5" type="noConversion"/>
  </si>
  <si>
    <t>Manning, A. C., and Keeling, R. F. 2006. Global oceanic and land biotic carbon sinks from the Scripps atmospheric oxygen flask sampling network, Tellus Series B-Chemical and Physical Meteorology, 58, 95-116, 10.1111/j.1600-0889.2006.00175.x.</t>
    <phoneticPr fontId="5"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</si>
  <si>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5" type="noConversion"/>
  </si>
  <si>
    <t xml:space="preserve">References to previous updates of the Global Carbon Budget by the Global Carbon Project: </t>
    <phoneticPr fontId="5" type="noConversion"/>
  </si>
  <si>
    <t>Emissions from fossil fuel combustion and cement production (uncertainty of ±5% for a ± 1 sigma confidence level):</t>
  </si>
  <si>
    <t>Land-use change emissions</t>
    <phoneticPr fontId="5" type="noConversion"/>
  </si>
  <si>
    <t>Data products used to evaluate the results:</t>
  </si>
  <si>
    <t>Data-based products</t>
  </si>
  <si>
    <t>CLM4.5-BGC</t>
  </si>
  <si>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</si>
  <si>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</si>
  <si>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</si>
  <si>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</si>
  <si>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</si>
  <si>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</si>
  <si>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</si>
  <si>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</si>
  <si>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</si>
  <si>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</si>
  <si>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1959-2010 estimates are mainly based on agriculture statistics of the Food and Agriculture Organization</t>
  </si>
  <si>
    <t>GFED4 (deforestation regions only)</t>
  </si>
  <si>
    <t>CSIRO</t>
  </si>
  <si>
    <t>Landschützer</t>
  </si>
  <si>
    <t>Coal</t>
  </si>
  <si>
    <t>Oil</t>
  </si>
  <si>
    <t>Cement</t>
  </si>
  <si>
    <t>Flaring</t>
  </si>
  <si>
    <t>Per Capita</t>
  </si>
  <si>
    <t>VISIT</t>
  </si>
  <si>
    <t>CLM4.5BGC</t>
  </si>
  <si>
    <t>Aumont, O and Bopp, L 2006. Globalizing results from ocean in situ iron fertilization studies. Global Biogeochemical Cycles 20(2).</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</si>
  <si>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</si>
  <si>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</si>
  <si>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</si>
  <si>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</si>
  <si>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</si>
  <si>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</si>
  <si>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</si>
  <si>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</si>
  <si>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</si>
  <si>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</si>
  <si>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</si>
  <si>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</si>
  <si>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t>Houghton, RA, van der Werf, GR, DeFries, RS, Hansen, MC, House, JI, Le Quéré, C, Pongratz, J and Ramankutty, N 2012. Chapter G2 Carbon emissions from land use and land-cover change, Biogeosciences, 9, 5125-5142. Doi: 10.5194/bgd-9-835-2012    </t>
  </si>
  <si>
    <t>Note: 1 billion tonnes C = 1 petagram of carbon (10^15 gC) = 1 gigatonne C = 3.664 billion tonnes of CO2</t>
  </si>
  <si>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</si>
  <si>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</si>
  <si>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</si>
  <si>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</si>
  <si>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</si>
  <si>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NEMO-PISCES (LSCE)</t>
  </si>
  <si>
    <t>NEMO-PISCES (CNRM)</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</si>
  <si>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</si>
  <si>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</si>
  <si>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</si>
  <si>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</si>
  <si>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</si>
  <si>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</si>
  <si>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</si>
  <si>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</si>
  <si>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</si>
  <si>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</si>
  <si>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</si>
  <si>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</si>
  <si>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</si>
  <si>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</si>
  <si>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</si>
  <si>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</si>
  <si>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</si>
  <si>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</si>
  <si>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1997-2014 preliminary land-use change data </t>
    </r>
    <r>
      <rPr>
        <sz val="12"/>
        <color rgb="FFFF0000"/>
        <rFont val="Calibri"/>
      </rPr>
      <t>(data in red in Column B)</t>
    </r>
    <r>
      <rPr>
        <sz val="12"/>
        <rFont val="Calibri"/>
      </rPr>
      <t>.</t>
    </r>
  </si>
  <si>
    <t>CABLE-POP</t>
  </si>
  <si>
    <t>CLASS-CTEM</t>
  </si>
  <si>
    <t>DLEM</t>
  </si>
  <si>
    <t>LPX</t>
  </si>
  <si>
    <t>OCNv2</t>
  </si>
  <si>
    <t>SDGVM</t>
  </si>
  <si>
    <r>
      <t>The Global Carbon Budget 2016</t>
    </r>
    <r>
      <rPr>
        <sz val="16"/>
        <color indexed="8"/>
        <rFont val="Calibri"/>
      </rPr>
      <t xml:space="preserve"> is a collaborative effort of the global carbon cycle science community coordinated by the Global Carbon Project. </t>
    </r>
  </si>
  <si>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</si>
  <si>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</si>
  <si>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</si>
  <si>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</si>
  <si>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1980 onwards are global averages estimated from multiple stations by NOAA/ESRL.</t>
  </si>
  <si>
    <r>
      <t>Cite as</t>
    </r>
    <r>
      <rPr>
        <sz val="12"/>
        <rFont val="Calibri"/>
      </rPr>
      <t xml:space="preserve">: Boden, T.A., G. Marland, and R.J. Andres. 2016. Global, Regional, and National Fossil-Fuel CO2 Emissions. Carbon Dioxide Information Analysis Center, Oak Ridge National Laboratory, U.S. Department of Energy, Oak Ridge, Tenn., U.S.A. doi 10.3334/CDIAC/00001_V2016 </t>
    </r>
  </si>
  <si>
    <r>
      <t xml:space="preserve">1997 onwards include interannual variability as captured by satellite-based fire emissions </t>
    </r>
    <r>
      <rPr>
        <sz val="12"/>
        <color rgb="FFFF0000"/>
        <rFont val="Calibri"/>
      </rPr>
      <t>(data in red in Column B)</t>
    </r>
    <r>
      <rPr>
        <sz val="12"/>
        <rFont val="Calibri"/>
      </rPr>
      <t>.</t>
    </r>
  </si>
  <si>
    <t>Schwinger, J., Goris, N., Tjiputra, J. F., Kriest, I., Bentsen, M., Bethke, I., Ilicak, M., Assmann, K. M., and Heinze, C.: Evaluation of NorESM-OC (versions 1 and 1.2), the ocean carbon-cycle stand-alone configuration of the Norwegian Earth System Model (NorESM1), Geosci. Model Dev., 9, 2589-2622, 2016.</t>
  </si>
  <si>
    <t>Hauck, J., Kohler, P., Wolf-Gladrow, D., and Volker, C.: Iron fertilisation and century-scale effects of open ocean dissolution of olivine in a simulated CO2 removal experiment, Environmental Research Letters, 11, 2016.</t>
  </si>
  <si>
    <t>LandschŸtzer, P., Gruber, N., Haumann, F. A., Ršdenbeck, C., Bakker, D. C. E., van Heuven, S., Hoppema, M., Metzl, N., Sweeney, C., Takahashi, T., Tilbrook, B., and Wanninkhof, R.: The reinvigoration of the Southern Ocean carbon sink, Science, 349, 1221-1224, 2015.</t>
  </si>
  <si>
    <t>Rödenbeck</t>
  </si>
  <si>
    <t>Zhang, H. Q., Pak, B., Wang, Y. P., Zhou, X. Y., Zhang, Y. Q., and Zhang, L.: Evaluating Surface Water Cycle Simulated by the Australian Community Land Surface Model (CABLE) across Different Spatial and Temporal Domains, Journal of Hydrometeorology, 14, 1119-1138, 2013.</t>
  </si>
  <si>
    <t>Melton, J. R. and Arora, V. K.: Competition between plant functional types in the Canadian Terrestrial Ecosystem Model (CTEM) v. 2.0, Geosci. Model Dev., 9, 323-361, 2016.</t>
  </si>
  <si>
    <t>Stocker, B. D., Feissli, F., Strassmann, K. M., Spahni, R., and Joos, F.: Past and future carbon fluxes from land use change, shifting cultivation and wood harvest, Tellus Series B-Chemical and Physical Meteorology, 66, 2014.</t>
  </si>
  <si>
    <t>Woodward, F. I., Smith, T. M., and Emanuel, W. R.: A GLOBAL LAND PRIMARY PRODUCTIVITY AND PHYTOGEOGRAPHY MODEL, Global Biogeochemical Cycles, 9, 471-490, 1995.</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</si>
  <si>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</si>
  <si>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rPr>
      <t>(data in red in Column B)</t>
    </r>
    <r>
      <rPr>
        <sz val="12"/>
        <color theme="1"/>
        <rFont val="Calibri"/>
      </rPr>
      <t xml:space="preserve">. </t>
    </r>
    <r>
      <rPr>
        <sz val="12"/>
        <rFont val="Calibri"/>
      </rPr>
      <t>https://www.bp.com/content/dam/bp/pdf/energy-economics/statistical-review-2016/bp-statistical-review-of-world-energy-2016-full-report.pdf</t>
    </r>
  </si>
  <si>
    <t>and cement production data from the US Geological Survey. http://minerals.usgs.gov/minerals/pubs/commodity/cement/</t>
  </si>
  <si>
    <t>1959-2013 estimates for fossil fuel combustion and cement are from the Carbon Dioxide Information Analysis Center (CDIAC) at Oak Ridge National Laboratory, adjusted with revised China statistics from 1990.  http://cdiac.ornl.gov/trends/emis/meth_reg.html</t>
  </si>
  <si>
    <t>Tian, H., Liu, M., Z, h. C., Ren, W., Xu, X., Chen, G., Lu, C., and Tao, B.: The Dynamic Land Ecosystem Model (DLEM) for Simulating Terrestrial Processes and Interactions in the Context of Multifactor Global Change, Acta Geographica Sinica, 65, 1027-1047, 2010.</t>
  </si>
  <si>
    <t>Note: the data products include a pre-industrial steady state source of CO2 (of about 0.45 GtC/yr) and therefore are not directly comparable with the ocean model results</t>
  </si>
  <si>
    <t>Rödenbeck, C, Bakker, DCE, Metzl, N, Olsen, A, Sabine, C, Cassar, N, Reum, F, Keeling, RF, and Heimann, M 2014. Interannual sea-air CO2 flux variability from an observation-driven ocean mixed-layer scheme., Biogeosciences, 11, 4599-4613, 2014 doi:10.5194/bg-11-4599-2014.</t>
  </si>
  <si>
    <r>
      <t xml:space="preserve">and cement production data from the US Geological Survey </t>
    </r>
    <r>
      <rPr>
        <sz val="12"/>
        <color theme="8"/>
        <rFont val="Calibri"/>
      </rPr>
      <t>(data in blue in Column F)</t>
    </r>
    <r>
      <rPr>
        <sz val="12"/>
        <color indexed="8"/>
        <rFont val="Calibri"/>
        <family val="2"/>
      </rPr>
      <t>. http://minerals.usgs.gov/minerals/pubs/commodity/cement/</t>
    </r>
  </si>
  <si>
    <t xml:space="preserve">Please note: The methods used to estimate the historical fluxes presented below differ from the carbon budget presented for 1959-2015. The atmospheric growth and ocean sink do not account for year-to-year variability. </t>
  </si>
  <si>
    <t>Last updated on 10 November 2016.</t>
  </si>
  <si>
    <r>
      <rPr>
        <b/>
        <sz val="12"/>
        <color rgb="FFFF0000"/>
        <rFont val="Calibri"/>
      </rPr>
      <t>Version 1.0</t>
    </r>
    <r>
      <rPr>
        <sz val="12"/>
        <color rgb="FFFF0000"/>
        <rFont val="Calibri"/>
      </rPr>
      <t xml:space="preserve"> (Global_Carbon_Budget_2016v1.0.xlsx)</t>
    </r>
  </si>
  <si>
    <r>
      <t xml:space="preserve">Reference of the full Global Carbon Budget 2016: </t>
    </r>
    <r>
      <rPr>
        <sz val="12"/>
        <rFont val="Calibri"/>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</si>
  <si>
    <t>percent fossil fuels (of athro)</t>
  </si>
  <si>
    <t>fossil (no cement)</t>
  </si>
  <si>
    <t>1988-2014 fossil sum</t>
  </si>
  <si>
    <t>1988-2014 total</t>
  </si>
  <si>
    <t>%</t>
  </si>
  <si>
    <t>1988-2010</t>
  </si>
  <si>
    <t>1988-2010 total</t>
  </si>
  <si>
    <t>1988-2010 fossil sum</t>
  </si>
  <si>
    <t xml:space="preserve"> </t>
  </si>
  <si>
    <t>GtCO2</t>
  </si>
  <si>
    <t>Pre-1988+post to 2014</t>
  </si>
  <si>
    <t>2011-2014</t>
  </si>
  <si>
    <t>FF totals</t>
  </si>
  <si>
    <t xml:space="preserve">coal </t>
  </si>
  <si>
    <t xml:space="preserve">oil </t>
  </si>
  <si>
    <t xml:space="preserve">gas </t>
  </si>
  <si>
    <t>quant</t>
  </si>
  <si>
    <t>w/o cement</t>
  </si>
  <si>
    <t>My further calculations</t>
  </si>
  <si>
    <t>REDO from 'hist budget tab'</t>
  </si>
  <si>
    <t xml:space="preserve">Historical annual Gt CO2 (all) </t>
  </si>
  <si>
    <t>same just fossil</t>
  </si>
  <si>
    <t>total</t>
  </si>
  <si>
    <t>just energy</t>
  </si>
  <si>
    <t>NaN</t>
  </si>
  <si>
    <t>Historical</t>
  </si>
  <si>
    <r>
      <t>All values in billion tonnes of carbon per year (GtC/yr), for the globe. For values in billion tonnes of carbon dioxide (GtCO</t>
    </r>
    <r>
      <rPr>
        <vertAlign val="subscript"/>
        <sz val="12"/>
        <color theme="1"/>
        <rFont val="Calibri"/>
        <family val="2"/>
        <scheme val="minor"/>
      </rPr>
      <t>2</t>
    </r>
    <r>
      <rPr>
        <sz val="12"/>
        <color theme="1"/>
        <rFont val="Calibri"/>
        <family val="2"/>
        <scheme val="minor"/>
      </rPr>
      <t xml:space="preserve">) per year, multiply the numbers below by 3.664. </t>
    </r>
  </si>
  <si>
    <t xml:space="preserve">Cite as: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</si>
  <si>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family val="2"/>
        <scheme val="minor"/>
      </rPr>
      <t>(data in red in Column B)</t>
    </r>
    <r>
      <rPr>
        <sz val="12"/>
        <color theme="1"/>
        <rFont val="Calibri"/>
        <family val="2"/>
        <scheme val="minor"/>
      </rPr>
      <t xml:space="preserve">. </t>
    </r>
    <r>
      <rPr>
        <sz val="12"/>
        <rFont val="Calibri"/>
        <family val="2"/>
        <scheme val="minor"/>
      </rPr>
      <t>https://www.bp.com/content/dam/bp/pdf/energy-economics/statistical-review-2016/bp-statistical-review-of-world-energy-2016-full-report.pdf</t>
    </r>
  </si>
  <si>
    <r>
      <rPr>
        <b/>
        <sz val="12"/>
        <color theme="1"/>
        <rFont val="Calibri"/>
        <family val="2"/>
        <scheme val="minor"/>
      </rPr>
      <t>Emissions from land-use change (uncertainty of ±0.5 GtC/yr):</t>
    </r>
  </si>
  <si>
    <r>
      <rPr>
        <b/>
        <sz val="12"/>
        <color theme="1"/>
        <rFont val="Calibri"/>
        <family val="2"/>
        <scheme val="minor"/>
      </rPr>
      <t xml:space="preserve">Cite as: </t>
    </r>
    <r>
      <rPr>
        <sz val="12"/>
        <color theme="1"/>
        <rFont val="Calibri"/>
        <family val="2"/>
        <scheme val="minor"/>
      </rPr>
      <t>Houghton, RA, van der Werf, GR, DeFries, RS, Hansen, MC, House, JI, Le Quéré, C, Pongratz, J and Ramankutty, N 2012. Chapter G2 Carbon emissions from land use and land-cover change, Biogeosciences, 9, 5125-5142. Doi: 10.5194/bgd-9-835-2012    </t>
    </r>
  </si>
  <si>
    <r>
      <t xml:space="preserve">1997 onwards include interannual variability as captured by satellite-based fire emissions </t>
    </r>
    <r>
      <rPr>
        <sz val="12"/>
        <color rgb="FFFF0000"/>
        <rFont val="Calibri"/>
        <family val="2"/>
        <scheme val="minor"/>
      </rPr>
      <t>(data in red in Column C)</t>
    </r>
    <r>
      <rPr>
        <sz val="12"/>
        <color theme="1"/>
        <rFont val="Calibri"/>
        <family val="2"/>
        <scheme val="minor"/>
      </rPr>
      <t>.</t>
    </r>
  </si>
  <si>
    <r>
      <t>Cite as:</t>
    </r>
    <r>
      <rPr>
        <sz val="12"/>
        <color theme="1"/>
        <rFont val="Calibri"/>
        <family val="2"/>
        <scheme val="minor"/>
      </rPr>
      <t xml:space="preserve"> Edward Dlugokencky and Pieter Tans, NOAA/ESRL (www.esrl.noaa.gov/gmd/ccgg/trends/)</t>
    </r>
  </si>
  <si>
    <r>
      <t xml:space="preserve">The ocean sink  (uncertainty of ±0.5 GtC/yr) </t>
    </r>
    <r>
      <rPr>
        <sz val="12"/>
        <color theme="1"/>
        <rFont val="Calibri"/>
        <family val="2"/>
        <scheme val="minor"/>
      </rPr>
      <t>was estimated a combination of global ocean biogeochemistry models. How to cite: Le Quéré et al. 2016 (see Summary)</t>
    </r>
    <r>
      <rPr>
        <sz val="12"/>
        <color theme="1"/>
        <rFont val="Calibri"/>
        <family val="2"/>
        <scheme val="minor"/>
      </rPr>
      <t xml:space="preserve"> </t>
    </r>
  </si>
  <si>
    <r>
      <t xml:space="preserve">The land sink (uncertainty of ±0.8 GtC/yr on average) </t>
    </r>
    <r>
      <rPr>
        <sz val="12"/>
        <color theme="1"/>
        <rFont val="Calibri"/>
        <family val="2"/>
        <scheme val="minor"/>
      </rPr>
      <t xml:space="preserve">was estimated from the residual of the other budget terms: land_sink = fossil_fuel + land_use_change - atm_growth - ocean_sink.  </t>
    </r>
  </si>
  <si>
    <r>
      <rPr>
        <b/>
        <sz val="12"/>
        <color theme="1"/>
        <rFont val="Calibri"/>
        <family val="2"/>
        <scheme val="minor"/>
      </rPr>
      <t>Cite as:</t>
    </r>
    <r>
      <rPr>
        <sz val="12"/>
        <color theme="1"/>
        <rFont val="Calibri"/>
        <family val="2"/>
        <scheme val="minor"/>
      </rPr>
      <t xml:space="preserve"> Le Quéré et al. 2016 (see Summary) </t>
    </r>
  </si>
  <si>
    <r>
      <t xml:space="preserve">1997 onwards use preliminary land-use change data </t>
    </r>
    <r>
      <rPr>
        <sz val="12"/>
        <color rgb="FFFF0000"/>
        <rFont val="Calibri"/>
        <family val="2"/>
        <scheme val="minor"/>
      </rPr>
      <t>(data in red in Column F)</t>
    </r>
    <r>
      <rPr>
        <sz val="12"/>
        <color theme="1"/>
        <rFont val="Calibri"/>
        <family val="2"/>
        <scheme val="minor"/>
      </rPr>
      <t>.</t>
    </r>
  </si>
  <si>
    <t>Historical budget comparisons</t>
  </si>
  <si>
    <t>Glen Peters summary</t>
  </si>
  <si>
    <t xml:space="preserve">http://www.cicero.uio.no/no/posts/klima/how-much-carbon-dioxide-can-we-emit </t>
  </si>
  <si>
    <t>1870-2016</t>
  </si>
  <si>
    <t>&amp;~53 before then from GCP</t>
  </si>
  <si>
    <t>through 2015</t>
  </si>
  <si>
    <t>Andrew model</t>
  </si>
  <si>
    <t>1700-2016</t>
  </si>
  <si>
    <t xml:space="preserve">GCP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</si>
</sst>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00"/>
    <numFmt numFmtId="167" formatCode="_-* #,##0_-;\-* #,##0_-;_-* &quot;-&quot;??_-;_-@_-"/>
    <numFmt numFmtId="168" formatCode="_-* #,##0.0_-;\-* #,##0.0_-;_-* &quot;-&quot;??_-;_-@_-"/>
  </numFmts>
  <fonts count="47">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
      <sz val="12"/>
      <color theme="8"/>
      <name val="Calibri"/>
    </font>
    <font>
      <sz val="12"/>
      <color theme="1" tint="0.499984740745262"/>
      <name val="Calibri"/>
    </font>
    <font>
      <sz val="12"/>
      <name val="Calibri"/>
      <family val="2"/>
    </font>
    <font>
      <sz val="12"/>
      <color theme="1"/>
      <name val="Calibri"/>
      <family val="2"/>
      <scheme val="minor"/>
    </font>
    <font>
      <sz val="12"/>
      <color indexed="8"/>
      <name val="Calibri"/>
      <family val="2"/>
    </font>
    <font>
      <sz val="12"/>
      <color indexed="14"/>
      <name val="Calibri"/>
    </font>
    <font>
      <vertAlign val="subscript"/>
      <sz val="12"/>
      <color theme="1"/>
      <name val="Calibri"/>
      <family val="2"/>
      <scheme val="minor"/>
    </font>
    <font>
      <b/>
      <sz val="12"/>
      <color indexed="8"/>
      <name val="Calibri"/>
      <family val="2"/>
    </font>
    <font>
      <b/>
      <sz val="12"/>
      <name val="Calibri"/>
    </font>
    <font>
      <sz val="12"/>
      <name val="Calibri"/>
    </font>
    <font>
      <sz val="12"/>
      <name val="Calibri"/>
      <family val="2"/>
    </font>
    <font>
      <sz val="12"/>
      <color theme="1"/>
      <name val="Calibri"/>
    </font>
    <font>
      <sz val="12"/>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font>
    <font>
      <sz val="12"/>
      <color theme="1"/>
      <name val="Calibri"/>
      <family val="2"/>
    </font>
    <font>
      <sz val="12"/>
      <color rgb="FFFF0000"/>
      <name val="Calibri"/>
      <family val="2"/>
      <scheme val="minor"/>
    </font>
    <font>
      <sz val="12"/>
      <color rgb="FFFF0000"/>
      <name val="Calibri"/>
    </font>
  </fonts>
  <fills count="1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
      <patternFill patternType="solid">
        <fgColor rgb="FFFFFF00"/>
        <bgColor indexed="64"/>
      </patternFill>
    </fill>
    <fill>
      <patternFill patternType="solid">
        <fgColor rgb="FFCCECFF"/>
        <bgColor indexed="64"/>
      </patternFill>
    </fill>
  </fills>
  <borders count="9">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7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0" fillId="0" borderId="0" applyFont="0" applyFill="0" applyBorder="0" applyAlignment="0" applyProtection="0"/>
    <xf numFmtId="9" fontId="30" fillId="0" borderId="0" applyFont="0" applyFill="0" applyBorder="0" applyAlignment="0" applyProtection="0"/>
    <xf numFmtId="0" fontId="1" fillId="0" borderId="0"/>
    <xf numFmtId="0" fontId="2" fillId="0" borderId="0" applyNumberFormat="0" applyFill="0" applyBorder="0" applyAlignment="0" applyProtection="0"/>
  </cellStyleXfs>
  <cellXfs count="215">
    <xf numFmtId="0" fontId="0" fillId="0" borderId="0" xfId="0"/>
    <xf numFmtId="0" fontId="6" fillId="0" borderId="0" xfId="0" applyFont="1"/>
    <xf numFmtId="0" fontId="6" fillId="0" borderId="0" xfId="0" applyFont="1" applyFill="1"/>
    <xf numFmtId="0" fontId="7" fillId="0" borderId="0" xfId="0" applyFont="1"/>
    <xf numFmtId="0" fontId="6" fillId="0" borderId="0" xfId="0" applyFont="1" applyAlignment="1">
      <alignment horizontal="left"/>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0" borderId="2" xfId="0" applyFont="1" applyBorder="1" applyAlignment="1">
      <alignment horizontal="right"/>
    </xf>
    <xf numFmtId="0" fontId="6" fillId="0" borderId="2" xfId="0" applyFont="1" applyBorder="1"/>
    <xf numFmtId="0" fontId="7" fillId="0" borderId="2" xfId="0" applyFont="1" applyBorder="1"/>
    <xf numFmtId="0" fontId="6" fillId="3" borderId="2" xfId="0" applyFont="1" applyFill="1" applyBorder="1"/>
    <xf numFmtId="1" fontId="6" fillId="3" borderId="2" xfId="0" applyNumberFormat="1" applyFont="1" applyFill="1" applyBorder="1"/>
    <xf numFmtId="0" fontId="6" fillId="0" borderId="0" xfId="0" applyFont="1" applyFill="1" applyAlignment="1">
      <alignment wrapText="1"/>
    </xf>
    <xf numFmtId="0" fontId="6" fillId="0" borderId="0" xfId="0" applyFont="1" applyFill="1" applyBorder="1" applyAlignment="1">
      <alignment horizontal="left" vertical="top" wrapText="1"/>
    </xf>
    <xf numFmtId="0" fontId="7" fillId="0" borderId="0" xfId="0" applyFont="1" applyFill="1" applyAlignment="1">
      <alignment wrapText="1"/>
    </xf>
    <xf numFmtId="1" fontId="6" fillId="0" borderId="0" xfId="0" applyNumberFormat="1" applyFont="1"/>
    <xf numFmtId="0" fontId="6" fillId="0" borderId="5" xfId="0" applyFont="1" applyFill="1" applyBorder="1" applyAlignment="1">
      <alignment horizontal="center" vertical="center" wrapText="1"/>
    </xf>
    <xf numFmtId="2" fontId="6" fillId="0" borderId="0" xfId="0" applyNumberFormat="1" applyFont="1"/>
    <xf numFmtId="0" fontId="10" fillId="0" borderId="0" xfId="3" applyFont="1" applyFill="1"/>
    <xf numFmtId="0" fontId="6" fillId="0" borderId="0" xfId="0" applyFont="1" applyFill="1" applyBorder="1" applyAlignment="1">
      <alignment vertical="top"/>
    </xf>
    <xf numFmtId="2" fontId="10" fillId="0" borderId="0" xfId="3" applyNumberFormat="1" applyFont="1" applyFill="1"/>
    <xf numFmtId="2" fontId="10" fillId="0" borderId="0" xfId="0" applyNumberFormat="1" applyFont="1" applyFill="1"/>
    <xf numFmtId="0" fontId="10" fillId="0" borderId="0" xfId="0"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7" borderId="0" xfId="0" applyFont="1" applyFill="1" applyAlignment="1">
      <alignment horizontal="left"/>
    </xf>
    <xf numFmtId="0" fontId="10" fillId="6" borderId="0" xfId="0" applyFont="1" applyFill="1" applyAlignment="1"/>
    <xf numFmtId="0" fontId="7" fillId="7" borderId="0" xfId="0" applyFont="1" applyFill="1" applyBorder="1"/>
    <xf numFmtId="0" fontId="6" fillId="7" borderId="0" xfId="0" applyFont="1" applyFill="1" applyBorder="1"/>
    <xf numFmtId="0" fontId="6" fillId="7" borderId="0" xfId="0" applyFont="1" applyFill="1" applyBorder="1" applyAlignment="1">
      <alignment horizontal="left" vertical="top" wrapText="1"/>
    </xf>
    <xf numFmtId="0" fontId="6" fillId="7" borderId="0" xfId="0" applyFont="1" applyFill="1" applyBorder="1" applyAlignment="1">
      <alignment vertical="top" wrapText="1"/>
    </xf>
    <xf numFmtId="2" fontId="6" fillId="0" borderId="0" xfId="0" applyNumberFormat="1" applyFont="1" applyFill="1"/>
    <xf numFmtId="0" fontId="10" fillId="0" borderId="0" xfId="0" applyFont="1"/>
    <xf numFmtId="2" fontId="6" fillId="0" borderId="0" xfId="0" applyNumberFormat="1" applyFont="1" applyFill="1" applyAlignment="1">
      <alignment horizontal="right"/>
    </xf>
    <xf numFmtId="2" fontId="6" fillId="0" borderId="0" xfId="0" applyNumberFormat="1" applyFont="1" applyFill="1" applyBorder="1" applyAlignment="1">
      <alignment vertical="top" wrapText="1"/>
    </xf>
    <xf numFmtId="0" fontId="15" fillId="4" borderId="0" xfId="0" applyFont="1" applyFill="1"/>
    <xf numFmtId="0" fontId="15" fillId="4" borderId="0" xfId="0" applyFont="1" applyFill="1" applyBorder="1"/>
    <xf numFmtId="0" fontId="6" fillId="4" borderId="0" xfId="0" applyFont="1" applyFill="1" applyBorder="1"/>
    <xf numFmtId="0" fontId="10" fillId="7" borderId="0" xfId="1" applyFont="1" applyFill="1" applyBorder="1"/>
    <xf numFmtId="0" fontId="6" fillId="9" borderId="0" xfId="0" applyFont="1" applyFill="1" applyBorder="1"/>
    <xf numFmtId="0" fontId="7" fillId="6" borderId="0" xfId="0" applyFont="1" applyFill="1" applyBorder="1"/>
    <xf numFmtId="0" fontId="15" fillId="0" borderId="0" xfId="0" applyFont="1" applyFill="1"/>
    <xf numFmtId="0" fontId="6" fillId="9" borderId="0" xfId="0" applyFont="1" applyFill="1"/>
    <xf numFmtId="0" fontId="8" fillId="10" borderId="0" xfId="0" applyFont="1" applyFill="1"/>
    <xf numFmtId="0" fontId="6" fillId="0" borderId="6" xfId="0" applyFont="1" applyFill="1" applyBorder="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4" xfId="0" applyNumberFormat="1" applyFont="1" applyFill="1" applyBorder="1"/>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6" fillId="0" borderId="6" xfId="0" applyNumberFormat="1" applyFont="1" applyFill="1" applyBorder="1"/>
    <xf numFmtId="2" fontId="6" fillId="0" borderId="5"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10" fillId="0" borderId="0" xfId="3" applyFont="1" applyFill="1" applyAlignment="1">
      <alignment wrapText="1"/>
    </xf>
    <xf numFmtId="2" fontId="6" fillId="0" borderId="0" xfId="0" applyNumberFormat="1" applyFont="1" applyFill="1" applyAlignment="1">
      <alignment horizontal="left"/>
    </xf>
    <xf numFmtId="2" fontId="6" fillId="0" borderId="0" xfId="0" applyNumberFormat="1" applyFont="1" applyFill="1" applyAlignment="1">
      <alignment wrapText="1"/>
    </xf>
    <xf numFmtId="0" fontId="17" fillId="0" borderId="0" xfId="0" applyFont="1"/>
    <xf numFmtId="165" fontId="6" fillId="0" borderId="0" xfId="0" applyNumberFormat="1" applyFont="1" applyFill="1" applyAlignment="1">
      <alignment wrapText="1"/>
    </xf>
    <xf numFmtId="0" fontId="18" fillId="11" borderId="0" xfId="0" applyFont="1" applyFill="1"/>
    <xf numFmtId="2" fontId="19" fillId="0" borderId="0" xfId="0" applyNumberFormat="1" applyFont="1" applyFill="1"/>
    <xf numFmtId="0" fontId="6" fillId="10" borderId="0" xfId="0" applyFont="1" applyFill="1"/>
    <xf numFmtId="0" fontId="10" fillId="10" borderId="0" xfId="0" applyFont="1" applyFill="1" applyAlignment="1"/>
    <xf numFmtId="0" fontId="6" fillId="10" borderId="0" xfId="0" applyFont="1" applyFill="1" applyBorder="1" applyAlignment="1">
      <alignment horizontal="left" vertical="top" wrapText="1"/>
    </xf>
    <xf numFmtId="0" fontId="7" fillId="4" borderId="0" xfId="0" applyFont="1" applyFill="1" applyBorder="1"/>
    <xf numFmtId="0" fontId="6" fillId="6" borderId="0" xfId="0" applyFont="1" applyFill="1" applyBorder="1"/>
    <xf numFmtId="166" fontId="17" fillId="0" borderId="0" xfId="0" applyNumberFormat="1" applyFont="1" applyFill="1"/>
    <xf numFmtId="0" fontId="6" fillId="7" borderId="0" xfId="0" applyFont="1" applyFill="1" applyAlignment="1">
      <alignment wrapText="1"/>
    </xf>
    <xf numFmtId="0" fontId="10" fillId="7" borderId="0" xfId="0" applyFont="1" applyFill="1" applyAlignment="1">
      <alignment vertical="center"/>
    </xf>
    <xf numFmtId="2" fontId="0" fillId="0" borderId="0" xfId="0" applyNumberFormat="1" applyFill="1"/>
    <xf numFmtId="0" fontId="8" fillId="7" borderId="0" xfId="0" applyFont="1" applyFill="1" applyAlignment="1"/>
    <xf numFmtId="0" fontId="10" fillId="10" borderId="0" xfId="0" applyFont="1" applyFill="1" applyAlignment="1">
      <alignment vertical="top" wrapText="1"/>
    </xf>
    <xf numFmtId="0" fontId="6" fillId="7" borderId="0" xfId="0" applyFont="1" applyFill="1" applyAlignment="1">
      <alignment wrapText="1"/>
    </xf>
    <xf numFmtId="0" fontId="10" fillId="0" borderId="0" xfId="3" applyFont="1" applyFill="1" applyAlignment="1"/>
    <xf numFmtId="166" fontId="17" fillId="0" borderId="0" xfId="0" applyNumberFormat="1" applyFont="1"/>
    <xf numFmtId="1" fontId="10" fillId="0" borderId="0" xfId="3" applyNumberFormat="1" applyFont="1"/>
    <xf numFmtId="0" fontId="17" fillId="7" borderId="0" xfId="0" applyFont="1" applyFill="1" applyBorder="1"/>
    <xf numFmtId="0" fontId="8" fillId="0" borderId="0" xfId="3" applyFont="1" applyFill="1" applyAlignment="1"/>
    <xf numFmtId="0" fontId="10" fillId="0" borderId="0" xfId="3" applyFont="1"/>
    <xf numFmtId="165" fontId="10" fillId="0" borderId="0" xfId="3" applyNumberFormat="1" applyFont="1" applyFill="1" applyAlignment="1">
      <alignment horizontal="left"/>
    </xf>
    <xf numFmtId="0" fontId="17" fillId="0" borderId="0" xfId="0" applyFont="1" applyFill="1"/>
    <xf numFmtId="0" fontId="10" fillId="0" borderId="8" xfId="0" applyFont="1" applyFill="1" applyBorder="1"/>
    <xf numFmtId="0" fontId="6" fillId="0" borderId="3" xfId="0" applyFont="1" applyFill="1" applyBorder="1"/>
    <xf numFmtId="0" fontId="7" fillId="0" borderId="3" xfId="0" applyFont="1" applyFill="1" applyBorder="1"/>
    <xf numFmtId="0" fontId="6" fillId="0" borderId="0" xfId="0" applyFont="1" applyFill="1" applyAlignment="1"/>
    <xf numFmtId="2" fontId="17" fillId="0" borderId="0" xfId="0" applyNumberFormat="1" applyFont="1" applyFill="1"/>
    <xf numFmtId="0" fontId="23" fillId="0" borderId="0" xfId="0" applyFont="1" applyFill="1" applyBorder="1" applyAlignment="1">
      <alignment horizontal="left" vertical="top"/>
    </xf>
    <xf numFmtId="0" fontId="10" fillId="0" borderId="0" xfId="3" applyFont="1" applyFill="1" applyAlignment="1">
      <alignment horizontal="left"/>
    </xf>
    <xf numFmtId="0" fontId="10" fillId="10" borderId="0" xfId="0" applyFont="1" applyFill="1"/>
    <xf numFmtId="0" fontId="7" fillId="10" borderId="0" xfId="0" applyFont="1" applyFill="1"/>
    <xf numFmtId="0" fontId="10" fillId="10" borderId="0" xfId="0" applyNumberFormat="1" applyFont="1" applyFill="1" applyAlignment="1">
      <alignment horizontal="left" wrapText="1"/>
    </xf>
    <xf numFmtId="0" fontId="6" fillId="10" borderId="0" xfId="0" applyFont="1" applyFill="1" applyAlignment="1"/>
    <xf numFmtId="2" fontId="6" fillId="0" borderId="0" xfId="0" applyNumberFormat="1" applyFont="1" applyFill="1" applyAlignment="1">
      <alignment vertical="top"/>
    </xf>
    <xf numFmtId="0" fontId="6" fillId="7" borderId="0" xfId="0" applyFont="1" applyFill="1" applyAlignment="1">
      <alignment wrapText="1"/>
    </xf>
    <xf numFmtId="2" fontId="6" fillId="10" borderId="0" xfId="0" applyNumberFormat="1" applyFont="1" applyFill="1"/>
    <xf numFmtId="166" fontId="17" fillId="0" borderId="7" xfId="0" applyNumberFormat="1" applyFont="1" applyFill="1" applyBorder="1"/>
    <xf numFmtId="0" fontId="12"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2" fillId="2" borderId="0" xfId="0" applyNumberFormat="1" applyFont="1" applyFill="1" applyAlignment="1">
      <alignment horizontal="left" vertical="center" wrapText="1"/>
    </xf>
    <xf numFmtId="0" fontId="6" fillId="0" borderId="0" xfId="0" applyNumberFormat="1" applyFont="1" applyAlignment="1">
      <alignment horizontal="left"/>
    </xf>
    <xf numFmtId="0" fontId="8" fillId="2" borderId="0" xfId="0" applyNumberFormat="1" applyFont="1" applyFill="1" applyAlignment="1">
      <alignment horizontal="left" vertical="center" wrapText="1"/>
    </xf>
    <xf numFmtId="0" fontId="8" fillId="2" borderId="0" xfId="0" applyNumberFormat="1" applyFont="1" applyFill="1" applyAlignment="1">
      <alignment horizontal="left" vertical="center"/>
    </xf>
    <xf numFmtId="0" fontId="7" fillId="2" borderId="0" xfId="0" applyNumberFormat="1" applyFont="1" applyFill="1" applyAlignment="1">
      <alignment horizontal="left"/>
    </xf>
    <xf numFmtId="0" fontId="6" fillId="2" borderId="0" xfId="0" applyNumberFormat="1" applyFont="1" applyFill="1" applyAlignment="1">
      <alignment horizontal="left"/>
    </xf>
    <xf numFmtId="0" fontId="6" fillId="2" borderId="0" xfId="0" applyNumberFormat="1" applyFont="1" applyFill="1" applyAlignment="1">
      <alignment horizontal="left" wrapText="1"/>
    </xf>
    <xf numFmtId="0" fontId="6" fillId="2" borderId="0" xfId="0" applyNumberFormat="1" applyFont="1" applyFill="1" applyAlignment="1">
      <alignment horizontal="left" vertical="center"/>
    </xf>
    <xf numFmtId="0" fontId="0" fillId="0" borderId="0" xfId="0" applyNumberFormat="1" applyFill="1" applyAlignment="1">
      <alignment horizontal="left"/>
    </xf>
    <xf numFmtId="0" fontId="19"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6" fontId="6" fillId="0" borderId="0" xfId="0" applyNumberFormat="1" applyFont="1" applyFill="1"/>
    <xf numFmtId="0" fontId="6" fillId="0" borderId="0" xfId="0" applyFont="1" applyFill="1" applyBorder="1" applyAlignment="1">
      <alignment vertical="top" wrapText="1"/>
    </xf>
    <xf numFmtId="0" fontId="0" fillId="0" borderId="0" xfId="0" applyFill="1"/>
    <xf numFmtId="1" fontId="19" fillId="0" borderId="0" xfId="0" applyNumberFormat="1" applyFont="1" applyFill="1"/>
    <xf numFmtId="2" fontId="24" fillId="0" borderId="0" xfId="0" applyNumberFormat="1" applyFont="1" applyFill="1"/>
    <xf numFmtId="2" fontId="26" fillId="0" borderId="0" xfId="0" applyNumberFormat="1" applyFont="1" applyFill="1"/>
    <xf numFmtId="0" fontId="17" fillId="0" borderId="7" xfId="0" applyFont="1" applyFill="1" applyBorder="1"/>
    <xf numFmtId="0" fontId="17" fillId="0" borderId="0" xfId="0" applyFont="1" applyFill="1" applyBorder="1"/>
    <xf numFmtId="2" fontId="18" fillId="0" borderId="0" xfId="0" applyNumberFormat="1" applyFont="1" applyFill="1"/>
    <xf numFmtId="2" fontId="24" fillId="0" borderId="0" xfId="0" applyNumberFormat="1" applyFont="1"/>
    <xf numFmtId="2" fontId="0" fillId="0" borderId="0" xfId="0" applyNumberFormat="1"/>
    <xf numFmtId="2" fontId="10" fillId="0" borderId="0" xfId="3" applyNumberFormat="1" applyFont="1"/>
    <xf numFmtId="165" fontId="6" fillId="0" borderId="0" xfId="0" applyNumberFormat="1" applyFont="1"/>
    <xf numFmtId="165" fontId="6" fillId="0" borderId="0" xfId="0" applyNumberFormat="1" applyFont="1" applyFill="1"/>
    <xf numFmtId="2" fontId="17" fillId="0" borderId="0" xfId="0" applyNumberFormat="1" applyFont="1" applyFill="1" applyBorder="1" applyAlignment="1">
      <alignment horizontal="left" vertical="center" wrapText="1"/>
    </xf>
    <xf numFmtId="2" fontId="17" fillId="0" borderId="0" xfId="0" applyNumberFormat="1" applyFont="1" applyFill="1" applyBorder="1" applyAlignment="1">
      <alignment horizontal="left" vertical="center"/>
    </xf>
    <xf numFmtId="2" fontId="24" fillId="0" borderId="0" xfId="0" applyNumberFormat="1" applyFont="1" applyAlignment="1">
      <alignment horizontal="center"/>
    </xf>
    <xf numFmtId="0" fontId="26" fillId="0" borderId="0" xfId="0" applyFont="1" applyAlignment="1">
      <alignment horizontal="left"/>
    </xf>
    <xf numFmtId="1" fontId="17" fillId="0" borderId="0" xfId="0" applyNumberFormat="1" applyFont="1" applyFill="1"/>
    <xf numFmtId="1" fontId="27" fillId="0" borderId="0" xfId="0" applyNumberFormat="1" applyFont="1" applyFill="1"/>
    <xf numFmtId="1" fontId="28" fillId="0" borderId="0" xfId="0" applyNumberFormat="1" applyFont="1" applyFill="1"/>
    <xf numFmtId="0" fontId="29" fillId="7" borderId="0" xfId="1" applyFont="1" applyFill="1" applyBorder="1"/>
    <xf numFmtId="9" fontId="6" fillId="0" borderId="2" xfId="764" applyFont="1" applyFill="1" applyBorder="1"/>
    <xf numFmtId="9" fontId="6" fillId="0" borderId="2" xfId="0" applyNumberFormat="1" applyFont="1" applyFill="1" applyBorder="1"/>
    <xf numFmtId="0" fontId="17" fillId="14" borderId="0" xfId="0" applyFont="1" applyFill="1"/>
    <xf numFmtId="166" fontId="17" fillId="14" borderId="0" xfId="0" applyNumberFormat="1" applyFont="1" applyFill="1"/>
    <xf numFmtId="0" fontId="1" fillId="0" borderId="0" xfId="765"/>
    <xf numFmtId="0" fontId="31" fillId="0" borderId="0" xfId="0" applyFont="1" applyFill="1"/>
    <xf numFmtId="0" fontId="32" fillId="4" borderId="0" xfId="0" applyFont="1" applyFill="1" applyBorder="1"/>
    <xf numFmtId="0" fontId="31" fillId="4" borderId="0" xfId="0" applyFont="1" applyFill="1"/>
    <xf numFmtId="0" fontId="31" fillId="0" borderId="0" xfId="0" applyFont="1"/>
    <xf numFmtId="0" fontId="32" fillId="0" borderId="0" xfId="0" applyFont="1" applyFill="1"/>
    <xf numFmtId="0" fontId="32" fillId="4" borderId="0" xfId="0" applyFont="1" applyFill="1"/>
    <xf numFmtId="0" fontId="32" fillId="0" borderId="0" xfId="0" applyFont="1"/>
    <xf numFmtId="0" fontId="31" fillId="4" borderId="0" xfId="0" applyFont="1" applyFill="1" applyBorder="1"/>
    <xf numFmtId="0" fontId="34" fillId="7" borderId="0" xfId="0" applyFont="1" applyFill="1" applyBorder="1"/>
    <xf numFmtId="0" fontId="31" fillId="7" borderId="0" xfId="0" applyFont="1" applyFill="1" applyBorder="1"/>
    <xf numFmtId="0" fontId="35" fillId="7" borderId="0" xfId="0" applyFont="1" applyFill="1" applyBorder="1"/>
    <xf numFmtId="0" fontId="35" fillId="7" borderId="0" xfId="0" applyFont="1" applyFill="1" applyAlignment="1"/>
    <xf numFmtId="0" fontId="36" fillId="7" borderId="0" xfId="1" applyFont="1" applyFill="1" applyBorder="1"/>
    <xf numFmtId="0" fontId="37" fillId="7" borderId="0" xfId="1" applyFont="1" applyFill="1" applyBorder="1"/>
    <xf numFmtId="0" fontId="31" fillId="7" borderId="0" xfId="0" applyFont="1" applyFill="1"/>
    <xf numFmtId="0" fontId="38" fillId="7" borderId="0" xfId="0" applyFont="1" applyFill="1" applyBorder="1"/>
    <xf numFmtId="0" fontId="36" fillId="7" borderId="0" xfId="0" applyFont="1" applyFill="1"/>
    <xf numFmtId="0" fontId="31" fillId="9" borderId="0" xfId="0" applyFont="1" applyFill="1" applyBorder="1"/>
    <xf numFmtId="0" fontId="31" fillId="9" borderId="0" xfId="0" applyFont="1" applyFill="1"/>
    <xf numFmtId="0" fontId="35" fillId="7" borderId="0" xfId="1" applyFont="1" applyFill="1" applyBorder="1"/>
    <xf numFmtId="0" fontId="35" fillId="6" borderId="0" xfId="0" applyFont="1" applyFill="1" applyBorder="1"/>
    <xf numFmtId="0" fontId="34" fillId="6" borderId="0" xfId="0" applyFont="1" applyFill="1" applyBorder="1"/>
    <xf numFmtId="0" fontId="35" fillId="8" borderId="0" xfId="0" applyFont="1" applyFill="1" applyBorder="1"/>
    <xf numFmtId="0" fontId="31" fillId="8" borderId="0" xfId="0" applyFont="1" applyFill="1" applyBorder="1"/>
    <xf numFmtId="0" fontId="34" fillId="8" borderId="0" xfId="0" applyFont="1" applyFill="1" applyBorder="1"/>
    <xf numFmtId="0" fontId="36" fillId="8" borderId="0" xfId="0" applyFont="1" applyFill="1" applyBorder="1"/>
    <xf numFmtId="0" fontId="31" fillId="0" borderId="0" xfId="0" applyFont="1" applyAlignment="1">
      <alignment wrapText="1"/>
    </xf>
    <xf numFmtId="0" fontId="31" fillId="14" borderId="0" xfId="0" applyFont="1" applyFill="1"/>
    <xf numFmtId="2" fontId="31" fillId="0" borderId="0" xfId="0" applyNumberFormat="1" applyFont="1" applyFill="1"/>
    <xf numFmtId="2" fontId="36" fillId="0" borderId="0" xfId="0" applyNumberFormat="1" applyFont="1" applyFill="1"/>
    <xf numFmtId="0" fontId="41" fillId="0" borderId="0" xfId="0" applyFont="1" applyFill="1"/>
    <xf numFmtId="2" fontId="42" fillId="0" borderId="0" xfId="0" applyNumberFormat="1" applyFont="1" applyFill="1"/>
    <xf numFmtId="9" fontId="31" fillId="0" borderId="0" xfId="764" applyFont="1" applyFill="1"/>
    <xf numFmtId="166" fontId="41" fillId="0" borderId="0" xfId="0" applyNumberFormat="1" applyFont="1" applyFill="1"/>
    <xf numFmtId="166" fontId="31" fillId="0" borderId="0" xfId="0" applyNumberFormat="1" applyFont="1" applyFill="1"/>
    <xf numFmtId="168" fontId="31" fillId="0" borderId="0" xfId="763" applyNumberFormat="1" applyFont="1" applyFill="1"/>
    <xf numFmtId="164" fontId="31" fillId="0" borderId="0" xfId="763" applyFont="1" applyFill="1"/>
    <xf numFmtId="0" fontId="43" fillId="13" borderId="0" xfId="0" applyFont="1" applyFill="1"/>
    <xf numFmtId="0" fontId="44" fillId="13" borderId="0" xfId="0" applyFont="1" applyFill="1"/>
    <xf numFmtId="0" fontId="31" fillId="13" borderId="0" xfId="0" applyFont="1" applyFill="1"/>
    <xf numFmtId="164" fontId="31" fillId="13" borderId="0" xfId="0" applyNumberFormat="1" applyFont="1" applyFill="1"/>
    <xf numFmtId="164" fontId="31" fillId="13" borderId="0" xfId="763" applyFont="1" applyFill="1"/>
    <xf numFmtId="167" fontId="42" fillId="13" borderId="0" xfId="763" applyNumberFormat="1" applyFont="1" applyFill="1"/>
    <xf numFmtId="2" fontId="31" fillId="14" borderId="0" xfId="0" applyNumberFormat="1" applyFont="1" applyFill="1"/>
    <xf numFmtId="2" fontId="42" fillId="14" borderId="0" xfId="0" applyNumberFormat="1" applyFont="1" applyFill="1"/>
    <xf numFmtId="2" fontId="36" fillId="14" borderId="0" xfId="0" applyNumberFormat="1" applyFont="1" applyFill="1"/>
    <xf numFmtId="2" fontId="45" fillId="0" borderId="0" xfId="0" applyNumberFormat="1" applyFont="1" applyFill="1"/>
    <xf numFmtId="2" fontId="46" fillId="0" borderId="0" xfId="0" applyNumberFormat="1" applyFont="1" applyFill="1"/>
    <xf numFmtId="2" fontId="38" fillId="0" borderId="0" xfId="0" applyNumberFormat="1" applyFont="1" applyFill="1"/>
    <xf numFmtId="2" fontId="46" fillId="0" borderId="0" xfId="0" applyNumberFormat="1" applyFont="1" applyFill="1" applyAlignment="1">
      <alignment wrapText="1"/>
    </xf>
    <xf numFmtId="2" fontId="31" fillId="0" borderId="0" xfId="0" applyNumberFormat="1" applyFont="1" applyFill="1" applyAlignment="1">
      <alignment horizontal="left" wrapText="1" indent="4"/>
    </xf>
    <xf numFmtId="2" fontId="42" fillId="0" borderId="0" xfId="0" applyNumberFormat="1" applyFont="1"/>
    <xf numFmtId="0" fontId="42" fillId="0" borderId="0" xfId="0" applyFont="1"/>
    <xf numFmtId="0" fontId="31" fillId="0" borderId="0" xfId="0" applyFont="1" applyFill="1" applyAlignment="1">
      <alignment wrapText="1"/>
    </xf>
    <xf numFmtId="0" fontId="2" fillId="0" borderId="0" xfId="766"/>
    <xf numFmtId="168" fontId="6" fillId="0" borderId="0" xfId="763" applyNumberFormat="1" applyFont="1" applyFill="1"/>
    <xf numFmtId="0" fontId="31" fillId="13" borderId="0" xfId="0" applyFont="1" applyFill="1" applyAlignment="1">
      <alignment horizontal="center"/>
    </xf>
  </cellXfs>
  <cellStyles count="767">
    <cellStyle name="Comma" xfId="763" builtinId="3"/>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Hyperlink" xfId="1" builtinId="8" hidden="1"/>
    <cellStyle name="Hyperlink" xfId="766" builtinId="8"/>
    <cellStyle name="Normal" xfId="0" builtinId="0"/>
    <cellStyle name="Normal 2" xfId="3" xr:uid="{00000000-0005-0000-0000-0000FA020000}"/>
    <cellStyle name="Normal 3" xfId="765" xr:uid="{D9AA0455-304B-4DA6-B8E8-C6A4940866BC}"/>
    <cellStyle name="Percent" xfId="764" builtinId="5"/>
  </cellStyles>
  <dxfs count="1">
    <dxf>
      <font>
        <color rgb="FF9C0006"/>
      </font>
      <fill>
        <patternFill>
          <bgColor rgb="FFFFC7CE"/>
        </patternFill>
      </fill>
    </dxf>
  </dxfs>
  <tableStyles count="0" defaultTableStyle="TableStyleMedium9" defaultPivotStyle="PivotStyleMedium4"/>
  <colors>
    <mruColors>
      <color rgb="FFCCECFF"/>
      <color rgb="FFCCFF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reproduced  from andrew;</a:t>
            </a:r>
            <a:r>
              <a:rPr lang="en-CA" baseline="0"/>
              <a:t> idea: do 2C depletion curve!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'Global Carbon Budget'!$O$22</c:f>
              <c:strCache>
                <c:ptCount val="1"/>
                <c:pt idx="0">
                  <c:v>total</c:v>
                </c:pt>
              </c:strCache>
            </c:strRef>
          </c:tx>
          <c:spPr>
            <a:ln w="19050" cap="rnd">
              <a:solidFill>
                <a:schemeClr val="accent1"/>
              </a:solidFill>
              <a:round/>
            </a:ln>
            <a:effectLst/>
          </c:spPr>
          <c:marker>
            <c:symbol val="none"/>
          </c:marker>
          <c:xVal>
            <c:numRef>
              <c:f>'Global Carbon Budget'!$N$23:$N$79</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numCache>
            </c:numRef>
          </c:xVal>
          <c:yVal>
            <c:numRef>
              <c:f>'Global Carbon Budget'!$O$23:$O$79</c:f>
              <c:numCache>
                <c:formatCode>_-* #,##0.0_-;\-* #,##0.0_-;_-* "-"??_-;_-@_-</c:formatCode>
                <c:ptCount val="57"/>
                <c:pt idx="0">
                  <c:v>0</c:v>
                </c:pt>
                <c:pt idx="1">
                  <c:v>14.764580808000002</c:v>
                </c:pt>
                <c:pt idx="2">
                  <c:v>15.059886384</c:v>
                </c:pt>
                <c:pt idx="3">
                  <c:v>15.410065123200001</c:v>
                </c:pt>
                <c:pt idx="4">
                  <c:v>15.972418408000001</c:v>
                </c:pt>
                <c:pt idx="5">
                  <c:v>16.5331906768</c:v>
                </c:pt>
                <c:pt idx="6">
                  <c:v>17.141921774400004</c:v>
                </c:pt>
                <c:pt idx="7">
                  <c:v>17.7294569984</c:v>
                </c:pt>
                <c:pt idx="8">
                  <c:v>18.275661935999999</c:v>
                </c:pt>
                <c:pt idx="9">
                  <c:v>18.730574283199999</c:v>
                </c:pt>
                <c:pt idx="10">
                  <c:v>19.5026443024</c:v>
                </c:pt>
                <c:pt idx="11">
                  <c:v>20.4597811296</c:v>
                </c:pt>
                <c:pt idx="12">
                  <c:v>20.564944158399999</c:v>
                </c:pt>
                <c:pt idx="13">
                  <c:v>20.892617510400001</c:v>
                </c:pt>
                <c:pt idx="14">
                  <c:v>21.733335867200001</c:v>
                </c:pt>
                <c:pt idx="15">
                  <c:v>21.664380120000001</c:v>
                </c:pt>
                <c:pt idx="16">
                  <c:v>21.611795491200002</c:v>
                </c:pt>
                <c:pt idx="17">
                  <c:v>22.655999217600002</c:v>
                </c:pt>
                <c:pt idx="18">
                  <c:v>23.329710988800002</c:v>
                </c:pt>
                <c:pt idx="19">
                  <c:v>23.348895326400001</c:v>
                </c:pt>
                <c:pt idx="20">
                  <c:v>24.2137612752</c:v>
                </c:pt>
                <c:pt idx="21">
                  <c:v>23.978617113600002</c:v>
                </c:pt>
                <c:pt idx="22">
                  <c:v>23.413161153600001</c:v>
                </c:pt>
                <c:pt idx="23">
                  <c:v>23.271469510400003</c:v>
                </c:pt>
                <c:pt idx="24">
                  <c:v>23.842221049600003</c:v>
                </c:pt>
                <c:pt idx="25">
                  <c:v>24.615997759999999</c:v>
                </c:pt>
                <c:pt idx="26">
                  <c:v>25.339621638400001</c:v>
                </c:pt>
                <c:pt idx="27">
                  <c:v>26.059053168000002</c:v>
                </c:pt>
                <c:pt idx="28">
                  <c:v>26.526522776</c:v>
                </c:pt>
                <c:pt idx="29">
                  <c:v>27.297449627200002</c:v>
                </c:pt>
                <c:pt idx="30">
                  <c:v>27.836148494400003</c:v>
                </c:pt>
                <c:pt idx="31">
                  <c:v>27.591621371792034</c:v>
                </c:pt>
                <c:pt idx="32">
                  <c:v>28.585502320904933</c:v>
                </c:pt>
                <c:pt idx="33">
                  <c:v>28.569549287378443</c:v>
                </c:pt>
                <c:pt idx="34">
                  <c:v>28.102782819937346</c:v>
                </c:pt>
                <c:pt idx="35">
                  <c:v>28.318214142413574</c:v>
                </c:pt>
                <c:pt idx="36">
                  <c:v>28.610112715641652</c:v>
                </c:pt>
                <c:pt idx="37">
                  <c:v>29.108327784525859</c:v>
                </c:pt>
                <c:pt idx="38">
                  <c:v>32.063135562415617</c:v>
                </c:pt>
                <c:pt idx="39">
                  <c:v>29.800266002497192</c:v>
                </c:pt>
                <c:pt idx="40">
                  <c:v>29.041574004195986</c:v>
                </c:pt>
                <c:pt idx="41">
                  <c:v>29.259641294497815</c:v>
                </c:pt>
                <c:pt idx="42">
                  <c:v>29.075051479421052</c:v>
                </c:pt>
                <c:pt idx="43">
                  <c:v>29.838327655434856</c:v>
                </c:pt>
                <c:pt idx="44">
                  <c:v>30.682246893511106</c:v>
                </c:pt>
                <c:pt idx="45">
                  <c:v>32.581925365023373</c:v>
                </c:pt>
                <c:pt idx="46">
                  <c:v>33.922828399918501</c:v>
                </c:pt>
                <c:pt idx="47">
                  <c:v>35.240678538094301</c:v>
                </c:pt>
                <c:pt idx="48">
                  <c:v>35.691683167284111</c:v>
                </c:pt>
                <c:pt idx="49">
                  <c:v>35.290793591211923</c:v>
                </c:pt>
                <c:pt idx="50">
                  <c:v>35.270666491911513</c:v>
                </c:pt>
                <c:pt idx="51">
                  <c:v>36.977034918003802</c:v>
                </c:pt>
                <c:pt idx="52">
                  <c:v>38.312704390854691</c:v>
                </c:pt>
                <c:pt idx="53">
                  <c:v>39.046269572915683</c:v>
                </c:pt>
                <c:pt idx="54">
                  <c:v>39.35012226584778</c:v>
                </c:pt>
                <c:pt idx="55">
                  <c:v>40.252883862777281</c:v>
                </c:pt>
                <c:pt idx="56">
                  <c:v>41.087390009977518</c:v>
                </c:pt>
              </c:numCache>
            </c:numRef>
          </c:yVal>
          <c:smooth val="1"/>
          <c:extLst>
            <c:ext xmlns:c16="http://schemas.microsoft.com/office/drawing/2014/chart" uri="{C3380CC4-5D6E-409C-BE32-E72D297353CC}">
              <c16:uniqueId val="{00000000-0CE1-4109-AF5E-108AF50AEDBD}"/>
            </c:ext>
          </c:extLst>
        </c:ser>
        <c:ser>
          <c:idx val="1"/>
          <c:order val="1"/>
          <c:tx>
            <c:strRef>
              <c:f>'Global Carbon Budget'!$P$22</c:f>
              <c:strCache>
                <c:ptCount val="1"/>
                <c:pt idx="0">
                  <c:v>just energy</c:v>
                </c:pt>
              </c:strCache>
            </c:strRef>
          </c:tx>
          <c:spPr>
            <a:ln w="19050" cap="rnd">
              <a:solidFill>
                <a:schemeClr val="accent2"/>
              </a:solidFill>
              <a:round/>
            </a:ln>
            <a:effectLst/>
          </c:spPr>
          <c:marker>
            <c:symbol val="none"/>
          </c:marker>
          <c:xVal>
            <c:numRef>
              <c:f>'Global Carbon Budget'!$N$23:$N$79</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numCache>
            </c:numRef>
          </c:xVal>
          <c:yVal>
            <c:numRef>
              <c:f>'Global Carbon Budget'!$P$23:$P$79</c:f>
              <c:numCache>
                <c:formatCode>_-* #,##0.0_-;\-* #,##0.0_-;_-* "-"??_-;_-@_-</c:formatCode>
                <c:ptCount val="57"/>
                <c:pt idx="0">
                  <c:v>8.8448960000000003</c:v>
                </c:pt>
                <c:pt idx="1">
                  <c:v>9.2552640000000004</c:v>
                </c:pt>
                <c:pt idx="2">
                  <c:v>9.2882400000000001</c:v>
                </c:pt>
                <c:pt idx="3">
                  <c:v>9.6619679999999999</c:v>
                </c:pt>
                <c:pt idx="4">
                  <c:v>10.193248000000001</c:v>
                </c:pt>
                <c:pt idx="5">
                  <c:v>10.764832</c:v>
                </c:pt>
                <c:pt idx="6">
                  <c:v>11.252143999999999</c:v>
                </c:pt>
                <c:pt idx="7">
                  <c:v>11.8164</c:v>
                </c:pt>
                <c:pt idx="8">
                  <c:v>12.193792</c:v>
                </c:pt>
                <c:pt idx="9">
                  <c:v>12.809344000000001</c:v>
                </c:pt>
                <c:pt idx="10">
                  <c:v>13.578784000000001</c:v>
                </c:pt>
                <c:pt idx="11">
                  <c:v>14.564400000000001</c:v>
                </c:pt>
                <c:pt idx="12">
                  <c:v>15.110336000000002</c:v>
                </c:pt>
                <c:pt idx="13">
                  <c:v>15.707568</c:v>
                </c:pt>
                <c:pt idx="14">
                  <c:v>16.557615999999999</c:v>
                </c:pt>
                <c:pt idx="15">
                  <c:v>16.586928</c:v>
                </c:pt>
                <c:pt idx="16">
                  <c:v>16.491664000000004</c:v>
                </c:pt>
                <c:pt idx="17">
                  <c:v>17.444304000000002</c:v>
                </c:pt>
                <c:pt idx="18">
                  <c:v>17.982912000000002</c:v>
                </c:pt>
                <c:pt idx="19">
                  <c:v>18.166112000000002</c:v>
                </c:pt>
                <c:pt idx="20">
                  <c:v>19.192032000000001</c:v>
                </c:pt>
                <c:pt idx="21">
                  <c:v>18.983184000000001</c:v>
                </c:pt>
                <c:pt idx="22">
                  <c:v>18.382287999999999</c:v>
                </c:pt>
                <c:pt idx="23">
                  <c:v>18.221072000000003</c:v>
                </c:pt>
                <c:pt idx="24">
                  <c:v>18.136800000000001</c:v>
                </c:pt>
                <c:pt idx="25">
                  <c:v>18.796320000000001</c:v>
                </c:pt>
                <c:pt idx="26">
                  <c:v>19.367903999999999</c:v>
                </c:pt>
                <c:pt idx="27">
                  <c:v>19.954143999999999</c:v>
                </c:pt>
                <c:pt idx="28">
                  <c:v>20.452448</c:v>
                </c:pt>
                <c:pt idx="29">
                  <c:v>21.192575999999999</c:v>
                </c:pt>
                <c:pt idx="30">
                  <c:v>21.654240000000001</c:v>
                </c:pt>
                <c:pt idx="31">
                  <c:v>21.724744696592033</c:v>
                </c:pt>
                <c:pt idx="32">
                  <c:v>22.001774671304936</c:v>
                </c:pt>
                <c:pt idx="33">
                  <c:v>21.794674421778442</c:v>
                </c:pt>
                <c:pt idx="34">
                  <c:v>21.794141328737343</c:v>
                </c:pt>
                <c:pt idx="35">
                  <c:v>22.130428592013573</c:v>
                </c:pt>
                <c:pt idx="36">
                  <c:v>22.446602997241651</c:v>
                </c:pt>
                <c:pt idx="37">
                  <c:v>22.981007027725855</c:v>
                </c:pt>
                <c:pt idx="38">
                  <c:v>23.302541345501329</c:v>
                </c:pt>
                <c:pt idx="39">
                  <c:v>23.390786939182902</c:v>
                </c:pt>
                <c:pt idx="40">
                  <c:v>23.473608752081702</c:v>
                </c:pt>
                <c:pt idx="41">
                  <c:v>24.03254016078353</c:v>
                </c:pt>
                <c:pt idx="42">
                  <c:v>24.684774603306767</c:v>
                </c:pt>
                <c:pt idx="43">
                  <c:v>24.994504371320573</c:v>
                </c:pt>
                <c:pt idx="44">
                  <c:v>26.371564554996819</c:v>
                </c:pt>
                <c:pt idx="45">
                  <c:v>27.688343861709093</c:v>
                </c:pt>
                <c:pt idx="46">
                  <c:v>28.994616234204212</c:v>
                </c:pt>
                <c:pt idx="47">
                  <c:v>29.935275525980014</c:v>
                </c:pt>
                <c:pt idx="48">
                  <c:v>30.753978310369831</c:v>
                </c:pt>
                <c:pt idx="49">
                  <c:v>31.421854084697639</c:v>
                </c:pt>
                <c:pt idx="50">
                  <c:v>30.985962279797221</c:v>
                </c:pt>
                <c:pt idx="51">
                  <c:v>32.094483520289508</c:v>
                </c:pt>
                <c:pt idx="52">
                  <c:v>33.1497573323404</c:v>
                </c:pt>
                <c:pt idx="53">
                  <c:v>33.586538514401397</c:v>
                </c:pt>
                <c:pt idx="54">
                  <c:v>33.956343207333489</c:v>
                </c:pt>
                <c:pt idx="55">
                  <c:v>34.155715831290017</c:v>
                </c:pt>
                <c:pt idx="56">
                  <c:v>34.216712867925146</c:v>
                </c:pt>
              </c:numCache>
            </c:numRef>
          </c:yVal>
          <c:smooth val="1"/>
          <c:extLst>
            <c:ext xmlns:c16="http://schemas.microsoft.com/office/drawing/2014/chart" uri="{C3380CC4-5D6E-409C-BE32-E72D297353CC}">
              <c16:uniqueId val="{00000001-0CE1-4109-AF5E-108AF50AEDBD}"/>
            </c:ext>
          </c:extLst>
        </c:ser>
        <c:dLbls>
          <c:showLegendKey val="0"/>
          <c:showVal val="0"/>
          <c:showCatName val="0"/>
          <c:showSerName val="0"/>
          <c:showPercent val="0"/>
          <c:showBubbleSize val="0"/>
        </c:dLbls>
        <c:axId val="599231912"/>
        <c:axId val="599228632"/>
      </c:scatterChart>
      <c:valAx>
        <c:axId val="599231912"/>
        <c:scaling>
          <c:orientation val="minMax"/>
          <c:max val="2100"/>
          <c:min val="198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28632"/>
        <c:crosses val="autoZero"/>
        <c:crossBetween val="midCat"/>
      </c:valAx>
      <c:valAx>
        <c:axId val="59922863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319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fossil emmissions growth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'Fossil Emissions by Fuel Type'!$B$11</c:f>
              <c:strCache>
                <c:ptCount val="1"/>
                <c:pt idx="0">
                  <c:v>Total</c:v>
                </c:pt>
              </c:strCache>
            </c:strRef>
          </c:tx>
          <c:spPr>
            <a:ln w="22225" cap="rnd">
              <a:solidFill>
                <a:schemeClr val="accent1"/>
              </a:solidFill>
              <a:round/>
            </a:ln>
            <a:effectLst/>
          </c:spPr>
          <c:marker>
            <c:symbol val="none"/>
          </c:marker>
          <c:xVal>
            <c:numRef>
              <c:f>'Fossil Emissions by Fuel Type'!$A$12:$A$68</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formatCode="0">
                  <c:v>2012</c:v>
                </c:pt>
                <c:pt idx="54">
                  <c:v>2013</c:v>
                </c:pt>
                <c:pt idx="55">
                  <c:v>2014</c:v>
                </c:pt>
                <c:pt idx="56">
                  <c:v>2015</c:v>
                </c:pt>
              </c:numCache>
            </c:numRef>
          </c:xVal>
          <c:yVal>
            <c:numRef>
              <c:f>'Fossil Emissions by Fuel Type'!$B$12:$B$68</c:f>
              <c:numCache>
                <c:formatCode>0</c:formatCode>
                <c:ptCount val="57"/>
                <c:pt idx="0">
                  <c:v>2454</c:v>
                </c:pt>
                <c:pt idx="1">
                  <c:v>2569</c:v>
                </c:pt>
                <c:pt idx="2">
                  <c:v>2580</c:v>
                </c:pt>
                <c:pt idx="3">
                  <c:v>2686</c:v>
                </c:pt>
                <c:pt idx="4">
                  <c:v>2833</c:v>
                </c:pt>
                <c:pt idx="5">
                  <c:v>2995</c:v>
                </c:pt>
                <c:pt idx="6">
                  <c:v>3130</c:v>
                </c:pt>
                <c:pt idx="7">
                  <c:v>3288</c:v>
                </c:pt>
                <c:pt idx="8">
                  <c:v>3393</c:v>
                </c:pt>
                <c:pt idx="9">
                  <c:v>3566</c:v>
                </c:pt>
                <c:pt idx="10">
                  <c:v>3780</c:v>
                </c:pt>
                <c:pt idx="11">
                  <c:v>4053</c:v>
                </c:pt>
                <c:pt idx="12">
                  <c:v>4208</c:v>
                </c:pt>
                <c:pt idx="13">
                  <c:v>4376</c:v>
                </c:pt>
                <c:pt idx="14">
                  <c:v>4614</c:v>
                </c:pt>
                <c:pt idx="15">
                  <c:v>4623</c:v>
                </c:pt>
                <c:pt idx="16">
                  <c:v>4596</c:v>
                </c:pt>
                <c:pt idx="17">
                  <c:v>4864</c:v>
                </c:pt>
                <c:pt idx="18">
                  <c:v>5016</c:v>
                </c:pt>
                <c:pt idx="19">
                  <c:v>5074</c:v>
                </c:pt>
                <c:pt idx="20">
                  <c:v>5357</c:v>
                </c:pt>
                <c:pt idx="21">
                  <c:v>5301</c:v>
                </c:pt>
                <c:pt idx="22">
                  <c:v>5138</c:v>
                </c:pt>
                <c:pt idx="23">
                  <c:v>5094</c:v>
                </c:pt>
                <c:pt idx="24">
                  <c:v>5075</c:v>
                </c:pt>
                <c:pt idx="25">
                  <c:v>5258</c:v>
                </c:pt>
                <c:pt idx="26">
                  <c:v>5417</c:v>
                </c:pt>
                <c:pt idx="27">
                  <c:v>5583</c:v>
                </c:pt>
                <c:pt idx="28">
                  <c:v>5725</c:v>
                </c:pt>
                <c:pt idx="29">
                  <c:v>5936</c:v>
                </c:pt>
                <c:pt idx="30">
                  <c:v>6066</c:v>
                </c:pt>
                <c:pt idx="31">
                  <c:v>6086.2425481965156</c:v>
                </c:pt>
                <c:pt idx="32">
                  <c:v>6165.8511657491626</c:v>
                </c:pt>
                <c:pt idx="33">
                  <c:v>6115.328171882762</c:v>
                </c:pt>
                <c:pt idx="34">
                  <c:v>6124.1826770571352</c:v>
                </c:pt>
                <c:pt idx="35">
                  <c:v>6225.964135374883</c:v>
                </c:pt>
                <c:pt idx="36">
                  <c:v>6323.2562765397515</c:v>
                </c:pt>
                <c:pt idx="37">
                  <c:v>6475.1089049470129</c:v>
                </c:pt>
                <c:pt idx="38">
                  <c:v>6568.8639043398816</c:v>
                </c:pt>
                <c:pt idx="39">
                  <c:v>6592.9484004320148</c:v>
                </c:pt>
                <c:pt idx="40">
                  <c:v>6623.5526070091973</c:v>
                </c:pt>
                <c:pt idx="41">
                  <c:v>6785.0993888601333</c:v>
                </c:pt>
                <c:pt idx="42">
                  <c:v>6974.1109725182223</c:v>
                </c:pt>
                <c:pt idx="43">
                  <c:v>7073.644206146445</c:v>
                </c:pt>
                <c:pt idx="44">
                  <c:v>7473.4794091148524</c:v>
                </c:pt>
                <c:pt idx="45">
                  <c:v>7854.8624076716951</c:v>
                </c:pt>
                <c:pt idx="46">
                  <c:v>8233.377793178006</c:v>
                </c:pt>
                <c:pt idx="47">
                  <c:v>8526.1079492303525</c:v>
                </c:pt>
                <c:pt idx="48">
                  <c:v>8775.5530323061757</c:v>
                </c:pt>
                <c:pt idx="49">
                  <c:v>8963.8335384000093</c:v>
                </c:pt>
                <c:pt idx="50">
                  <c:v>8871.8674344424726</c:v>
                </c:pt>
                <c:pt idx="51">
                  <c:v>9207.4114411270493</c:v>
                </c:pt>
                <c:pt idx="52">
                  <c:v>9543.4228527129908</c:v>
                </c:pt>
                <c:pt idx="53">
                  <c:v>9686.6316906117354</c:v>
                </c:pt>
                <c:pt idx="54">
                  <c:v>9821.5609190320665</c:v>
                </c:pt>
                <c:pt idx="55">
                  <c:v>9890.9478177573656</c:v>
                </c:pt>
                <c:pt idx="56">
                  <c:v>9896.7060457050302</c:v>
                </c:pt>
              </c:numCache>
            </c:numRef>
          </c:yVal>
          <c:smooth val="1"/>
          <c:extLst>
            <c:ext xmlns:c16="http://schemas.microsoft.com/office/drawing/2014/chart" uri="{C3380CC4-5D6E-409C-BE32-E72D297353CC}">
              <c16:uniqueId val="{00000000-3F23-4526-97AC-9BCE3D3E566E}"/>
            </c:ext>
          </c:extLst>
        </c:ser>
        <c:ser>
          <c:idx val="1"/>
          <c:order val="1"/>
          <c:tx>
            <c:strRef>
              <c:f>'Fossil Emissions by Fuel Type'!$C$11</c:f>
              <c:strCache>
                <c:ptCount val="1"/>
                <c:pt idx="0">
                  <c:v>Coal</c:v>
                </c:pt>
              </c:strCache>
            </c:strRef>
          </c:tx>
          <c:spPr>
            <a:ln w="22225" cap="rnd">
              <a:solidFill>
                <a:schemeClr val="accent2"/>
              </a:solidFill>
              <a:round/>
            </a:ln>
            <a:effectLst/>
          </c:spPr>
          <c:marker>
            <c:symbol val="none"/>
          </c:marker>
          <c:xVal>
            <c:numRef>
              <c:f>'Fossil Emissions by Fuel Type'!$A$12:$A$68</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formatCode="0">
                  <c:v>2012</c:v>
                </c:pt>
                <c:pt idx="54">
                  <c:v>2013</c:v>
                </c:pt>
                <c:pt idx="55">
                  <c:v>2014</c:v>
                </c:pt>
                <c:pt idx="56">
                  <c:v>2015</c:v>
                </c:pt>
              </c:numCache>
            </c:numRef>
          </c:xVal>
          <c:yVal>
            <c:numRef>
              <c:f>'Fossil Emissions by Fuel Type'!$C$12:$C$68</c:f>
              <c:numCache>
                <c:formatCode>0</c:formatCode>
                <c:ptCount val="57"/>
                <c:pt idx="0">
                  <c:v>1382</c:v>
                </c:pt>
                <c:pt idx="1">
                  <c:v>1410</c:v>
                </c:pt>
                <c:pt idx="2">
                  <c:v>1349</c:v>
                </c:pt>
                <c:pt idx="3">
                  <c:v>1351</c:v>
                </c:pt>
                <c:pt idx="4">
                  <c:v>1396</c:v>
                </c:pt>
                <c:pt idx="5">
                  <c:v>1435</c:v>
                </c:pt>
                <c:pt idx="6">
                  <c:v>1460</c:v>
                </c:pt>
                <c:pt idx="7">
                  <c:v>1478</c:v>
                </c:pt>
                <c:pt idx="8">
                  <c:v>1448</c:v>
                </c:pt>
                <c:pt idx="9">
                  <c:v>1448</c:v>
                </c:pt>
                <c:pt idx="10">
                  <c:v>1486</c:v>
                </c:pt>
                <c:pt idx="11">
                  <c:v>1556</c:v>
                </c:pt>
                <c:pt idx="12">
                  <c:v>1559</c:v>
                </c:pt>
                <c:pt idx="13">
                  <c:v>1576</c:v>
                </c:pt>
                <c:pt idx="14">
                  <c:v>1581</c:v>
                </c:pt>
                <c:pt idx="15">
                  <c:v>1579</c:v>
                </c:pt>
                <c:pt idx="16">
                  <c:v>1673</c:v>
                </c:pt>
                <c:pt idx="17">
                  <c:v>1710</c:v>
                </c:pt>
                <c:pt idx="18">
                  <c:v>1756</c:v>
                </c:pt>
                <c:pt idx="19">
                  <c:v>1780</c:v>
                </c:pt>
                <c:pt idx="20">
                  <c:v>1875</c:v>
                </c:pt>
                <c:pt idx="21">
                  <c:v>1935</c:v>
                </c:pt>
                <c:pt idx="22">
                  <c:v>1908</c:v>
                </c:pt>
                <c:pt idx="23">
                  <c:v>1976</c:v>
                </c:pt>
                <c:pt idx="24">
                  <c:v>1977</c:v>
                </c:pt>
                <c:pt idx="25">
                  <c:v>2074</c:v>
                </c:pt>
                <c:pt idx="26">
                  <c:v>2216</c:v>
                </c:pt>
                <c:pt idx="27">
                  <c:v>2277</c:v>
                </c:pt>
                <c:pt idx="28">
                  <c:v>2339</c:v>
                </c:pt>
                <c:pt idx="29">
                  <c:v>2387</c:v>
                </c:pt>
                <c:pt idx="30">
                  <c:v>2428</c:v>
                </c:pt>
                <c:pt idx="31">
                  <c:v>2392.0289570218033</c:v>
                </c:pt>
                <c:pt idx="32">
                  <c:v>2327.172169529963</c:v>
                </c:pt>
                <c:pt idx="33">
                  <c:v>2345.3518673563549</c:v>
                </c:pt>
                <c:pt idx="34">
                  <c:v>2296.4354066118503</c:v>
                </c:pt>
                <c:pt idx="35">
                  <c:v>2350.7030104543942</c:v>
                </c:pt>
                <c:pt idx="36">
                  <c:v>2396.4329537111862</c:v>
                </c:pt>
                <c:pt idx="37">
                  <c:v>2428.974234861294</c:v>
                </c:pt>
                <c:pt idx="38">
                  <c:v>2452.0191592701544</c:v>
                </c:pt>
                <c:pt idx="39">
                  <c:v>2391.8127168885549</c:v>
                </c:pt>
                <c:pt idx="40">
                  <c:v>2397.0200388804669</c:v>
                </c:pt>
                <c:pt idx="41">
                  <c:v>2413.138275161652</c:v>
                </c:pt>
                <c:pt idx="42">
                  <c:v>2560.7751031911866</c:v>
                </c:pt>
                <c:pt idx="43">
                  <c:v>2624.0809603599032</c:v>
                </c:pt>
                <c:pt idx="44">
                  <c:v>2823.9021160276088</c:v>
                </c:pt>
                <c:pt idx="45">
                  <c:v>3045.6103205495206</c:v>
                </c:pt>
                <c:pt idx="46">
                  <c:v>3327.4424705208849</c:v>
                </c:pt>
                <c:pt idx="47">
                  <c:v>3507.5004117337176</c:v>
                </c:pt>
                <c:pt idx="48">
                  <c:v>3689.9457387658485</c:v>
                </c:pt>
                <c:pt idx="49">
                  <c:v>3779.4542619985114</c:v>
                </c:pt>
                <c:pt idx="50">
                  <c:v>3769.971681259558</c:v>
                </c:pt>
                <c:pt idx="51">
                  <c:v>3850.8461180474969</c:v>
                </c:pt>
                <c:pt idx="52">
                  <c:v>4046.6472878919099</c:v>
                </c:pt>
                <c:pt idx="53">
                  <c:v>4084.1352150975881</c:v>
                </c:pt>
                <c:pt idx="54">
                  <c:v>4161.7041375352237</c:v>
                </c:pt>
                <c:pt idx="55">
                  <c:v>4178.236309582132</c:v>
                </c:pt>
                <c:pt idx="56">
                  <c:v>4102.1212988510961</c:v>
                </c:pt>
              </c:numCache>
            </c:numRef>
          </c:yVal>
          <c:smooth val="1"/>
          <c:extLst>
            <c:ext xmlns:c16="http://schemas.microsoft.com/office/drawing/2014/chart" uri="{C3380CC4-5D6E-409C-BE32-E72D297353CC}">
              <c16:uniqueId val="{00000001-3F23-4526-97AC-9BCE3D3E566E}"/>
            </c:ext>
          </c:extLst>
        </c:ser>
        <c:ser>
          <c:idx val="2"/>
          <c:order val="2"/>
          <c:tx>
            <c:strRef>
              <c:f>'Fossil Emissions by Fuel Type'!$D$11</c:f>
              <c:strCache>
                <c:ptCount val="1"/>
                <c:pt idx="0">
                  <c:v>Oil</c:v>
                </c:pt>
              </c:strCache>
            </c:strRef>
          </c:tx>
          <c:spPr>
            <a:ln w="22225" cap="rnd">
              <a:solidFill>
                <a:schemeClr val="accent3"/>
              </a:solidFill>
              <a:round/>
            </a:ln>
            <a:effectLst/>
          </c:spPr>
          <c:marker>
            <c:symbol val="none"/>
          </c:marker>
          <c:xVal>
            <c:numRef>
              <c:f>'Fossil Emissions by Fuel Type'!$A$12:$A$68</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formatCode="0">
                  <c:v>2012</c:v>
                </c:pt>
                <c:pt idx="54">
                  <c:v>2013</c:v>
                </c:pt>
                <c:pt idx="55">
                  <c:v>2014</c:v>
                </c:pt>
                <c:pt idx="56">
                  <c:v>2015</c:v>
                </c:pt>
              </c:numCache>
            </c:numRef>
          </c:xVal>
          <c:yVal>
            <c:numRef>
              <c:f>'Fossil Emissions by Fuel Type'!$D$12:$D$68</c:f>
              <c:numCache>
                <c:formatCode>0</c:formatCode>
                <c:ptCount val="57"/>
                <c:pt idx="0">
                  <c:v>789</c:v>
                </c:pt>
                <c:pt idx="1">
                  <c:v>849</c:v>
                </c:pt>
                <c:pt idx="2">
                  <c:v>904</c:v>
                </c:pt>
                <c:pt idx="3">
                  <c:v>980</c:v>
                </c:pt>
                <c:pt idx="4">
                  <c:v>1052</c:v>
                </c:pt>
                <c:pt idx="5">
                  <c:v>1137</c:v>
                </c:pt>
                <c:pt idx="6">
                  <c:v>1219</c:v>
                </c:pt>
                <c:pt idx="7">
                  <c:v>1323</c:v>
                </c:pt>
                <c:pt idx="8">
                  <c:v>1423</c:v>
                </c:pt>
                <c:pt idx="9">
                  <c:v>1551</c:v>
                </c:pt>
                <c:pt idx="10">
                  <c:v>1673</c:v>
                </c:pt>
                <c:pt idx="11">
                  <c:v>1839</c:v>
                </c:pt>
                <c:pt idx="12">
                  <c:v>1947</c:v>
                </c:pt>
                <c:pt idx="13">
                  <c:v>2057</c:v>
                </c:pt>
                <c:pt idx="14">
                  <c:v>2241</c:v>
                </c:pt>
                <c:pt idx="15">
                  <c:v>2245</c:v>
                </c:pt>
                <c:pt idx="16">
                  <c:v>2132</c:v>
                </c:pt>
                <c:pt idx="17">
                  <c:v>2314</c:v>
                </c:pt>
                <c:pt idx="18">
                  <c:v>2398</c:v>
                </c:pt>
                <c:pt idx="19">
                  <c:v>2392</c:v>
                </c:pt>
                <c:pt idx="20">
                  <c:v>2544</c:v>
                </c:pt>
                <c:pt idx="21">
                  <c:v>2422</c:v>
                </c:pt>
                <c:pt idx="22">
                  <c:v>2289</c:v>
                </c:pt>
                <c:pt idx="23">
                  <c:v>2196</c:v>
                </c:pt>
                <c:pt idx="24">
                  <c:v>2176</c:v>
                </c:pt>
                <c:pt idx="25">
                  <c:v>2199</c:v>
                </c:pt>
                <c:pt idx="26">
                  <c:v>2186</c:v>
                </c:pt>
                <c:pt idx="27">
                  <c:v>2293</c:v>
                </c:pt>
                <c:pt idx="28">
                  <c:v>2306</c:v>
                </c:pt>
                <c:pt idx="29">
                  <c:v>2412</c:v>
                </c:pt>
                <c:pt idx="30">
                  <c:v>2459</c:v>
                </c:pt>
                <c:pt idx="31">
                  <c:v>2474.3703028955238</c:v>
                </c:pt>
                <c:pt idx="32">
                  <c:v>2584.8136686304697</c:v>
                </c:pt>
                <c:pt idx="33">
                  <c:v>2484.7609680167893</c:v>
                </c:pt>
                <c:pt idx="34">
                  <c:v>2500.7961263110328</c:v>
                </c:pt>
                <c:pt idx="35">
                  <c:v>2521.262129635913</c:v>
                </c:pt>
                <c:pt idx="36">
                  <c:v>2543.0490400052117</c:v>
                </c:pt>
                <c:pt idx="37">
                  <c:v>2607.1186187385697</c:v>
                </c:pt>
                <c:pt idx="38">
                  <c:v>2674.4596303113603</c:v>
                </c:pt>
                <c:pt idx="39">
                  <c:v>2735.6389338458025</c:v>
                </c:pt>
                <c:pt idx="40">
                  <c:v>2721.3153654725556</c:v>
                </c:pt>
                <c:pt idx="41">
                  <c:v>2820.0258704000075</c:v>
                </c:pt>
                <c:pt idx="42">
                  <c:v>2822.9707226486616</c:v>
                </c:pt>
                <c:pt idx="43">
                  <c:v>2808.9261521948642</c:v>
                </c:pt>
                <c:pt idx="44">
                  <c:v>2936.5599903788388</c:v>
                </c:pt>
                <c:pt idx="45">
                  <c:v>3023.0174260133203</c:v>
                </c:pt>
                <c:pt idx="46">
                  <c:v>3048.5575662153469</c:v>
                </c:pt>
                <c:pt idx="47">
                  <c:v>3069.4710193629171</c:v>
                </c:pt>
                <c:pt idx="48">
                  <c:v>3076.3602908266776</c:v>
                </c:pt>
                <c:pt idx="49">
                  <c:v>3099.9124273016869</c:v>
                </c:pt>
                <c:pt idx="50">
                  <c:v>3040.3286891401735</c:v>
                </c:pt>
                <c:pt idx="51">
                  <c:v>3139.022637029927</c:v>
                </c:pt>
                <c:pt idx="52">
                  <c:v>3168.3617441629808</c:v>
                </c:pt>
                <c:pt idx="53">
                  <c:v>3228.17596573541</c:v>
                </c:pt>
                <c:pt idx="54">
                  <c:v>3226.904673724629</c:v>
                </c:pt>
                <c:pt idx="55">
                  <c:v>3256.1052678694723</c:v>
                </c:pt>
                <c:pt idx="56">
                  <c:v>3317.5507009374414</c:v>
                </c:pt>
              </c:numCache>
            </c:numRef>
          </c:yVal>
          <c:smooth val="1"/>
          <c:extLst>
            <c:ext xmlns:c16="http://schemas.microsoft.com/office/drawing/2014/chart" uri="{C3380CC4-5D6E-409C-BE32-E72D297353CC}">
              <c16:uniqueId val="{00000002-3F23-4526-97AC-9BCE3D3E566E}"/>
            </c:ext>
          </c:extLst>
        </c:ser>
        <c:ser>
          <c:idx val="3"/>
          <c:order val="3"/>
          <c:tx>
            <c:strRef>
              <c:f>'Fossil Emissions by Fuel Type'!$E$11</c:f>
              <c:strCache>
                <c:ptCount val="1"/>
                <c:pt idx="0">
                  <c:v>Gas</c:v>
                </c:pt>
              </c:strCache>
            </c:strRef>
          </c:tx>
          <c:spPr>
            <a:ln w="22225" cap="rnd">
              <a:solidFill>
                <a:schemeClr val="accent4"/>
              </a:solidFill>
              <a:round/>
            </a:ln>
            <a:effectLst/>
          </c:spPr>
          <c:marker>
            <c:symbol val="none"/>
          </c:marker>
          <c:xVal>
            <c:numRef>
              <c:f>'Fossil Emissions by Fuel Type'!$A$12:$A$68</c:f>
              <c:numCache>
                <c:formatCode>General</c:formatCode>
                <c:ptCount val="57"/>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formatCode="0">
                  <c:v>2012</c:v>
                </c:pt>
                <c:pt idx="54">
                  <c:v>2013</c:v>
                </c:pt>
                <c:pt idx="55">
                  <c:v>2014</c:v>
                </c:pt>
                <c:pt idx="56">
                  <c:v>2015</c:v>
                </c:pt>
              </c:numCache>
            </c:numRef>
          </c:xVal>
          <c:yVal>
            <c:numRef>
              <c:f>'Fossil Emissions by Fuel Type'!$E$12:$E$68</c:f>
              <c:numCache>
                <c:formatCode>0</c:formatCode>
                <c:ptCount val="57"/>
                <c:pt idx="0">
                  <c:v>206</c:v>
                </c:pt>
                <c:pt idx="1">
                  <c:v>227</c:v>
                </c:pt>
                <c:pt idx="2">
                  <c:v>240</c:v>
                </c:pt>
                <c:pt idx="3">
                  <c:v>263</c:v>
                </c:pt>
                <c:pt idx="4">
                  <c:v>286</c:v>
                </c:pt>
                <c:pt idx="5">
                  <c:v>316</c:v>
                </c:pt>
                <c:pt idx="6">
                  <c:v>337</c:v>
                </c:pt>
                <c:pt idx="7">
                  <c:v>364</c:v>
                </c:pt>
                <c:pt idx="8">
                  <c:v>392</c:v>
                </c:pt>
                <c:pt idx="9">
                  <c:v>424</c:v>
                </c:pt>
                <c:pt idx="10">
                  <c:v>467</c:v>
                </c:pt>
                <c:pt idx="11">
                  <c:v>493</c:v>
                </c:pt>
                <c:pt idx="12">
                  <c:v>530</c:v>
                </c:pt>
                <c:pt idx="13">
                  <c:v>560</c:v>
                </c:pt>
                <c:pt idx="14">
                  <c:v>588</c:v>
                </c:pt>
                <c:pt idx="15">
                  <c:v>597</c:v>
                </c:pt>
                <c:pt idx="16">
                  <c:v>604</c:v>
                </c:pt>
                <c:pt idx="17">
                  <c:v>630</c:v>
                </c:pt>
                <c:pt idx="18">
                  <c:v>650</c:v>
                </c:pt>
                <c:pt idx="19">
                  <c:v>680</c:v>
                </c:pt>
                <c:pt idx="20">
                  <c:v>721</c:v>
                </c:pt>
                <c:pt idx="21">
                  <c:v>737</c:v>
                </c:pt>
                <c:pt idx="22">
                  <c:v>755</c:v>
                </c:pt>
                <c:pt idx="23">
                  <c:v>738</c:v>
                </c:pt>
                <c:pt idx="24">
                  <c:v>739</c:v>
                </c:pt>
                <c:pt idx="25">
                  <c:v>807</c:v>
                </c:pt>
                <c:pt idx="26">
                  <c:v>835</c:v>
                </c:pt>
                <c:pt idx="27">
                  <c:v>830</c:v>
                </c:pt>
                <c:pt idx="28">
                  <c:v>892</c:v>
                </c:pt>
                <c:pt idx="29">
                  <c:v>935</c:v>
                </c:pt>
                <c:pt idx="30">
                  <c:v>982</c:v>
                </c:pt>
                <c:pt idx="31">
                  <c:v>1021.8432882791891</c:v>
                </c:pt>
                <c:pt idx="32">
                  <c:v>1047.8653275887286</c:v>
                </c:pt>
                <c:pt idx="33">
                  <c:v>1082.2153365096174</c:v>
                </c:pt>
                <c:pt idx="34">
                  <c:v>1114.9511441342515</c:v>
                </c:pt>
                <c:pt idx="35">
                  <c:v>1128.9979952845754</c:v>
                </c:pt>
                <c:pt idx="36">
                  <c:v>1148.7742828233536</c:v>
                </c:pt>
                <c:pt idx="37">
                  <c:v>1196.0160513471487</c:v>
                </c:pt>
                <c:pt idx="38">
                  <c:v>1192.3851147583664</c:v>
                </c:pt>
                <c:pt idx="39">
                  <c:v>1220.4967496976576</c:v>
                </c:pt>
                <c:pt idx="40">
                  <c:v>1253.2162026561748</c:v>
                </c:pt>
                <c:pt idx="41">
                  <c:v>1279.9342432984731</c:v>
                </c:pt>
                <c:pt idx="42">
                  <c:v>1306.3661466783738</c:v>
                </c:pt>
                <c:pt idx="43">
                  <c:v>1338.6380935916777</c:v>
                </c:pt>
                <c:pt idx="44">
                  <c:v>1389.0173027084049</c:v>
                </c:pt>
                <c:pt idx="45">
                  <c:v>1434.2346611088537</c:v>
                </c:pt>
                <c:pt idx="46">
                  <c:v>1476.3777564417751</c:v>
                </c:pt>
                <c:pt idx="47">
                  <c:v>1531.1365181337178</c:v>
                </c:pt>
                <c:pt idx="48">
                  <c:v>1562.2470027136501</c:v>
                </c:pt>
                <c:pt idx="49">
                  <c:v>1627.466849099811</c:v>
                </c:pt>
                <c:pt idx="50">
                  <c:v>1582.5670640427397</c:v>
                </c:pt>
                <c:pt idx="51">
                  <c:v>1704.5426860496259</c:v>
                </c:pt>
                <c:pt idx="52">
                  <c:v>1767.4138206581003</c:v>
                </c:pt>
                <c:pt idx="53">
                  <c:v>1790.3205097787372</c:v>
                </c:pt>
                <c:pt idx="54">
                  <c:v>1809.9531077722138</c:v>
                </c:pt>
                <c:pt idx="55">
                  <c:v>1819.633267332789</c:v>
                </c:pt>
                <c:pt idx="56">
                  <c:v>1850.9505078329569</c:v>
                </c:pt>
              </c:numCache>
            </c:numRef>
          </c:yVal>
          <c:smooth val="1"/>
          <c:extLst>
            <c:ext xmlns:c16="http://schemas.microsoft.com/office/drawing/2014/chart" uri="{C3380CC4-5D6E-409C-BE32-E72D297353CC}">
              <c16:uniqueId val="{00000003-3F23-4526-97AC-9BCE3D3E566E}"/>
            </c:ext>
          </c:extLst>
        </c:ser>
        <c:dLbls>
          <c:showLegendKey val="0"/>
          <c:showVal val="0"/>
          <c:showCatName val="0"/>
          <c:showSerName val="0"/>
          <c:showPercent val="0"/>
          <c:showBubbleSize val="0"/>
        </c:dLbls>
        <c:axId val="548752032"/>
        <c:axId val="548749408"/>
      </c:scatterChart>
      <c:valAx>
        <c:axId val="548752032"/>
        <c:scaling>
          <c:orientation val="minMax"/>
          <c:min val="19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48749408"/>
        <c:crosses val="autoZero"/>
        <c:crossBetween val="midCat"/>
      </c:valAx>
      <c:valAx>
        <c:axId val="54874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52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world coal consumption and emmissions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coal consumption (Mtoe)</c:v>
          </c:tx>
          <c:spPr>
            <a:ln w="25400" cap="rnd">
              <a:noFill/>
              <a:round/>
            </a:ln>
            <a:effectLst/>
          </c:spPr>
          <c:marker>
            <c:symbol val="circle"/>
            <c:size val="5"/>
            <c:spPr>
              <a:solidFill>
                <a:schemeClr val="accent1"/>
              </a:solidFill>
              <a:ln w="9525">
                <a:solidFill>
                  <a:schemeClr val="accent1"/>
                </a:solidFill>
              </a:ln>
              <a:effectLst/>
            </c:spPr>
          </c:marker>
          <c:dLbls>
            <c:dLbl>
              <c:idx val="6"/>
              <c:layout>
                <c:manualLayout>
                  <c:x val="-3.9521460087368553E-17"/>
                  <c:y val="7.7367566156803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B6-4E28-A001-0AE85BC0E0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'[1]Coal Consumption -  Mtoe'!$B$3:$BA$3</c:f>
              <c:numCache>
                <c:formatCode>General</c:formatCode>
                <c:ptCount val="52"/>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numCache>
            </c:numRef>
          </c:xVal>
          <c:yVal>
            <c:numRef>
              <c:f>'[1]Coal Consumption -  Mtoe'!$B$90:$BA$90</c:f>
              <c:numCache>
                <c:formatCode>General</c:formatCode>
                <c:ptCount val="52"/>
                <c:pt idx="0">
                  <c:v>1403.4772934422606</c:v>
                </c:pt>
                <c:pt idx="1">
                  <c:v>1419.8329863171703</c:v>
                </c:pt>
                <c:pt idx="2">
                  <c:v>1397.0251132827793</c:v>
                </c:pt>
                <c:pt idx="3">
                  <c:v>1418.1681546008269</c:v>
                </c:pt>
                <c:pt idx="4">
                  <c:v>1462.4653137731764</c:v>
                </c:pt>
                <c:pt idx="5">
                  <c:v>1482.7588347997594</c:v>
                </c:pt>
                <c:pt idx="6">
                  <c:v>1473.7698314733966</c:v>
                </c:pt>
                <c:pt idx="7">
                  <c:v>1490.8344114618201</c:v>
                </c:pt>
                <c:pt idx="8">
                  <c:v>1535.8908791055719</c:v>
                </c:pt>
                <c:pt idx="9">
                  <c:v>1536.7767278834431</c:v>
                </c:pt>
                <c:pt idx="10">
                  <c:v>1566.4473414549323</c:v>
                </c:pt>
                <c:pt idx="11">
                  <c:v>1624.0922397223162</c:v>
                </c:pt>
                <c:pt idx="12">
                  <c:v>1671.9023021631904</c:v>
                </c:pt>
                <c:pt idx="13">
                  <c:v>1690.3774087494996</c:v>
                </c:pt>
                <c:pt idx="14">
                  <c:v>1769.4272026526667</c:v>
                </c:pt>
                <c:pt idx="15">
                  <c:v>1812.7354438743878</c:v>
                </c:pt>
                <c:pt idx="16">
                  <c:v>1838.4426347220056</c:v>
                </c:pt>
                <c:pt idx="17">
                  <c:v>1857.9339029961518</c:v>
                </c:pt>
                <c:pt idx="18">
                  <c:v>1915.0696545637466</c:v>
                </c:pt>
                <c:pt idx="19">
                  <c:v>1998.8269571160511</c:v>
                </c:pt>
                <c:pt idx="20">
                  <c:v>2077.2803558279957</c:v>
                </c:pt>
                <c:pt idx="21">
                  <c:v>2100.9566226908673</c:v>
                </c:pt>
                <c:pt idx="22">
                  <c:v>2184.6136284801792</c:v>
                </c:pt>
                <c:pt idx="23">
                  <c:v>2249.7251909769489</c:v>
                </c:pt>
                <c:pt idx="24">
                  <c:v>2272.4495080169581</c:v>
                </c:pt>
                <c:pt idx="25">
                  <c:v>2246.4073535376756</c:v>
                </c:pt>
                <c:pt idx="26">
                  <c:v>2221.6425754853835</c:v>
                </c:pt>
                <c:pt idx="27">
                  <c:v>2214.5036482440805</c:v>
                </c:pt>
                <c:pt idx="28">
                  <c:v>2225.3873940110857</c:v>
                </c:pt>
                <c:pt idx="29">
                  <c:v>2237.93743520508</c:v>
                </c:pt>
                <c:pt idx="30">
                  <c:v>2249.9071589254345</c:v>
                </c:pt>
                <c:pt idx="31">
                  <c:v>2306.7310405129215</c:v>
                </c:pt>
                <c:pt idx="32">
                  <c:v>2310.2355980724042</c:v>
                </c:pt>
                <c:pt idx="33">
                  <c:v>2293.1269067705748</c:v>
                </c:pt>
                <c:pt idx="34">
                  <c:v>2305.1008404039321</c:v>
                </c:pt>
                <c:pt idx="35">
                  <c:v>2384.7191287591399</c:v>
                </c:pt>
                <c:pt idx="36">
                  <c:v>2422.6028149653885</c:v>
                </c:pt>
                <c:pt idx="37">
                  <c:v>2515.8124086434586</c:v>
                </c:pt>
                <c:pt idx="38">
                  <c:v>2734.7039970381702</c:v>
                </c:pt>
                <c:pt idx="39">
                  <c:v>2922.3739192252751</c:v>
                </c:pt>
                <c:pt idx="40">
                  <c:v>3134.2932321581225</c:v>
                </c:pt>
                <c:pt idx="41">
                  <c:v>3293.8751817546731</c:v>
                </c:pt>
                <c:pt idx="42">
                  <c:v>3480.162504454524</c:v>
                </c:pt>
                <c:pt idx="43">
                  <c:v>3528.3886313282901</c:v>
                </c:pt>
                <c:pt idx="44">
                  <c:v>3476.1333751584657</c:v>
                </c:pt>
                <c:pt idx="45">
                  <c:v>3635.6377728253965</c:v>
                </c:pt>
                <c:pt idx="46">
                  <c:v>3807.1875428716207</c:v>
                </c:pt>
                <c:pt idx="47">
                  <c:v>3817.2882408233304</c:v>
                </c:pt>
                <c:pt idx="48">
                  <c:v>3886.973196571269</c:v>
                </c:pt>
                <c:pt idx="49">
                  <c:v>3889.4232315686058</c:v>
                </c:pt>
                <c:pt idx="50">
                  <c:v>3784.6543707724809</c:v>
                </c:pt>
                <c:pt idx="51">
                  <c:v>3731.9985238427939</c:v>
                </c:pt>
              </c:numCache>
            </c:numRef>
          </c:yVal>
          <c:smooth val="0"/>
          <c:extLst>
            <c:ext xmlns:c16="http://schemas.microsoft.com/office/drawing/2014/chart" uri="{C3380CC4-5D6E-409C-BE32-E72D297353CC}">
              <c16:uniqueId val="{00000001-71B6-4E28-A001-0AE85BC0E0B3}"/>
            </c:ext>
          </c:extLst>
        </c:ser>
        <c:dLbls>
          <c:showLegendKey val="0"/>
          <c:showVal val="0"/>
          <c:showCatName val="0"/>
          <c:showSerName val="0"/>
          <c:showPercent val="0"/>
          <c:showBubbleSize val="0"/>
        </c:dLbls>
        <c:axId val="219668104"/>
        <c:axId val="219668432"/>
      </c:scatterChart>
      <c:scatterChart>
        <c:scatterStyle val="lineMarker"/>
        <c:varyColors val="0"/>
        <c:ser>
          <c:idx val="1"/>
          <c:order val="1"/>
          <c:tx>
            <c:v>Coal emmisions </c:v>
          </c:tx>
          <c:spPr>
            <a:ln w="25400" cap="rnd">
              <a:noFill/>
              <a:round/>
            </a:ln>
            <a:effectLst/>
          </c:spPr>
          <c:marker>
            <c:symbol val="circle"/>
            <c:size val="5"/>
            <c:spPr>
              <a:solidFill>
                <a:schemeClr val="accent2"/>
              </a:solidFill>
              <a:ln w="9525">
                <a:solidFill>
                  <a:schemeClr val="accent2"/>
                </a:solidFill>
              </a:ln>
              <a:effectLst/>
            </c:spPr>
          </c:marker>
          <c:xVal>
            <c:numRef>
              <c:f>'Fossil Emissions by Fuel Type'!$A$18:$A$68</c:f>
              <c:numCache>
                <c:formatCode>General</c:formatCode>
                <c:ptCount val="51"/>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formatCode="0">
                  <c:v>2012</c:v>
                </c:pt>
                <c:pt idx="48">
                  <c:v>2013</c:v>
                </c:pt>
                <c:pt idx="49">
                  <c:v>2014</c:v>
                </c:pt>
                <c:pt idx="50">
                  <c:v>2015</c:v>
                </c:pt>
              </c:numCache>
            </c:numRef>
          </c:xVal>
          <c:yVal>
            <c:numRef>
              <c:f>'Fossil Emissions by Fuel Type'!$C$18:$C$68</c:f>
              <c:numCache>
                <c:formatCode>0</c:formatCode>
                <c:ptCount val="51"/>
                <c:pt idx="0">
                  <c:v>1460</c:v>
                </c:pt>
                <c:pt idx="1">
                  <c:v>1478</c:v>
                </c:pt>
                <c:pt idx="2">
                  <c:v>1448</c:v>
                </c:pt>
                <c:pt idx="3">
                  <c:v>1448</c:v>
                </c:pt>
                <c:pt idx="4">
                  <c:v>1486</c:v>
                </c:pt>
                <c:pt idx="5">
                  <c:v>1556</c:v>
                </c:pt>
                <c:pt idx="6">
                  <c:v>1559</c:v>
                </c:pt>
                <c:pt idx="7">
                  <c:v>1576</c:v>
                </c:pt>
                <c:pt idx="8">
                  <c:v>1581</c:v>
                </c:pt>
                <c:pt idx="9">
                  <c:v>1579</c:v>
                </c:pt>
                <c:pt idx="10">
                  <c:v>1673</c:v>
                </c:pt>
                <c:pt idx="11">
                  <c:v>1710</c:v>
                </c:pt>
                <c:pt idx="12">
                  <c:v>1756</c:v>
                </c:pt>
                <c:pt idx="13">
                  <c:v>1780</c:v>
                </c:pt>
                <c:pt idx="14">
                  <c:v>1875</c:v>
                </c:pt>
                <c:pt idx="15">
                  <c:v>1935</c:v>
                </c:pt>
                <c:pt idx="16">
                  <c:v>1908</c:v>
                </c:pt>
                <c:pt idx="17">
                  <c:v>1976</c:v>
                </c:pt>
                <c:pt idx="18">
                  <c:v>1977</c:v>
                </c:pt>
                <c:pt idx="19">
                  <c:v>2074</c:v>
                </c:pt>
                <c:pt idx="20">
                  <c:v>2216</c:v>
                </c:pt>
                <c:pt idx="21">
                  <c:v>2277</c:v>
                </c:pt>
                <c:pt idx="22">
                  <c:v>2339</c:v>
                </c:pt>
                <c:pt idx="23">
                  <c:v>2387</c:v>
                </c:pt>
                <c:pt idx="24">
                  <c:v>2428</c:v>
                </c:pt>
                <c:pt idx="25">
                  <c:v>2392.0289570218033</c:v>
                </c:pt>
                <c:pt idx="26">
                  <c:v>2327.172169529963</c:v>
                </c:pt>
                <c:pt idx="27">
                  <c:v>2345.3518673563549</c:v>
                </c:pt>
                <c:pt idx="28">
                  <c:v>2296.4354066118503</c:v>
                </c:pt>
                <c:pt idx="29">
                  <c:v>2350.7030104543942</c:v>
                </c:pt>
                <c:pt idx="30">
                  <c:v>2396.4329537111862</c:v>
                </c:pt>
                <c:pt idx="31">
                  <c:v>2428.974234861294</c:v>
                </c:pt>
                <c:pt idx="32">
                  <c:v>2452.0191592701544</c:v>
                </c:pt>
                <c:pt idx="33">
                  <c:v>2391.8127168885549</c:v>
                </c:pt>
                <c:pt idx="34">
                  <c:v>2397.0200388804669</c:v>
                </c:pt>
                <c:pt idx="35">
                  <c:v>2413.138275161652</c:v>
                </c:pt>
                <c:pt idx="36">
                  <c:v>2560.7751031911866</c:v>
                </c:pt>
                <c:pt idx="37">
                  <c:v>2624.0809603599032</c:v>
                </c:pt>
                <c:pt idx="38">
                  <c:v>2823.9021160276088</c:v>
                </c:pt>
                <c:pt idx="39">
                  <c:v>3045.6103205495206</c:v>
                </c:pt>
                <c:pt idx="40">
                  <c:v>3327.4424705208849</c:v>
                </c:pt>
                <c:pt idx="41">
                  <c:v>3507.5004117337176</c:v>
                </c:pt>
                <c:pt idx="42">
                  <c:v>3689.9457387658485</c:v>
                </c:pt>
                <c:pt idx="43">
                  <c:v>3779.4542619985114</c:v>
                </c:pt>
                <c:pt idx="44">
                  <c:v>3769.971681259558</c:v>
                </c:pt>
                <c:pt idx="45">
                  <c:v>3850.8461180474969</c:v>
                </c:pt>
                <c:pt idx="46">
                  <c:v>4046.6472878919099</c:v>
                </c:pt>
                <c:pt idx="47">
                  <c:v>4084.1352150975881</c:v>
                </c:pt>
                <c:pt idx="48">
                  <c:v>4161.7041375352237</c:v>
                </c:pt>
                <c:pt idx="49">
                  <c:v>4178.236309582132</c:v>
                </c:pt>
                <c:pt idx="50">
                  <c:v>4102.1212988510961</c:v>
                </c:pt>
              </c:numCache>
            </c:numRef>
          </c:yVal>
          <c:smooth val="0"/>
          <c:extLst>
            <c:ext xmlns:c16="http://schemas.microsoft.com/office/drawing/2014/chart" uri="{C3380CC4-5D6E-409C-BE32-E72D297353CC}">
              <c16:uniqueId val="{00000005-71B6-4E28-A001-0AE85BC0E0B3}"/>
            </c:ext>
          </c:extLst>
        </c:ser>
        <c:dLbls>
          <c:showLegendKey val="0"/>
          <c:showVal val="0"/>
          <c:showCatName val="0"/>
          <c:showSerName val="0"/>
          <c:showPercent val="0"/>
          <c:showBubbleSize val="0"/>
        </c:dLbls>
        <c:axId val="625564392"/>
        <c:axId val="625560784"/>
      </c:scatterChart>
      <c:valAx>
        <c:axId val="219668104"/>
        <c:scaling>
          <c:orientation val="minMax"/>
          <c:max val="2015"/>
          <c:min val="1995"/>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68432"/>
        <c:crosses val="autoZero"/>
        <c:crossBetween val="midCat"/>
      </c:valAx>
      <c:valAx>
        <c:axId val="2196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68104"/>
        <c:crosses val="autoZero"/>
        <c:crossBetween val="midCat"/>
      </c:valAx>
      <c:valAx>
        <c:axId val="6255607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4392"/>
        <c:crosses val="max"/>
        <c:crossBetween val="midCat"/>
      </c:valAx>
      <c:valAx>
        <c:axId val="625564392"/>
        <c:scaling>
          <c:orientation val="minMax"/>
        </c:scaling>
        <c:delete val="1"/>
        <c:axPos val="b"/>
        <c:numFmt formatCode="General" sourceLinked="1"/>
        <c:majorTickMark val="out"/>
        <c:minorTickMark val="none"/>
        <c:tickLblPos val="nextTo"/>
        <c:crossAx val="625560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Annual emissions (GtCO2)</a:t>
            </a:r>
            <a:r>
              <a:rPr lang="en-CA" baseline="0"/>
              <a:t> </a:t>
            </a:r>
            <a:r>
              <a:rPr lang="en-CA"/>
              <a:t>historical</a:t>
            </a:r>
            <a:r>
              <a:rPr lang="en-CA" baseline="0"/>
              <a:t> and 2020 initiated path to 2C</a:t>
            </a:r>
            <a:endParaRPr lang="en-CA"/>
          </a:p>
        </c:rich>
      </c:tx>
      <c:layout>
        <c:manualLayout>
          <c:xMode val="edge"/>
          <c:yMode val="edge"/>
          <c:x val="0.1860623359580052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16245370370370371"/>
          <c:w val="0.87753018372703417"/>
          <c:h val="0.72088764946048411"/>
        </c:manualLayout>
      </c:layout>
      <c:scatterChart>
        <c:scatterStyle val="smoothMarker"/>
        <c:varyColors val="0"/>
        <c:ser>
          <c:idx val="0"/>
          <c:order val="0"/>
          <c:tx>
            <c:v>hist</c:v>
          </c:tx>
          <c:spPr>
            <a:ln w="28575" cap="rnd">
              <a:solidFill>
                <a:sysClr val="windowText" lastClr="000000"/>
              </a:solidFill>
              <a:round/>
            </a:ln>
            <a:effectLst/>
          </c:spPr>
          <c:marker>
            <c:symbol val="none"/>
          </c:marker>
          <c:xVal>
            <c:numRef>
              <c:f>[2]R_andrew_future_curves!$A$231:$A$351</c:f>
              <c:numCache>
                <c:formatCode>General</c:formatCode>
                <c:ptCount val="12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pt idx="45">
                  <c:v>2025</c:v>
                </c:pt>
                <c:pt idx="46">
                  <c:v>2026</c:v>
                </c:pt>
                <c:pt idx="47">
                  <c:v>2027</c:v>
                </c:pt>
                <c:pt idx="48">
                  <c:v>2028</c:v>
                </c:pt>
                <c:pt idx="49">
                  <c:v>2029</c:v>
                </c:pt>
                <c:pt idx="50">
                  <c:v>2030</c:v>
                </c:pt>
                <c:pt idx="51">
                  <c:v>2031</c:v>
                </c:pt>
                <c:pt idx="52">
                  <c:v>2032</c:v>
                </c:pt>
                <c:pt idx="53">
                  <c:v>2033</c:v>
                </c:pt>
                <c:pt idx="54">
                  <c:v>2034</c:v>
                </c:pt>
                <c:pt idx="55">
                  <c:v>2035</c:v>
                </c:pt>
                <c:pt idx="56">
                  <c:v>2036</c:v>
                </c:pt>
                <c:pt idx="57">
                  <c:v>2037</c:v>
                </c:pt>
                <c:pt idx="58">
                  <c:v>2038</c:v>
                </c:pt>
                <c:pt idx="59">
                  <c:v>2039</c:v>
                </c:pt>
                <c:pt idx="60">
                  <c:v>2040</c:v>
                </c:pt>
                <c:pt idx="61">
                  <c:v>2041</c:v>
                </c:pt>
                <c:pt idx="62">
                  <c:v>2042</c:v>
                </c:pt>
                <c:pt idx="63">
                  <c:v>2043</c:v>
                </c:pt>
                <c:pt idx="64">
                  <c:v>2044</c:v>
                </c:pt>
                <c:pt idx="65">
                  <c:v>2045</c:v>
                </c:pt>
                <c:pt idx="66">
                  <c:v>2046</c:v>
                </c:pt>
                <c:pt idx="67">
                  <c:v>2047</c:v>
                </c:pt>
                <c:pt idx="68">
                  <c:v>2048</c:v>
                </c:pt>
                <c:pt idx="69">
                  <c:v>2049</c:v>
                </c:pt>
                <c:pt idx="70">
                  <c:v>2050</c:v>
                </c:pt>
                <c:pt idx="71">
                  <c:v>2051</c:v>
                </c:pt>
                <c:pt idx="72">
                  <c:v>2052</c:v>
                </c:pt>
                <c:pt idx="73">
                  <c:v>2053</c:v>
                </c:pt>
                <c:pt idx="74">
                  <c:v>2054</c:v>
                </c:pt>
                <c:pt idx="75">
                  <c:v>2055</c:v>
                </c:pt>
                <c:pt idx="76">
                  <c:v>2056</c:v>
                </c:pt>
                <c:pt idx="77">
                  <c:v>2057</c:v>
                </c:pt>
                <c:pt idx="78">
                  <c:v>2058</c:v>
                </c:pt>
                <c:pt idx="79">
                  <c:v>2059</c:v>
                </c:pt>
                <c:pt idx="80">
                  <c:v>2060</c:v>
                </c:pt>
                <c:pt idx="81">
                  <c:v>2061</c:v>
                </c:pt>
                <c:pt idx="82">
                  <c:v>2062</c:v>
                </c:pt>
                <c:pt idx="83">
                  <c:v>2063</c:v>
                </c:pt>
                <c:pt idx="84">
                  <c:v>2064</c:v>
                </c:pt>
                <c:pt idx="85">
                  <c:v>2065</c:v>
                </c:pt>
                <c:pt idx="86">
                  <c:v>2066</c:v>
                </c:pt>
                <c:pt idx="87">
                  <c:v>2067</c:v>
                </c:pt>
                <c:pt idx="88">
                  <c:v>2068</c:v>
                </c:pt>
                <c:pt idx="89">
                  <c:v>2069</c:v>
                </c:pt>
                <c:pt idx="90">
                  <c:v>2070</c:v>
                </c:pt>
                <c:pt idx="91">
                  <c:v>2071</c:v>
                </c:pt>
                <c:pt idx="92">
                  <c:v>2072</c:v>
                </c:pt>
                <c:pt idx="93">
                  <c:v>2073</c:v>
                </c:pt>
                <c:pt idx="94">
                  <c:v>2074</c:v>
                </c:pt>
                <c:pt idx="95">
                  <c:v>2075</c:v>
                </c:pt>
                <c:pt idx="96">
                  <c:v>2076</c:v>
                </c:pt>
                <c:pt idx="97">
                  <c:v>2077</c:v>
                </c:pt>
                <c:pt idx="98">
                  <c:v>2078</c:v>
                </c:pt>
                <c:pt idx="99">
                  <c:v>2079</c:v>
                </c:pt>
                <c:pt idx="100">
                  <c:v>2080</c:v>
                </c:pt>
                <c:pt idx="101">
                  <c:v>2081</c:v>
                </c:pt>
                <c:pt idx="102">
                  <c:v>2082</c:v>
                </c:pt>
                <c:pt idx="103">
                  <c:v>2083</c:v>
                </c:pt>
                <c:pt idx="104">
                  <c:v>2084</c:v>
                </c:pt>
                <c:pt idx="105">
                  <c:v>2085</c:v>
                </c:pt>
                <c:pt idx="106">
                  <c:v>2086</c:v>
                </c:pt>
                <c:pt idx="107">
                  <c:v>2087</c:v>
                </c:pt>
                <c:pt idx="108">
                  <c:v>2088</c:v>
                </c:pt>
                <c:pt idx="109">
                  <c:v>2089</c:v>
                </c:pt>
                <c:pt idx="110">
                  <c:v>2090</c:v>
                </c:pt>
                <c:pt idx="111">
                  <c:v>2091</c:v>
                </c:pt>
                <c:pt idx="112">
                  <c:v>2092</c:v>
                </c:pt>
                <c:pt idx="113">
                  <c:v>2093</c:v>
                </c:pt>
                <c:pt idx="114">
                  <c:v>2094</c:v>
                </c:pt>
                <c:pt idx="115">
                  <c:v>2095</c:v>
                </c:pt>
                <c:pt idx="116">
                  <c:v>2096</c:v>
                </c:pt>
                <c:pt idx="117">
                  <c:v>2097</c:v>
                </c:pt>
                <c:pt idx="118">
                  <c:v>2098</c:v>
                </c:pt>
                <c:pt idx="119">
                  <c:v>2099</c:v>
                </c:pt>
                <c:pt idx="120">
                  <c:v>2100</c:v>
                </c:pt>
              </c:numCache>
            </c:numRef>
          </c:xVal>
          <c:yVal>
            <c:numRef>
              <c:f>[2]R_andrew_future_curves!$B$231:$B$266</c:f>
              <c:numCache>
                <c:formatCode>General</c:formatCode>
                <c:ptCount val="36"/>
                <c:pt idx="0">
                  <c:v>23.233547000000002</c:v>
                </c:pt>
                <c:pt idx="1">
                  <c:v>22.672052000000001</c:v>
                </c:pt>
                <c:pt idx="2">
                  <c:v>22.555129000000001</c:v>
                </c:pt>
                <c:pt idx="3">
                  <c:v>22.639203999999999</c:v>
                </c:pt>
                <c:pt idx="4">
                  <c:v>23.443258</c:v>
                </c:pt>
                <c:pt idx="5">
                  <c:v>24.089853999999999</c:v>
                </c:pt>
                <c:pt idx="6">
                  <c:v>24.835609999999999</c:v>
                </c:pt>
                <c:pt idx="7">
                  <c:v>25.490770999999999</c:v>
                </c:pt>
                <c:pt idx="8">
                  <c:v>26.326364000000002</c:v>
                </c:pt>
                <c:pt idx="9">
                  <c:v>26.899407</c:v>
                </c:pt>
                <c:pt idx="10">
                  <c:v>26.901848999999999</c:v>
                </c:pt>
                <c:pt idx="11">
                  <c:v>27.205718000000001</c:v>
                </c:pt>
                <c:pt idx="12">
                  <c:v>27.043894000000002</c:v>
                </c:pt>
                <c:pt idx="13">
                  <c:v>27.018613999999999</c:v>
                </c:pt>
                <c:pt idx="14">
                  <c:v>27.391746999999999</c:v>
                </c:pt>
                <c:pt idx="15">
                  <c:v>27.825761</c:v>
                </c:pt>
                <c:pt idx="16">
                  <c:v>28.254742</c:v>
                </c:pt>
                <c:pt idx="17">
                  <c:v>30.384886000000002</c:v>
                </c:pt>
                <c:pt idx="18">
                  <c:v>28.432124999999999</c:v>
                </c:pt>
                <c:pt idx="19">
                  <c:v>28.284292000000001</c:v>
                </c:pt>
                <c:pt idx="20">
                  <c:v>29.329491000000001</c:v>
                </c:pt>
                <c:pt idx="21">
                  <c:v>29.431711</c:v>
                </c:pt>
                <c:pt idx="22">
                  <c:v>30.386423000000001</c:v>
                </c:pt>
                <c:pt idx="23">
                  <c:v>31.965567</c:v>
                </c:pt>
                <c:pt idx="24">
                  <c:v>33.090114</c:v>
                </c:pt>
                <c:pt idx="25">
                  <c:v>33.758226999999998</c:v>
                </c:pt>
                <c:pt idx="26">
                  <c:v>34.985774999999997</c:v>
                </c:pt>
                <c:pt idx="27">
                  <c:v>34.954695000000001</c:v>
                </c:pt>
                <c:pt idx="28">
                  <c:v>36.159453999999997</c:v>
                </c:pt>
                <c:pt idx="29">
                  <c:v>37.404161999999999</c:v>
                </c:pt>
                <c:pt idx="30">
                  <c:v>38.450577000000003</c:v>
                </c:pt>
                <c:pt idx="31">
                  <c:v>39.629116000000003</c:v>
                </c:pt>
                <c:pt idx="32">
                  <c:v>40.471041999999997</c:v>
                </c:pt>
                <c:pt idx="33">
                  <c:v>40.940936000000001</c:v>
                </c:pt>
                <c:pt idx="34">
                  <c:v>41.133265999999999</c:v>
                </c:pt>
                <c:pt idx="35">
                  <c:v>41.585129000000002</c:v>
                </c:pt>
              </c:numCache>
            </c:numRef>
          </c:yVal>
          <c:smooth val="1"/>
          <c:extLst>
            <c:ext xmlns:c16="http://schemas.microsoft.com/office/drawing/2014/chart" uri="{C3380CC4-5D6E-409C-BE32-E72D297353CC}">
              <c16:uniqueId val="{00000000-1A95-476D-8131-BD02F515C75A}"/>
            </c:ext>
          </c:extLst>
        </c:ser>
        <c:ser>
          <c:idx val="1"/>
          <c:order val="1"/>
          <c:tx>
            <c:v>2020</c:v>
          </c:tx>
          <c:spPr>
            <a:ln w="19050" cap="rnd">
              <a:solidFill>
                <a:sysClr val="windowText" lastClr="000000"/>
              </a:solidFill>
              <a:prstDash val="dash"/>
              <a:round/>
            </a:ln>
            <a:effectLst/>
          </c:spPr>
          <c:marker>
            <c:symbol val="none"/>
          </c:marker>
          <c:xVal>
            <c:numRef>
              <c:f>[2]R_andrew_future_curves!$A$271:$A$351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[2]R_andrew_future_curves!$W$271:$W$351</c:f>
              <c:numCache>
                <c:formatCode>General</c:formatCode>
                <c:ptCount val="81"/>
                <c:pt idx="0">
                  <c:v>41.456657999999997</c:v>
                </c:pt>
                <c:pt idx="1">
                  <c:v>40.998894</c:v>
                </c:pt>
                <c:pt idx="2">
                  <c:v>39.752426999999997</c:v>
                </c:pt>
                <c:pt idx="3">
                  <c:v>37.963161999999997</c:v>
                </c:pt>
                <c:pt idx="4">
                  <c:v>35.821128000000002</c:v>
                </c:pt>
                <c:pt idx="5">
                  <c:v>33.471685999999998</c:v>
                </c:pt>
                <c:pt idx="6">
                  <c:v>31.024636000000001</c:v>
                </c:pt>
                <c:pt idx="7">
                  <c:v>28.561595000000001</c:v>
                </c:pt>
                <c:pt idx="8">
                  <c:v>26.141970000000001</c:v>
                </c:pt>
                <c:pt idx="9">
                  <c:v>23.807773999999998</c:v>
                </c:pt>
                <c:pt idx="10">
                  <c:v>21.587495000000001</c:v>
                </c:pt>
                <c:pt idx="11">
                  <c:v>19.499200999999999</c:v>
                </c:pt>
                <c:pt idx="12">
                  <c:v>17.553018000000002</c:v>
                </c:pt>
                <c:pt idx="13">
                  <c:v>15.753099000000001</c:v>
                </c:pt>
                <c:pt idx="14">
                  <c:v>14.099183</c:v>
                </c:pt>
                <c:pt idx="15">
                  <c:v>12.587823999999999</c:v>
                </c:pt>
                <c:pt idx="16">
                  <c:v>11.213343999999999</c:v>
                </c:pt>
                <c:pt idx="17">
                  <c:v>9.9685799999999993</c:v>
                </c:pt>
                <c:pt idx="18">
                  <c:v>8.8454540000000001</c:v>
                </c:pt>
                <c:pt idx="19">
                  <c:v>7.8354059999999999</c:v>
                </c:pt>
                <c:pt idx="20">
                  <c:v>6.9297180000000003</c:v>
                </c:pt>
                <c:pt idx="21">
                  <c:v>6.1197530000000002</c:v>
                </c:pt>
                <c:pt idx="22">
                  <c:v>5.3971260000000001</c:v>
                </c:pt>
                <c:pt idx="23">
                  <c:v>4.753819</c:v>
                </c:pt>
                <c:pt idx="24">
                  <c:v>4.1822629999999998</c:v>
                </c:pt>
                <c:pt idx="25">
                  <c:v>3.675376</c:v>
                </c:pt>
                <c:pt idx="26">
                  <c:v>3.2265950000000001</c:v>
                </c:pt>
                <c:pt idx="27">
                  <c:v>2.8298709999999998</c:v>
                </c:pt>
                <c:pt idx="28">
                  <c:v>2.4796670000000001</c:v>
                </c:pt>
                <c:pt idx="29">
                  <c:v>2.170938</c:v>
                </c:pt>
                <c:pt idx="30">
                  <c:v>1.8991089999999999</c:v>
                </c:pt>
                <c:pt idx="31">
                  <c:v>1.660045</c:v>
                </c:pt>
                <c:pt idx="32">
                  <c:v>1.4500230000000001</c:v>
                </c:pt>
                <c:pt idx="33">
                  <c:v>1.2657020000000001</c:v>
                </c:pt>
                <c:pt idx="34">
                  <c:v>1.10409</c:v>
                </c:pt>
                <c:pt idx="35">
                  <c:v>0.96251600000000004</c:v>
                </c:pt>
                <c:pt idx="36">
                  <c:v>0.83860000000000001</c:v>
                </c:pt>
                <c:pt idx="37">
                  <c:v>0.73022600000000004</c:v>
                </c:pt>
                <c:pt idx="38">
                  <c:v>0.63551500000000005</c:v>
                </c:pt>
                <c:pt idx="39">
                  <c:v>0.55280499999999999</c:v>
                </c:pt>
                <c:pt idx="40">
                  <c:v>0.480624</c:v>
                </c:pt>
                <c:pt idx="41">
                  <c:v>0.41767100000000001</c:v>
                </c:pt>
                <c:pt idx="42">
                  <c:v>0.36280000000000001</c:v>
                </c:pt>
                <c:pt idx="43">
                  <c:v>0.31500299999999998</c:v>
                </c:pt>
                <c:pt idx="44">
                  <c:v>0.27338899999999999</c:v>
                </c:pt>
                <c:pt idx="45">
                  <c:v>0.237178</c:v>
                </c:pt>
                <c:pt idx="46">
                  <c:v>0.20568500000000001</c:v>
                </c:pt>
                <c:pt idx="47">
                  <c:v>0.17830699999999999</c:v>
                </c:pt>
                <c:pt idx="48">
                  <c:v>0.15451999999999999</c:v>
                </c:pt>
                <c:pt idx="49">
                  <c:v>0.13386000000000001</c:v>
                </c:pt>
                <c:pt idx="50">
                  <c:v>0.115924</c:v>
                </c:pt>
                <c:pt idx="51">
                  <c:v>0.100359</c:v>
                </c:pt>
                <c:pt idx="52">
                  <c:v>8.6858000000000005E-2</c:v>
                </c:pt>
                <c:pt idx="53">
                  <c:v>7.5150999999999996E-2</c:v>
                </c:pt>
                <c:pt idx="54">
                  <c:v>6.5003000000000005E-2</c:v>
                </c:pt>
                <c:pt idx="55">
                  <c:v>5.6210000000000003E-2</c:v>
                </c:pt>
                <c:pt idx="56">
                  <c:v>4.8592999999999997E-2</c:v>
                </c:pt>
                <c:pt idx="57">
                  <c:v>4.1998000000000001E-2</c:v>
                </c:pt>
                <c:pt idx="58">
                  <c:v>3.6289000000000002E-2</c:v>
                </c:pt>
                <c:pt idx="59">
                  <c:v>3.1348000000000001E-2</c:v>
                </c:pt>
                <c:pt idx="60">
                  <c:v>2.7073E-2</c:v>
                </c:pt>
                <c:pt idx="61">
                  <c:v>2.3376000000000001E-2</c:v>
                </c:pt>
                <c:pt idx="62">
                  <c:v>2.018E-2</c:v>
                </c:pt>
                <c:pt idx="63">
                  <c:v>1.7416000000000001E-2</c:v>
                </c:pt>
                <c:pt idx="64">
                  <c:v>1.5028E-2</c:v>
                </c:pt>
                <c:pt idx="65">
                  <c:v>1.2965000000000001E-2</c:v>
                </c:pt>
                <c:pt idx="66">
                  <c:v>1.1183E-2</c:v>
                </c:pt>
                <c:pt idx="67">
                  <c:v>9.6439999999999998E-3</c:v>
                </c:pt>
                <c:pt idx="68">
                  <c:v>8.3149999999999995E-3</c:v>
                </c:pt>
                <c:pt idx="69">
                  <c:v>7.1679999999999999E-3</c:v>
                </c:pt>
                <c:pt idx="70">
                  <c:v>6.1780000000000003E-3</c:v>
                </c:pt>
                <c:pt idx="71">
                  <c:v>5.3239999999999997E-3</c:v>
                </c:pt>
                <c:pt idx="72">
                  <c:v>4.5869999999999999E-3</c:v>
                </c:pt>
                <c:pt idx="73">
                  <c:v>3.9519999999999998E-3</c:v>
                </c:pt>
                <c:pt idx="74">
                  <c:v>3.4039999999999999E-3</c:v>
                </c:pt>
                <c:pt idx="75">
                  <c:v>2.931E-3</c:v>
                </c:pt>
                <c:pt idx="76">
                  <c:v>2.5240000000000002E-3</c:v>
                </c:pt>
                <c:pt idx="77">
                  <c:v>2.173E-3</c:v>
                </c:pt>
                <c:pt idx="78">
                  <c:v>1.8710000000000001E-3</c:v>
                </c:pt>
                <c:pt idx="79">
                  <c:v>1.6100000000000001E-3</c:v>
                </c:pt>
                <c:pt idx="80">
                  <c:v>1.3860000000000001E-3</c:v>
                </c:pt>
              </c:numCache>
            </c:numRef>
          </c:yVal>
          <c:smooth val="1"/>
          <c:extLst>
            <c:ext xmlns:c16="http://schemas.microsoft.com/office/drawing/2014/chart" uri="{C3380CC4-5D6E-409C-BE32-E72D297353CC}">
              <c16:uniqueId val="{00000001-1A95-476D-8131-BD02F515C75A}"/>
            </c:ext>
          </c:extLst>
        </c:ser>
        <c:ser>
          <c:idx val="2"/>
          <c:order val="2"/>
          <c:tx>
            <c:v>assumed emissions</c:v>
          </c:tx>
          <c:spPr>
            <a:ln w="28575" cap="rnd">
              <a:solidFill>
                <a:sysClr val="windowText" lastClr="000000"/>
              </a:solidFill>
              <a:prstDash val="sysDash"/>
              <a:round/>
            </a:ln>
            <a:effectLst/>
          </c:spPr>
          <c:marker>
            <c:symbol val="none"/>
          </c:marker>
          <c:xVal>
            <c:numRef>
              <c:f>'2020 path to 2'!$A$5:$A$8</c:f>
              <c:numCache>
                <c:formatCode>General</c:formatCode>
                <c:ptCount val="4"/>
                <c:pt idx="0">
                  <c:v>2016</c:v>
                </c:pt>
                <c:pt idx="1">
                  <c:v>2017</c:v>
                </c:pt>
                <c:pt idx="2">
                  <c:v>2018</c:v>
                </c:pt>
                <c:pt idx="3">
                  <c:v>2019</c:v>
                </c:pt>
              </c:numCache>
            </c:numRef>
          </c:xVal>
          <c:yVal>
            <c:numRef>
              <c:f>'2020 path to 2'!$B$5:$B$8</c:f>
              <c:numCache>
                <c:formatCode>General</c:formatCode>
                <c:ptCount val="4"/>
                <c:pt idx="0">
                  <c:v>41.4</c:v>
                </c:pt>
                <c:pt idx="1">
                  <c:v>41.4</c:v>
                </c:pt>
                <c:pt idx="2">
                  <c:v>41.4</c:v>
                </c:pt>
                <c:pt idx="3">
                  <c:v>41.4</c:v>
                </c:pt>
              </c:numCache>
            </c:numRef>
          </c:yVal>
          <c:smooth val="1"/>
          <c:extLst>
            <c:ext xmlns:c16="http://schemas.microsoft.com/office/drawing/2014/chart" uri="{C3380CC4-5D6E-409C-BE32-E72D297353CC}">
              <c16:uniqueId val="{00000002-1A95-476D-8131-BD02F515C75A}"/>
            </c:ext>
          </c:extLst>
        </c:ser>
        <c:dLbls>
          <c:showLegendKey val="0"/>
          <c:showVal val="0"/>
          <c:showCatName val="0"/>
          <c:showSerName val="0"/>
          <c:showPercent val="0"/>
          <c:showBubbleSize val="0"/>
        </c:dLbls>
        <c:axId val="291996696"/>
        <c:axId val="291997352"/>
      </c:scatterChart>
      <c:valAx>
        <c:axId val="291996696"/>
        <c:scaling>
          <c:orientation val="minMax"/>
          <c:max val="2080"/>
          <c:min val="198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97352"/>
        <c:crosses val="autoZero"/>
        <c:crossBetween val="midCat"/>
      </c:valAx>
      <c:valAx>
        <c:axId val="29199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96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folk.uio.no/roberan/t/global_mitigation_curves.shtml"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89649</xdr:colOff>
      <xdr:row>32</xdr:row>
      <xdr:rowOff>1120</xdr:rowOff>
    </xdr:from>
    <xdr:to>
      <xdr:col>12</xdr:col>
      <xdr:colOff>582707</xdr:colOff>
      <xdr:row>45</xdr:row>
      <xdr:rowOff>22412</xdr:rowOff>
    </xdr:to>
    <xdr:graphicFrame macro="">
      <xdr:nvGraphicFramePr>
        <xdr:cNvPr id="2" name="Chart 1">
          <a:extLst>
            <a:ext uri="{FF2B5EF4-FFF2-40B4-BE49-F238E27FC236}">
              <a16:creationId xmlns:a16="http://schemas.microsoft.com/office/drawing/2014/main" id="{38579983-B511-4D4F-BD85-2D81296A9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543157</xdr:colOff>
      <xdr:row>8</xdr:row>
      <xdr:rowOff>168516</xdr:rowOff>
    </xdr:from>
    <xdr:to>
      <xdr:col>20</xdr:col>
      <xdr:colOff>62305</xdr:colOff>
      <xdr:row>21</xdr:row>
      <xdr:rowOff>146822</xdr:rowOff>
    </xdr:to>
    <xdr:graphicFrame macro="">
      <xdr:nvGraphicFramePr>
        <xdr:cNvPr id="2" name="Chart 1">
          <a:extLst>
            <a:ext uri="{FF2B5EF4-FFF2-40B4-BE49-F238E27FC236}">
              <a16:creationId xmlns:a16="http://schemas.microsoft.com/office/drawing/2014/main" id="{D5AF69A0-80C1-4C3E-962A-0BF791C17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180975</xdr:rowOff>
    </xdr:from>
    <xdr:to>
      <xdr:col>9</xdr:col>
      <xdr:colOff>347136</xdr:colOff>
      <xdr:row>16</xdr:row>
      <xdr:rowOff>187498</xdr:rowOff>
    </xdr:to>
    <xdr:graphicFrame macro="">
      <xdr:nvGraphicFramePr>
        <xdr:cNvPr id="2" name="Chart 1">
          <a:extLst>
            <a:ext uri="{FF2B5EF4-FFF2-40B4-BE49-F238E27FC236}">
              <a16:creationId xmlns:a16="http://schemas.microsoft.com/office/drawing/2014/main" id="{EA271F6E-1ECD-4140-8356-AA81E8852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23102</xdr:colOff>
      <xdr:row>1</xdr:row>
      <xdr:rowOff>19050</xdr:rowOff>
    </xdr:from>
    <xdr:to>
      <xdr:col>13</xdr:col>
      <xdr:colOff>57150</xdr:colOff>
      <xdr:row>25</xdr:row>
      <xdr:rowOff>38099</xdr:rowOff>
    </xdr:to>
    <xdr:pic>
      <xdr:nvPicPr>
        <xdr:cNvPr id="2" name="Picture 1" descr="http://folk.uio.no/roberan/t/i/global_mitigation_curves.png">
          <a:hlinkClick xmlns:r="http://schemas.openxmlformats.org/officeDocument/2006/relationships" r:id="rId1"/>
          <a:extLst>
            <a:ext uri="{FF2B5EF4-FFF2-40B4-BE49-F238E27FC236}">
              <a16:creationId xmlns:a16="http://schemas.microsoft.com/office/drawing/2014/main" id="{C3277965-265A-428E-A429-62675CF3D2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80502" y="209550"/>
          <a:ext cx="6892048" cy="4600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538163</xdr:colOff>
      <xdr:row>4</xdr:row>
      <xdr:rowOff>147638</xdr:rowOff>
    </xdr:from>
    <xdr:to>
      <xdr:col>14</xdr:col>
      <xdr:colOff>309563</xdr:colOff>
      <xdr:row>18</xdr:row>
      <xdr:rowOff>90488</xdr:rowOff>
    </xdr:to>
    <xdr:graphicFrame macro="">
      <xdr:nvGraphicFramePr>
        <xdr:cNvPr id="2" name="Chart 1">
          <a:extLst>
            <a:ext uri="{FF2B5EF4-FFF2-40B4-BE49-F238E27FC236}">
              <a16:creationId xmlns:a16="http://schemas.microsoft.com/office/drawing/2014/main" id="{3BB18CA3-14A2-4EB4-8196-BA2CF129F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onat/Documents/4%20literatures%20and%20data/energy%20statistics/bp-statistical-review-of-world-energy-2017-YS_analysis.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onat/Documents/4%20literatures%20and%20data/energy%20statistics/Global_Carbon_Budget_2016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Primary Energy Consumption"/>
      <sheetName val="Primary Energy - Cons by fuel"/>
      <sheetName val="Oil - Proved reserves"/>
      <sheetName val="Oil - Proved reserves history"/>
      <sheetName val="Oil Production - Barrels"/>
      <sheetName val="Oil Production - Tonnes"/>
      <sheetName val="Oil Consumption -  Barrels"/>
      <sheetName val="Oil Consumption - Tonnes"/>
      <sheetName val="Oil - Regional Consumption "/>
      <sheetName val="Oil - Spot crude prices"/>
      <sheetName val="Oil - Crude prices since 1861"/>
      <sheetName val="Oil - Refinery throughput"/>
      <sheetName val="Oil - Refinery capacities"/>
      <sheetName val="Oil - Regional refining margins"/>
      <sheetName val="Oil - Trade movements"/>
      <sheetName val="Oil - Inter-area movements "/>
      <sheetName val="Oil - Trade 2015 - 2016"/>
      <sheetName val="Gas - Proved reserves"/>
      <sheetName val="Gas - Proved reserves history "/>
      <sheetName val="Gas Production - Bcm"/>
      <sheetName val="Gas Production - Bcf"/>
      <sheetName val="Gas Production - Mtoe"/>
      <sheetName val="Gas Consumption - Bcm"/>
      <sheetName val="Gas Consumption - Bcf"/>
      <sheetName val="Gas Consumption - Mtoe"/>
      <sheetName val="Gas - Trade - pipeline"/>
      <sheetName val="Gas - Trade movements LNG"/>
      <sheetName val="Gas - Trade 2015-2016"/>
      <sheetName val="Gas - Prices "/>
      <sheetName val="Coal - Reserves"/>
      <sheetName val="Coal - Prices"/>
      <sheetName val="Coal Production - Tonnes"/>
      <sheetName val="Coal Production - Mtoe"/>
      <sheetName val="Coal Consumption -  Mtoe"/>
      <sheetName val="Nuclear Consumption - TWh"/>
      <sheetName val="Nuclear Consumption - Mtoe"/>
      <sheetName val="Hydro Consumption - TWh"/>
      <sheetName val="Hydro Consumption - Mtoe"/>
      <sheetName val="Other renewables -TWh"/>
      <sheetName val="Other renewables - Mtoe"/>
      <sheetName val="Solar Consumption - TWh"/>
      <sheetName val="Solar Consumption - Mtoe"/>
      <sheetName val="Wind Consumption - TWh "/>
      <sheetName val="Wind Consumption - Mtoe"/>
      <sheetName val="Geo Biomass Other - TWh"/>
      <sheetName val="Geo Biomass Other - Mtoe"/>
      <sheetName val="Biofuels Production - Kboed"/>
      <sheetName val="Biofuels Production - Ktoe"/>
      <sheetName val="Electricity Generation "/>
      <sheetName val="Carbon Dioxide Emissions"/>
      <sheetName val="Geothermal capacity"/>
      <sheetName val="Solar capacity"/>
      <sheetName val="Wind capacity"/>
      <sheetName val="Approximate conversion factors"/>
      <sheetName val="Defini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B3">
            <v>1965</v>
          </cell>
          <cell r="C3">
            <v>1966</v>
          </cell>
          <cell r="D3">
            <v>1967</v>
          </cell>
          <cell r="E3">
            <v>1968</v>
          </cell>
          <cell r="F3">
            <v>1969</v>
          </cell>
          <cell r="G3">
            <v>1970</v>
          </cell>
          <cell r="H3">
            <v>1971</v>
          </cell>
          <cell r="I3">
            <v>1972</v>
          </cell>
          <cell r="J3">
            <v>1973</v>
          </cell>
          <cell r="K3">
            <v>1974</v>
          </cell>
          <cell r="L3">
            <v>1975</v>
          </cell>
          <cell r="M3">
            <v>1976</v>
          </cell>
          <cell r="N3">
            <v>1977</v>
          </cell>
          <cell r="O3">
            <v>1978</v>
          </cell>
          <cell r="P3">
            <v>1979</v>
          </cell>
          <cell r="Q3">
            <v>1980</v>
          </cell>
          <cell r="R3">
            <v>1981</v>
          </cell>
          <cell r="S3">
            <v>1982</v>
          </cell>
          <cell r="T3">
            <v>1983</v>
          </cell>
          <cell r="U3">
            <v>1984</v>
          </cell>
          <cell r="V3">
            <v>1985</v>
          </cell>
          <cell r="W3">
            <v>1986</v>
          </cell>
          <cell r="X3">
            <v>1987</v>
          </cell>
          <cell r="Y3">
            <v>1988</v>
          </cell>
          <cell r="Z3">
            <v>1989</v>
          </cell>
          <cell r="AA3">
            <v>1990</v>
          </cell>
          <cell r="AB3">
            <v>1991</v>
          </cell>
          <cell r="AC3">
            <v>1992</v>
          </cell>
          <cell r="AD3">
            <v>1993</v>
          </cell>
          <cell r="AE3">
            <v>1994</v>
          </cell>
          <cell r="AF3">
            <v>1995</v>
          </cell>
          <cell r="AG3">
            <v>1996</v>
          </cell>
          <cell r="AH3">
            <v>1997</v>
          </cell>
          <cell r="AI3">
            <v>1998</v>
          </cell>
          <cell r="AJ3">
            <v>1999</v>
          </cell>
          <cell r="AK3">
            <v>2000</v>
          </cell>
          <cell r="AL3">
            <v>2001</v>
          </cell>
          <cell r="AM3">
            <v>2002</v>
          </cell>
          <cell r="AN3">
            <v>2003</v>
          </cell>
          <cell r="AO3">
            <v>2004</v>
          </cell>
          <cell r="AP3">
            <v>2005</v>
          </cell>
          <cell r="AQ3">
            <v>2006</v>
          </cell>
          <cell r="AR3">
            <v>2007</v>
          </cell>
          <cell r="AS3">
            <v>2008</v>
          </cell>
          <cell r="AT3">
            <v>2009</v>
          </cell>
          <cell r="AU3">
            <v>2010</v>
          </cell>
          <cell r="AV3">
            <v>2011</v>
          </cell>
          <cell r="AW3">
            <v>2012</v>
          </cell>
          <cell r="AX3">
            <v>2013</v>
          </cell>
          <cell r="AY3">
            <v>2014</v>
          </cell>
          <cell r="AZ3">
            <v>2015</v>
          </cell>
          <cell r="BA3">
            <v>2016</v>
          </cell>
        </row>
        <row r="90">
          <cell r="B90">
            <v>1403.4772934422606</v>
          </cell>
          <cell r="C90">
            <v>1419.8329863171703</v>
          </cell>
          <cell r="D90">
            <v>1397.0251132827793</v>
          </cell>
          <cell r="E90">
            <v>1418.1681546008269</v>
          </cell>
          <cell r="F90">
            <v>1462.4653137731764</v>
          </cell>
          <cell r="G90">
            <v>1482.7588347997594</v>
          </cell>
          <cell r="H90">
            <v>1473.7698314733966</v>
          </cell>
          <cell r="I90">
            <v>1490.8344114618201</v>
          </cell>
          <cell r="J90">
            <v>1535.8908791055719</v>
          </cell>
          <cell r="K90">
            <v>1536.7767278834431</v>
          </cell>
          <cell r="L90">
            <v>1566.4473414549323</v>
          </cell>
          <cell r="M90">
            <v>1624.0922397223162</v>
          </cell>
          <cell r="N90">
            <v>1671.9023021631904</v>
          </cell>
          <cell r="O90">
            <v>1690.3774087494996</v>
          </cell>
          <cell r="P90">
            <v>1769.4272026526667</v>
          </cell>
          <cell r="Q90">
            <v>1812.7354438743878</v>
          </cell>
          <cell r="R90">
            <v>1838.4426347220056</v>
          </cell>
          <cell r="S90">
            <v>1857.9339029961518</v>
          </cell>
          <cell r="T90">
            <v>1915.0696545637466</v>
          </cell>
          <cell r="U90">
            <v>1998.8269571160511</v>
          </cell>
          <cell r="V90">
            <v>2077.2803558279957</v>
          </cell>
          <cell r="W90">
            <v>2100.9566226908673</v>
          </cell>
          <cell r="X90">
            <v>2184.6136284801792</v>
          </cell>
          <cell r="Y90">
            <v>2249.7251909769489</v>
          </cell>
          <cell r="Z90">
            <v>2272.4495080169581</v>
          </cell>
          <cell r="AA90">
            <v>2246.4073535376756</v>
          </cell>
          <cell r="AB90">
            <v>2221.6425754853835</v>
          </cell>
          <cell r="AC90">
            <v>2214.5036482440805</v>
          </cell>
          <cell r="AD90">
            <v>2225.3873940110857</v>
          </cell>
          <cell r="AE90">
            <v>2237.93743520508</v>
          </cell>
          <cell r="AF90">
            <v>2249.9071589254345</v>
          </cell>
          <cell r="AG90">
            <v>2306.7310405129215</v>
          </cell>
          <cell r="AH90">
            <v>2310.2355980724042</v>
          </cell>
          <cell r="AI90">
            <v>2293.1269067705748</v>
          </cell>
          <cell r="AJ90">
            <v>2305.1008404039321</v>
          </cell>
          <cell r="AK90">
            <v>2384.7191287591399</v>
          </cell>
          <cell r="AL90">
            <v>2422.6028149653885</v>
          </cell>
          <cell r="AM90">
            <v>2515.8124086434586</v>
          </cell>
          <cell r="AN90">
            <v>2734.7039970381702</v>
          </cell>
          <cell r="AO90">
            <v>2922.3739192252751</v>
          </cell>
          <cell r="AP90">
            <v>3134.2932321581225</v>
          </cell>
          <cell r="AQ90">
            <v>3293.8751817546731</v>
          </cell>
          <cell r="AR90">
            <v>3480.162504454524</v>
          </cell>
          <cell r="AS90">
            <v>3528.3886313282901</v>
          </cell>
          <cell r="AT90">
            <v>3476.1333751584657</v>
          </cell>
          <cell r="AU90">
            <v>3635.6377728253965</v>
          </cell>
          <cell r="AV90">
            <v>3807.1875428716207</v>
          </cell>
          <cell r="AW90">
            <v>3817.2882408233304</v>
          </cell>
          <cell r="AX90">
            <v>3886.973196571269</v>
          </cell>
          <cell r="AY90">
            <v>3889.4232315686058</v>
          </cell>
          <cell r="AZ90">
            <v>3784.6543707724809</v>
          </cell>
          <cell r="BA90">
            <v>3731.9985238427939</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_andrew_future_curves"/>
      <sheetName val="2020 path to 2"/>
      <sheetName val="Summary"/>
      <sheetName val="Global Carbon Budget"/>
      <sheetName val="Fossil Emissions by Fuel Type"/>
      <sheetName val="Land-Use Change Emissions"/>
      <sheetName val="Ocean Sink"/>
      <sheetName val="Terrestrial Sink"/>
      <sheetName val="Historical Budget"/>
      <sheetName val="YS counter-fact"/>
      <sheetName val="Sheet2"/>
    </sheetNames>
    <sheetDataSet>
      <sheetData sheetId="0">
        <row r="231">
          <cell r="A231">
            <v>1980</v>
          </cell>
          <cell r="B231">
            <v>23.233547000000002</v>
          </cell>
        </row>
        <row r="232">
          <cell r="A232">
            <v>1981</v>
          </cell>
          <cell r="B232">
            <v>22.672052000000001</v>
          </cell>
        </row>
        <row r="233">
          <cell r="A233">
            <v>1982</v>
          </cell>
          <cell r="B233">
            <v>22.555129000000001</v>
          </cell>
        </row>
        <row r="234">
          <cell r="A234">
            <v>1983</v>
          </cell>
          <cell r="B234">
            <v>22.639203999999999</v>
          </cell>
        </row>
        <row r="235">
          <cell r="A235">
            <v>1984</v>
          </cell>
          <cell r="B235">
            <v>23.443258</v>
          </cell>
        </row>
        <row r="236">
          <cell r="A236">
            <v>1985</v>
          </cell>
          <cell r="B236">
            <v>24.089853999999999</v>
          </cell>
        </row>
        <row r="237">
          <cell r="A237">
            <v>1986</v>
          </cell>
          <cell r="B237">
            <v>24.835609999999999</v>
          </cell>
        </row>
        <row r="238">
          <cell r="A238">
            <v>1987</v>
          </cell>
          <cell r="B238">
            <v>25.490770999999999</v>
          </cell>
        </row>
        <row r="239">
          <cell r="A239">
            <v>1988</v>
          </cell>
          <cell r="B239">
            <v>26.326364000000002</v>
          </cell>
        </row>
        <row r="240">
          <cell r="A240">
            <v>1989</v>
          </cell>
          <cell r="B240">
            <v>26.899407</v>
          </cell>
        </row>
        <row r="241">
          <cell r="A241">
            <v>1990</v>
          </cell>
          <cell r="B241">
            <v>26.901848999999999</v>
          </cell>
        </row>
        <row r="242">
          <cell r="A242">
            <v>1991</v>
          </cell>
          <cell r="B242">
            <v>27.205718000000001</v>
          </cell>
        </row>
        <row r="243">
          <cell r="A243">
            <v>1992</v>
          </cell>
          <cell r="B243">
            <v>27.043894000000002</v>
          </cell>
        </row>
        <row r="244">
          <cell r="A244">
            <v>1993</v>
          </cell>
          <cell r="B244">
            <v>27.018613999999999</v>
          </cell>
        </row>
        <row r="245">
          <cell r="A245">
            <v>1994</v>
          </cell>
          <cell r="B245">
            <v>27.391746999999999</v>
          </cell>
        </row>
        <row r="246">
          <cell r="A246">
            <v>1995</v>
          </cell>
          <cell r="B246">
            <v>27.825761</v>
          </cell>
        </row>
        <row r="247">
          <cell r="A247">
            <v>1996</v>
          </cell>
          <cell r="B247">
            <v>28.254742</v>
          </cell>
        </row>
        <row r="248">
          <cell r="A248">
            <v>1997</v>
          </cell>
          <cell r="B248">
            <v>30.384886000000002</v>
          </cell>
        </row>
        <row r="249">
          <cell r="A249">
            <v>1998</v>
          </cell>
          <cell r="B249">
            <v>28.432124999999999</v>
          </cell>
        </row>
        <row r="250">
          <cell r="A250">
            <v>1999</v>
          </cell>
          <cell r="B250">
            <v>28.284292000000001</v>
          </cell>
        </row>
        <row r="251">
          <cell r="A251">
            <v>2000</v>
          </cell>
          <cell r="B251">
            <v>29.329491000000001</v>
          </cell>
        </row>
        <row r="252">
          <cell r="A252">
            <v>2001</v>
          </cell>
          <cell r="B252">
            <v>29.431711</v>
          </cell>
        </row>
        <row r="253">
          <cell r="A253">
            <v>2002</v>
          </cell>
          <cell r="B253">
            <v>30.386423000000001</v>
          </cell>
        </row>
        <row r="254">
          <cell r="A254">
            <v>2003</v>
          </cell>
          <cell r="B254">
            <v>31.965567</v>
          </cell>
        </row>
        <row r="255">
          <cell r="A255">
            <v>2004</v>
          </cell>
          <cell r="B255">
            <v>33.090114</v>
          </cell>
        </row>
        <row r="256">
          <cell r="A256">
            <v>2005</v>
          </cell>
          <cell r="B256">
            <v>33.758226999999998</v>
          </cell>
        </row>
        <row r="257">
          <cell r="A257">
            <v>2006</v>
          </cell>
          <cell r="B257">
            <v>34.985774999999997</v>
          </cell>
        </row>
        <row r="258">
          <cell r="A258">
            <v>2007</v>
          </cell>
          <cell r="B258">
            <v>34.954695000000001</v>
          </cell>
        </row>
        <row r="259">
          <cell r="A259">
            <v>2008</v>
          </cell>
          <cell r="B259">
            <v>36.159453999999997</v>
          </cell>
        </row>
        <row r="260">
          <cell r="A260">
            <v>2009</v>
          </cell>
          <cell r="B260">
            <v>37.404161999999999</v>
          </cell>
        </row>
        <row r="261">
          <cell r="A261">
            <v>2010</v>
          </cell>
          <cell r="B261">
            <v>38.450577000000003</v>
          </cell>
        </row>
        <row r="262">
          <cell r="A262">
            <v>2011</v>
          </cell>
          <cell r="B262">
            <v>39.629116000000003</v>
          </cell>
        </row>
        <row r="263">
          <cell r="A263">
            <v>2012</v>
          </cell>
          <cell r="B263">
            <v>40.471041999999997</v>
          </cell>
        </row>
        <row r="264">
          <cell r="A264">
            <v>2013</v>
          </cell>
          <cell r="B264">
            <v>40.940936000000001</v>
          </cell>
        </row>
        <row r="265">
          <cell r="A265">
            <v>2014</v>
          </cell>
          <cell r="B265">
            <v>41.133265999999999</v>
          </cell>
        </row>
        <row r="266">
          <cell r="A266">
            <v>2015</v>
          </cell>
          <cell r="B266">
            <v>41.585129000000002</v>
          </cell>
        </row>
        <row r="267">
          <cell r="A267">
            <v>2016</v>
          </cell>
        </row>
        <row r="268">
          <cell r="A268">
            <v>2017</v>
          </cell>
        </row>
        <row r="269">
          <cell r="A269">
            <v>2018</v>
          </cell>
        </row>
        <row r="270">
          <cell r="A270">
            <v>2019</v>
          </cell>
        </row>
        <row r="271">
          <cell r="A271">
            <v>2020</v>
          </cell>
          <cell r="W271">
            <v>41.456657999999997</v>
          </cell>
        </row>
        <row r="272">
          <cell r="A272">
            <v>2021</v>
          </cell>
          <cell r="W272">
            <v>40.998894</v>
          </cell>
        </row>
        <row r="273">
          <cell r="A273">
            <v>2022</v>
          </cell>
          <cell r="W273">
            <v>39.752426999999997</v>
          </cell>
        </row>
        <row r="274">
          <cell r="A274">
            <v>2023</v>
          </cell>
          <cell r="W274">
            <v>37.963161999999997</v>
          </cell>
        </row>
        <row r="275">
          <cell r="A275">
            <v>2024</v>
          </cell>
          <cell r="W275">
            <v>35.821128000000002</v>
          </cell>
        </row>
        <row r="276">
          <cell r="A276">
            <v>2025</v>
          </cell>
          <cell r="W276">
            <v>33.471685999999998</v>
          </cell>
        </row>
        <row r="277">
          <cell r="A277">
            <v>2026</v>
          </cell>
          <cell r="W277">
            <v>31.024636000000001</v>
          </cell>
        </row>
        <row r="278">
          <cell r="A278">
            <v>2027</v>
          </cell>
          <cell r="W278">
            <v>28.561595000000001</v>
          </cell>
        </row>
        <row r="279">
          <cell r="A279">
            <v>2028</v>
          </cell>
          <cell r="W279">
            <v>26.141970000000001</v>
          </cell>
        </row>
        <row r="280">
          <cell r="A280">
            <v>2029</v>
          </cell>
          <cell r="W280">
            <v>23.807773999999998</v>
          </cell>
        </row>
        <row r="281">
          <cell r="A281">
            <v>2030</v>
          </cell>
          <cell r="W281">
            <v>21.587495000000001</v>
          </cell>
        </row>
        <row r="282">
          <cell r="A282">
            <v>2031</v>
          </cell>
          <cell r="W282">
            <v>19.499200999999999</v>
          </cell>
        </row>
        <row r="283">
          <cell r="A283">
            <v>2032</v>
          </cell>
          <cell r="W283">
            <v>17.553018000000002</v>
          </cell>
        </row>
        <row r="284">
          <cell r="A284">
            <v>2033</v>
          </cell>
          <cell r="W284">
            <v>15.753099000000001</v>
          </cell>
        </row>
        <row r="285">
          <cell r="A285">
            <v>2034</v>
          </cell>
          <cell r="W285">
            <v>14.099183</v>
          </cell>
        </row>
        <row r="286">
          <cell r="A286">
            <v>2035</v>
          </cell>
          <cell r="W286">
            <v>12.587823999999999</v>
          </cell>
        </row>
        <row r="287">
          <cell r="A287">
            <v>2036</v>
          </cell>
          <cell r="W287">
            <v>11.213343999999999</v>
          </cell>
        </row>
        <row r="288">
          <cell r="A288">
            <v>2037</v>
          </cell>
          <cell r="W288">
            <v>9.9685799999999993</v>
          </cell>
        </row>
        <row r="289">
          <cell r="A289">
            <v>2038</v>
          </cell>
          <cell r="W289">
            <v>8.8454540000000001</v>
          </cell>
        </row>
        <row r="290">
          <cell r="A290">
            <v>2039</v>
          </cell>
          <cell r="W290">
            <v>7.8354059999999999</v>
          </cell>
        </row>
        <row r="291">
          <cell r="A291">
            <v>2040</v>
          </cell>
          <cell r="W291">
            <v>6.9297180000000003</v>
          </cell>
        </row>
        <row r="292">
          <cell r="A292">
            <v>2041</v>
          </cell>
          <cell r="W292">
            <v>6.1197530000000002</v>
          </cell>
        </row>
        <row r="293">
          <cell r="A293">
            <v>2042</v>
          </cell>
          <cell r="W293">
            <v>5.3971260000000001</v>
          </cell>
        </row>
        <row r="294">
          <cell r="A294">
            <v>2043</v>
          </cell>
          <cell r="W294">
            <v>4.753819</v>
          </cell>
        </row>
        <row r="295">
          <cell r="A295">
            <v>2044</v>
          </cell>
          <cell r="W295">
            <v>4.1822629999999998</v>
          </cell>
        </row>
        <row r="296">
          <cell r="A296">
            <v>2045</v>
          </cell>
          <cell r="W296">
            <v>3.675376</v>
          </cell>
        </row>
        <row r="297">
          <cell r="A297">
            <v>2046</v>
          </cell>
          <cell r="W297">
            <v>3.2265950000000001</v>
          </cell>
        </row>
        <row r="298">
          <cell r="A298">
            <v>2047</v>
          </cell>
          <cell r="W298">
            <v>2.8298709999999998</v>
          </cell>
        </row>
        <row r="299">
          <cell r="A299">
            <v>2048</v>
          </cell>
          <cell r="W299">
            <v>2.4796670000000001</v>
          </cell>
        </row>
        <row r="300">
          <cell r="A300">
            <v>2049</v>
          </cell>
          <cell r="W300">
            <v>2.170938</v>
          </cell>
        </row>
        <row r="301">
          <cell r="A301">
            <v>2050</v>
          </cell>
          <cell r="W301">
            <v>1.8991089999999999</v>
          </cell>
        </row>
        <row r="302">
          <cell r="A302">
            <v>2051</v>
          </cell>
          <cell r="W302">
            <v>1.660045</v>
          </cell>
        </row>
        <row r="303">
          <cell r="A303">
            <v>2052</v>
          </cell>
          <cell r="W303">
            <v>1.4500230000000001</v>
          </cell>
        </row>
        <row r="304">
          <cell r="A304">
            <v>2053</v>
          </cell>
          <cell r="W304">
            <v>1.2657020000000001</v>
          </cell>
        </row>
        <row r="305">
          <cell r="A305">
            <v>2054</v>
          </cell>
          <cell r="W305">
            <v>1.10409</v>
          </cell>
        </row>
        <row r="306">
          <cell r="A306">
            <v>2055</v>
          </cell>
          <cell r="W306">
            <v>0.96251600000000004</v>
          </cell>
        </row>
        <row r="307">
          <cell r="A307">
            <v>2056</v>
          </cell>
          <cell r="W307">
            <v>0.83860000000000001</v>
          </cell>
        </row>
        <row r="308">
          <cell r="A308">
            <v>2057</v>
          </cell>
          <cell r="W308">
            <v>0.73022600000000004</v>
          </cell>
        </row>
        <row r="309">
          <cell r="A309">
            <v>2058</v>
          </cell>
          <cell r="W309">
            <v>0.63551500000000005</v>
          </cell>
        </row>
        <row r="310">
          <cell r="A310">
            <v>2059</v>
          </cell>
          <cell r="W310">
            <v>0.55280499999999999</v>
          </cell>
        </row>
        <row r="311">
          <cell r="A311">
            <v>2060</v>
          </cell>
          <cell r="W311">
            <v>0.480624</v>
          </cell>
        </row>
        <row r="312">
          <cell r="A312">
            <v>2061</v>
          </cell>
          <cell r="W312">
            <v>0.41767100000000001</v>
          </cell>
        </row>
        <row r="313">
          <cell r="A313">
            <v>2062</v>
          </cell>
          <cell r="W313">
            <v>0.36280000000000001</v>
          </cell>
        </row>
        <row r="314">
          <cell r="A314">
            <v>2063</v>
          </cell>
          <cell r="W314">
            <v>0.31500299999999998</v>
          </cell>
        </row>
        <row r="315">
          <cell r="A315">
            <v>2064</v>
          </cell>
          <cell r="W315">
            <v>0.27338899999999999</v>
          </cell>
        </row>
        <row r="316">
          <cell r="A316">
            <v>2065</v>
          </cell>
          <cell r="W316">
            <v>0.237178</v>
          </cell>
        </row>
        <row r="317">
          <cell r="A317">
            <v>2066</v>
          </cell>
          <cell r="W317">
            <v>0.20568500000000001</v>
          </cell>
        </row>
        <row r="318">
          <cell r="A318">
            <v>2067</v>
          </cell>
          <cell r="W318">
            <v>0.17830699999999999</v>
          </cell>
        </row>
        <row r="319">
          <cell r="A319">
            <v>2068</v>
          </cell>
          <cell r="W319">
            <v>0.15451999999999999</v>
          </cell>
        </row>
        <row r="320">
          <cell r="A320">
            <v>2069</v>
          </cell>
          <cell r="W320">
            <v>0.13386000000000001</v>
          </cell>
        </row>
        <row r="321">
          <cell r="A321">
            <v>2070</v>
          </cell>
          <cell r="W321">
            <v>0.115924</v>
          </cell>
        </row>
        <row r="322">
          <cell r="A322">
            <v>2071</v>
          </cell>
          <cell r="W322">
            <v>0.100359</v>
          </cell>
        </row>
        <row r="323">
          <cell r="A323">
            <v>2072</v>
          </cell>
          <cell r="W323">
            <v>8.6858000000000005E-2</v>
          </cell>
        </row>
        <row r="324">
          <cell r="A324">
            <v>2073</v>
          </cell>
          <cell r="W324">
            <v>7.5150999999999996E-2</v>
          </cell>
        </row>
        <row r="325">
          <cell r="A325">
            <v>2074</v>
          </cell>
          <cell r="W325">
            <v>6.5003000000000005E-2</v>
          </cell>
        </row>
        <row r="326">
          <cell r="A326">
            <v>2075</v>
          </cell>
          <cell r="W326">
            <v>5.6210000000000003E-2</v>
          </cell>
        </row>
        <row r="327">
          <cell r="A327">
            <v>2076</v>
          </cell>
          <cell r="W327">
            <v>4.8592999999999997E-2</v>
          </cell>
        </row>
        <row r="328">
          <cell r="A328">
            <v>2077</v>
          </cell>
          <cell r="W328">
            <v>4.1998000000000001E-2</v>
          </cell>
        </row>
        <row r="329">
          <cell r="A329">
            <v>2078</v>
          </cell>
          <cell r="W329">
            <v>3.6289000000000002E-2</v>
          </cell>
        </row>
        <row r="330">
          <cell r="A330">
            <v>2079</v>
          </cell>
          <cell r="W330">
            <v>3.1348000000000001E-2</v>
          </cell>
        </row>
        <row r="331">
          <cell r="A331">
            <v>2080</v>
          </cell>
          <cell r="W331">
            <v>2.7073E-2</v>
          </cell>
        </row>
        <row r="332">
          <cell r="A332">
            <v>2081</v>
          </cell>
          <cell r="W332">
            <v>2.3376000000000001E-2</v>
          </cell>
        </row>
        <row r="333">
          <cell r="A333">
            <v>2082</v>
          </cell>
          <cell r="W333">
            <v>2.018E-2</v>
          </cell>
        </row>
        <row r="334">
          <cell r="A334">
            <v>2083</v>
          </cell>
          <cell r="W334">
            <v>1.7416000000000001E-2</v>
          </cell>
        </row>
        <row r="335">
          <cell r="A335">
            <v>2084</v>
          </cell>
          <cell r="W335">
            <v>1.5028E-2</v>
          </cell>
        </row>
        <row r="336">
          <cell r="A336">
            <v>2085</v>
          </cell>
          <cell r="W336">
            <v>1.2965000000000001E-2</v>
          </cell>
        </row>
        <row r="337">
          <cell r="A337">
            <v>2086</v>
          </cell>
          <cell r="W337">
            <v>1.1183E-2</v>
          </cell>
        </row>
        <row r="338">
          <cell r="A338">
            <v>2087</v>
          </cell>
          <cell r="W338">
            <v>9.6439999999999998E-3</v>
          </cell>
        </row>
        <row r="339">
          <cell r="A339">
            <v>2088</v>
          </cell>
          <cell r="W339">
            <v>8.3149999999999995E-3</v>
          </cell>
        </row>
        <row r="340">
          <cell r="A340">
            <v>2089</v>
          </cell>
          <cell r="W340">
            <v>7.1679999999999999E-3</v>
          </cell>
        </row>
        <row r="341">
          <cell r="A341">
            <v>2090</v>
          </cell>
          <cell r="W341">
            <v>6.1780000000000003E-3</v>
          </cell>
        </row>
        <row r="342">
          <cell r="A342">
            <v>2091</v>
          </cell>
          <cell r="W342">
            <v>5.3239999999999997E-3</v>
          </cell>
        </row>
        <row r="343">
          <cell r="A343">
            <v>2092</v>
          </cell>
          <cell r="W343">
            <v>4.5869999999999999E-3</v>
          </cell>
        </row>
        <row r="344">
          <cell r="A344">
            <v>2093</v>
          </cell>
          <cell r="W344">
            <v>3.9519999999999998E-3</v>
          </cell>
        </row>
        <row r="345">
          <cell r="A345">
            <v>2094</v>
          </cell>
          <cell r="W345">
            <v>3.4039999999999999E-3</v>
          </cell>
        </row>
        <row r="346">
          <cell r="A346">
            <v>2095</v>
          </cell>
          <cell r="W346">
            <v>2.931E-3</v>
          </cell>
        </row>
        <row r="347">
          <cell r="A347">
            <v>2096</v>
          </cell>
          <cell r="W347">
            <v>2.5240000000000002E-3</v>
          </cell>
        </row>
        <row r="348">
          <cell r="A348">
            <v>2097</v>
          </cell>
          <cell r="W348">
            <v>2.173E-3</v>
          </cell>
        </row>
        <row r="349">
          <cell r="A349">
            <v>2098</v>
          </cell>
          <cell r="W349">
            <v>1.8710000000000001E-3</v>
          </cell>
        </row>
        <row r="350">
          <cell r="A350">
            <v>2099</v>
          </cell>
          <cell r="W350">
            <v>1.6100000000000001E-3</v>
          </cell>
        </row>
        <row r="351">
          <cell r="A351">
            <v>2100</v>
          </cell>
          <cell r="W351">
            <v>1.3860000000000001E-3</v>
          </cell>
        </row>
      </sheetData>
      <sheetData sheetId="1">
        <row r="5">
          <cell r="A5">
            <v>2016</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cicero.uio.no/no/posts/klima/how-much-carbon-dioxide-can-we-em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4"/>
  <sheetViews>
    <sheetView zoomScale="70" zoomScaleNormal="70" workbookViewId="0">
      <selection activeCell="A4" sqref="A4"/>
    </sheetView>
  </sheetViews>
  <sheetFormatPr baseColWidth="10" defaultColWidth="11" defaultRowHeight="16"/>
  <cols>
    <col min="1" max="1" width="204.83203125" style="130" customWidth="1"/>
    <col min="2" max="16384" width="11" style="118"/>
  </cols>
  <sheetData>
    <row r="1" spans="1:46" ht="50" customHeight="1">
      <c r="A1" s="116" t="s">
        <v>118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row>
    <row r="2" spans="1:46" ht="100" customHeight="1">
      <c r="A2" s="119" t="s">
        <v>55</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row>
    <row r="3" spans="1:46" s="120" customFormat="1" ht="25" customHeight="1">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row>
    <row r="4" spans="1:46" s="120" customFormat="1" ht="60.75" customHeight="1">
      <c r="A4" s="121" t="s">
        <v>145</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row>
    <row r="5" spans="1:46" s="120" customFormat="1" ht="35" customHeight="1">
      <c r="A5" s="122" t="s">
        <v>93</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row>
    <row r="6" spans="1:46" s="120" customFormat="1" ht="20" customHeight="1">
      <c r="A6" s="123" t="s">
        <v>44</v>
      </c>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row>
    <row r="7" spans="1:46" s="120" customFormat="1" ht="20" customHeight="1">
      <c r="A7" s="124" t="s">
        <v>119</v>
      </c>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row>
    <row r="8" spans="1:46" s="120" customFormat="1" ht="20" customHeight="1">
      <c r="A8" s="124" t="s">
        <v>121</v>
      </c>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row>
    <row r="9" spans="1:46" s="120" customFormat="1" ht="20" customHeight="1">
      <c r="A9" s="124" t="s">
        <v>120</v>
      </c>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row>
    <row r="10" spans="1:46" s="120" customFormat="1" ht="20" customHeight="1">
      <c r="A10" s="124" t="s">
        <v>108</v>
      </c>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row>
    <row r="11" spans="1:46" s="120" customFormat="1" ht="20" customHeight="1">
      <c r="A11" s="124" t="s">
        <v>95</v>
      </c>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row>
    <row r="12" spans="1:46" s="120" customFormat="1" ht="20" customHeight="1">
      <c r="A12" s="124" t="s">
        <v>96</v>
      </c>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row>
    <row r="13" spans="1:46" s="120" customFormat="1" ht="20" customHeight="1">
      <c r="A13" s="124" t="s">
        <v>97</v>
      </c>
      <c r="B13" s="124"/>
      <c r="C13" s="124"/>
      <c r="D13" s="124"/>
      <c r="E13" s="124"/>
      <c r="F13" s="124"/>
      <c r="G13" s="124"/>
      <c r="H13" s="124"/>
      <c r="I13" s="124"/>
      <c r="J13" s="124"/>
      <c r="K13" s="124"/>
      <c r="L13" s="124"/>
      <c r="M13" s="124"/>
      <c r="N13" s="124"/>
      <c r="O13" s="124"/>
      <c r="P13" s="124"/>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row>
    <row r="14" spans="1:46" s="120" customFormat="1" ht="20" customHeight="1">
      <c r="A14" s="125" t="s">
        <v>94</v>
      </c>
      <c r="B14" s="124"/>
      <c r="C14" s="124"/>
      <c r="D14" s="124"/>
      <c r="E14" s="124"/>
      <c r="F14" s="124"/>
      <c r="G14" s="124"/>
      <c r="H14" s="124"/>
      <c r="I14" s="124"/>
      <c r="J14" s="124"/>
      <c r="K14" s="124"/>
      <c r="L14" s="124"/>
      <c r="M14" s="124"/>
      <c r="N14" s="124"/>
      <c r="O14" s="124"/>
      <c r="P14" s="124"/>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row>
    <row r="15" spans="1:46" s="120" customFormat="1" ht="20" customHeight="1">
      <c r="A15" s="124" t="s">
        <v>98</v>
      </c>
      <c r="B15" s="124"/>
      <c r="C15" s="124"/>
      <c r="D15" s="124"/>
      <c r="E15" s="124"/>
      <c r="F15" s="124"/>
      <c r="G15" s="124"/>
      <c r="H15" s="124"/>
      <c r="I15" s="124"/>
      <c r="J15" s="124"/>
      <c r="K15" s="124"/>
      <c r="L15" s="124"/>
      <c r="M15" s="124"/>
      <c r="N15" s="124"/>
      <c r="O15" s="124"/>
      <c r="P15" s="124"/>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row>
    <row r="16" spans="1:46" s="120" customFormat="1" ht="20" customHeight="1">
      <c r="A16" s="124" t="s">
        <v>99</v>
      </c>
      <c r="B16" s="124"/>
      <c r="C16" s="124"/>
      <c r="D16" s="124"/>
      <c r="E16" s="124"/>
      <c r="F16" s="124"/>
      <c r="G16" s="124"/>
      <c r="H16" s="124"/>
      <c r="I16" s="124"/>
      <c r="J16" s="124"/>
      <c r="K16" s="124"/>
      <c r="L16" s="124"/>
      <c r="M16" s="124"/>
      <c r="N16" s="124"/>
      <c r="O16" s="124"/>
      <c r="P16" s="124"/>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row>
    <row r="17" spans="1:46" s="120" customFormat="1" ht="20" customHeight="1">
      <c r="A17" s="124" t="s">
        <v>100</v>
      </c>
      <c r="B17" s="124"/>
      <c r="C17" s="124"/>
      <c r="D17" s="124"/>
      <c r="E17" s="124"/>
      <c r="F17" s="124"/>
      <c r="G17" s="124"/>
      <c r="H17" s="124"/>
      <c r="I17" s="124"/>
      <c r="J17" s="124"/>
      <c r="K17" s="124"/>
      <c r="L17" s="124"/>
      <c r="M17" s="124"/>
      <c r="N17" s="124"/>
      <c r="O17" s="124"/>
      <c r="P17" s="124"/>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row>
    <row r="18" spans="1:46" ht="20" customHeight="1">
      <c r="A18" s="124" t="s">
        <v>101</v>
      </c>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row>
    <row r="19" spans="1:46" ht="20" customHeight="1">
      <c r="A19" s="126"/>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row>
    <row r="20" spans="1:46" s="127" customFormat="1" ht="20" customHeight="1">
      <c r="A20" s="126" t="s">
        <v>21</v>
      </c>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row>
    <row r="21" spans="1:46" s="127" customFormat="1" ht="20" customHeight="1">
      <c r="A21" s="126"/>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row>
    <row r="22" spans="1:46" s="127" customFormat="1" ht="20" customHeight="1">
      <c r="A22" s="128" t="s">
        <v>143</v>
      </c>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row>
    <row r="23" spans="1:46" s="127" customFormat="1" ht="20" customHeight="1">
      <c r="A23" s="128" t="s">
        <v>144</v>
      </c>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row>
    <row r="24" spans="1:46">
      <c r="A24" s="128"/>
    </row>
  </sheetData>
  <phoneticPr fontId="5" type="noConversion"/>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7210-D84A-492B-98D7-C6D242C9CAC0}">
  <dimension ref="A1"/>
  <sheetViews>
    <sheetView zoomScale="40" zoomScaleNormal="40" workbookViewId="0"/>
  </sheetViews>
  <sheetFormatPr baseColWidth="10" defaultColWidth="8.83203125" defaultRowHeight="16"/>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186F-7237-4DC7-AB68-9876E119830E}">
  <dimension ref="A1:G29"/>
  <sheetViews>
    <sheetView workbookViewId="0">
      <selection activeCell="G2" sqref="G2"/>
    </sheetView>
  </sheetViews>
  <sheetFormatPr baseColWidth="10" defaultColWidth="8.83203125" defaultRowHeight="16"/>
  <sheetData>
    <row r="1" spans="1:7">
      <c r="E1" t="s">
        <v>183</v>
      </c>
    </row>
    <row r="2" spans="1:7">
      <c r="E2" t="s">
        <v>184</v>
      </c>
      <c r="G2" s="212" t="s">
        <v>185</v>
      </c>
    </row>
    <row r="3" spans="1:7">
      <c r="E3" t="s">
        <v>186</v>
      </c>
      <c r="F3">
        <v>2080</v>
      </c>
      <c r="G3" t="s">
        <v>187</v>
      </c>
    </row>
    <row r="4" spans="1:7">
      <c r="A4" t="s">
        <v>188</v>
      </c>
      <c r="B4">
        <v>2237</v>
      </c>
      <c r="E4" t="s">
        <v>189</v>
      </c>
    </row>
    <row r="5" spans="1:7">
      <c r="A5">
        <v>2016</v>
      </c>
      <c r="B5">
        <v>41.4</v>
      </c>
      <c r="E5" t="s">
        <v>190</v>
      </c>
      <c r="F5">
        <v>2277</v>
      </c>
    </row>
    <row r="6" spans="1:7">
      <c r="A6">
        <v>2017</v>
      </c>
      <c r="B6">
        <v>41.4</v>
      </c>
      <c r="E6" t="s">
        <v>191</v>
      </c>
    </row>
    <row r="7" spans="1:7">
      <c r="A7">
        <v>2018</v>
      </c>
      <c r="B7">
        <v>41.4</v>
      </c>
      <c r="E7" t="s">
        <v>190</v>
      </c>
      <c r="F7">
        <v>2114</v>
      </c>
    </row>
    <row r="8" spans="1:7">
      <c r="A8">
        <v>2019</v>
      </c>
      <c r="B8">
        <v>41.4</v>
      </c>
    </row>
    <row r="9" spans="1:7">
      <c r="A9">
        <v>2020</v>
      </c>
      <c r="B9">
        <v>41.4</v>
      </c>
    </row>
    <row r="10" spans="1:7">
      <c r="A10">
        <v>2021</v>
      </c>
      <c r="B10">
        <v>41.1</v>
      </c>
    </row>
    <row r="11" spans="1:7">
      <c r="A11">
        <v>2022</v>
      </c>
      <c r="B11">
        <v>41.1</v>
      </c>
    </row>
    <row r="12" spans="1:7">
      <c r="A12">
        <v>2023</v>
      </c>
      <c r="B12">
        <v>41.1</v>
      </c>
    </row>
    <row r="13" spans="1:7">
      <c r="A13">
        <v>2024</v>
      </c>
      <c r="B13">
        <v>41.1</v>
      </c>
    </row>
    <row r="14" spans="1:7">
      <c r="A14">
        <v>2025</v>
      </c>
      <c r="B14">
        <v>41.1</v>
      </c>
    </row>
    <row r="15" spans="1:7">
      <c r="A15">
        <v>2026</v>
      </c>
      <c r="B15">
        <v>41.1</v>
      </c>
    </row>
    <row r="16" spans="1:7">
      <c r="A16">
        <v>2027</v>
      </c>
      <c r="B16">
        <v>41.1</v>
      </c>
    </row>
    <row r="17" spans="1:2">
      <c r="A17">
        <v>2028</v>
      </c>
      <c r="B17">
        <v>41.1</v>
      </c>
    </row>
    <row r="18" spans="1:2">
      <c r="A18">
        <v>2029</v>
      </c>
      <c r="B18">
        <v>41.1</v>
      </c>
    </row>
    <row r="19" spans="1:2">
      <c r="A19">
        <v>2030</v>
      </c>
      <c r="B19">
        <v>41.1</v>
      </c>
    </row>
    <row r="20" spans="1:2">
      <c r="A20">
        <v>2031</v>
      </c>
      <c r="B20">
        <v>41.1</v>
      </c>
    </row>
    <row r="21" spans="1:2">
      <c r="A21">
        <v>2032</v>
      </c>
      <c r="B21">
        <v>41.1</v>
      </c>
    </row>
    <row r="22" spans="1:2">
      <c r="A22">
        <v>2033</v>
      </c>
      <c r="B22">
        <v>41.1</v>
      </c>
    </row>
    <row r="23" spans="1:2">
      <c r="A23">
        <v>2034</v>
      </c>
      <c r="B23">
        <v>41.1</v>
      </c>
    </row>
    <row r="24" spans="1:2">
      <c r="A24">
        <v>2035</v>
      </c>
      <c r="B24">
        <v>41.1</v>
      </c>
    </row>
    <row r="25" spans="1:2">
      <c r="A25">
        <v>2036</v>
      </c>
      <c r="B25">
        <v>41.1</v>
      </c>
    </row>
    <row r="26" spans="1:2">
      <c r="A26">
        <v>2037</v>
      </c>
      <c r="B26">
        <v>41.1</v>
      </c>
    </row>
    <row r="27" spans="1:2">
      <c r="A27">
        <v>2038</v>
      </c>
      <c r="B27">
        <v>41.1</v>
      </c>
    </row>
    <row r="28" spans="1:2">
      <c r="A28">
        <v>2039</v>
      </c>
      <c r="B28">
        <v>41.1</v>
      </c>
    </row>
    <row r="29" spans="1:2">
      <c r="A29">
        <v>2040</v>
      </c>
      <c r="B29">
        <v>41.1</v>
      </c>
    </row>
  </sheetData>
  <hyperlinks>
    <hyperlink ref="G2" r:id="rId1" xr:uid="{CD7054CB-561D-4572-B0E0-16122916FB8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P156"/>
  <sheetViews>
    <sheetView topLeftCell="A44" zoomScale="85" zoomScaleNormal="85" zoomScalePageLayoutView="125" workbookViewId="0">
      <selection activeCell="B23" sqref="B23"/>
    </sheetView>
  </sheetViews>
  <sheetFormatPr baseColWidth="10" defaultColWidth="11" defaultRowHeight="17" customHeight="1"/>
  <cols>
    <col min="1" max="1" width="14.83203125" style="158" customWidth="1"/>
    <col min="2" max="2" width="13.5" style="211" customWidth="1"/>
    <col min="3" max="6" width="13.5" style="158" customWidth="1"/>
    <col min="7" max="7" width="29" style="158" customWidth="1"/>
    <col min="8" max="16384" width="11" style="158"/>
  </cols>
  <sheetData>
    <row r="1" spans="1:14" s="161" customFormat="1" ht="17" customHeight="1">
      <c r="A1" s="158"/>
      <c r="B1" s="159" t="s">
        <v>172</v>
      </c>
      <c r="C1" s="159"/>
      <c r="D1" s="160"/>
      <c r="E1" s="160"/>
      <c r="F1" s="160"/>
      <c r="G1" s="160"/>
      <c r="H1" s="160"/>
      <c r="I1" s="160"/>
      <c r="J1" s="160"/>
      <c r="K1" s="160"/>
      <c r="L1" s="160"/>
      <c r="M1" s="160"/>
      <c r="N1" s="160"/>
    </row>
    <row r="2" spans="1:14" s="164" customFormat="1" ht="17" customHeight="1">
      <c r="A2" s="162"/>
      <c r="B2" s="159" t="s">
        <v>85</v>
      </c>
      <c r="C2" s="159"/>
      <c r="D2" s="163"/>
      <c r="E2" s="163"/>
      <c r="F2" s="163"/>
      <c r="G2" s="163"/>
      <c r="H2" s="163"/>
      <c r="I2" s="163"/>
      <c r="J2" s="163"/>
      <c r="K2" s="163"/>
      <c r="L2" s="163"/>
      <c r="M2" s="163"/>
      <c r="N2" s="163"/>
    </row>
    <row r="3" spans="1:14" s="164" customFormat="1" ht="17" customHeight="1">
      <c r="A3" s="162"/>
      <c r="B3" s="165" t="s">
        <v>15</v>
      </c>
      <c r="C3" s="165"/>
      <c r="D3" s="163"/>
      <c r="E3" s="163"/>
      <c r="F3" s="163"/>
      <c r="G3" s="163"/>
      <c r="H3" s="163"/>
      <c r="I3" s="163"/>
      <c r="J3" s="163"/>
      <c r="K3" s="163"/>
      <c r="L3" s="163"/>
      <c r="M3" s="163"/>
      <c r="N3" s="163"/>
    </row>
    <row r="4" spans="1:14" s="161" customFormat="1" ht="17" customHeight="1">
      <c r="A4" s="158"/>
      <c r="B4" s="166" t="s">
        <v>45</v>
      </c>
      <c r="C4" s="167"/>
      <c r="D4" s="167"/>
      <c r="E4" s="167"/>
      <c r="F4" s="167"/>
      <c r="G4" s="167"/>
      <c r="H4" s="167"/>
      <c r="I4" s="167"/>
      <c r="J4" s="167"/>
      <c r="K4" s="167"/>
      <c r="L4" s="167"/>
      <c r="M4" s="167"/>
      <c r="N4" s="167"/>
    </row>
    <row r="5" spans="1:14" s="161" customFormat="1" ht="17" customHeight="1">
      <c r="A5" s="158"/>
      <c r="B5" s="168"/>
      <c r="C5" s="169" t="s">
        <v>173</v>
      </c>
      <c r="D5" s="167"/>
      <c r="E5" s="167"/>
      <c r="F5" s="167"/>
      <c r="G5" s="167"/>
      <c r="H5" s="167"/>
      <c r="I5" s="167"/>
      <c r="J5" s="167"/>
      <c r="K5" s="167"/>
      <c r="L5" s="167"/>
      <c r="M5" s="167"/>
      <c r="N5" s="167"/>
    </row>
    <row r="6" spans="1:14" s="161" customFormat="1" ht="17" customHeight="1">
      <c r="A6" s="158"/>
      <c r="B6" s="170"/>
      <c r="C6" s="171" t="s">
        <v>137</v>
      </c>
      <c r="D6" s="172"/>
      <c r="E6" s="172"/>
      <c r="F6" s="172"/>
      <c r="G6" s="172"/>
      <c r="H6" s="172"/>
      <c r="I6" s="172"/>
      <c r="J6" s="172"/>
      <c r="K6" s="172"/>
      <c r="L6" s="172"/>
      <c r="M6" s="172"/>
      <c r="N6" s="172"/>
    </row>
    <row r="7" spans="1:14" s="161" customFormat="1" ht="17" customHeight="1">
      <c r="A7" s="158"/>
      <c r="B7" s="173"/>
      <c r="C7" s="173" t="s">
        <v>174</v>
      </c>
      <c r="D7" s="172"/>
      <c r="E7" s="174"/>
      <c r="F7" s="172"/>
      <c r="G7" s="172"/>
      <c r="H7" s="172"/>
      <c r="I7" s="172"/>
      <c r="J7" s="172"/>
      <c r="K7" s="172"/>
      <c r="L7" s="172"/>
      <c r="M7" s="172"/>
      <c r="N7" s="172"/>
    </row>
    <row r="8" spans="1:14" s="161" customFormat="1" ht="17" customHeight="1">
      <c r="A8" s="158"/>
      <c r="B8" s="167"/>
      <c r="C8" s="167"/>
      <c r="D8" s="167" t="s">
        <v>136</v>
      </c>
      <c r="E8" s="172"/>
      <c r="F8" s="172"/>
      <c r="G8" s="172"/>
      <c r="H8" s="172"/>
      <c r="I8" s="172"/>
      <c r="J8" s="172"/>
      <c r="K8" s="172"/>
      <c r="L8" s="172"/>
      <c r="M8" s="172"/>
      <c r="N8" s="172"/>
    </row>
    <row r="9" spans="1:14" s="161" customFormat="1" ht="17" customHeight="1">
      <c r="A9" s="158"/>
      <c r="B9" s="175" t="s">
        <v>175</v>
      </c>
      <c r="C9" s="175"/>
      <c r="D9" s="176"/>
      <c r="E9" s="176"/>
      <c r="F9" s="176"/>
      <c r="G9" s="176"/>
      <c r="H9" s="176"/>
      <c r="I9" s="176"/>
      <c r="J9" s="176"/>
      <c r="K9" s="176"/>
      <c r="L9" s="176"/>
      <c r="M9" s="176"/>
      <c r="N9" s="176"/>
    </row>
    <row r="10" spans="1:14" s="161" customFormat="1" ht="17" customHeight="1">
      <c r="A10" s="158"/>
      <c r="B10" s="175"/>
      <c r="C10" s="175" t="s">
        <v>176</v>
      </c>
      <c r="D10" s="176"/>
      <c r="E10" s="176"/>
      <c r="F10" s="176"/>
      <c r="G10" s="176"/>
      <c r="H10" s="176"/>
      <c r="I10" s="176"/>
      <c r="J10" s="176"/>
      <c r="K10" s="176"/>
      <c r="L10" s="176"/>
      <c r="M10" s="176"/>
      <c r="N10" s="176"/>
    </row>
    <row r="11" spans="1:14" s="161" customFormat="1" ht="17" customHeight="1">
      <c r="A11" s="158"/>
      <c r="B11" s="175"/>
      <c r="C11" s="175" t="s">
        <v>60</v>
      </c>
      <c r="D11" s="176"/>
      <c r="E11" s="176"/>
      <c r="F11" s="176"/>
      <c r="G11" s="176"/>
      <c r="H11" s="176"/>
      <c r="I11" s="176"/>
      <c r="J11" s="176"/>
      <c r="K11" s="176"/>
      <c r="L11" s="176"/>
      <c r="M11" s="176"/>
      <c r="N11" s="176"/>
    </row>
    <row r="12" spans="1:14" s="161" customFormat="1" ht="17" customHeight="1">
      <c r="A12" s="158"/>
      <c r="B12" s="175"/>
      <c r="C12" s="175" t="s">
        <v>177</v>
      </c>
      <c r="D12" s="176"/>
      <c r="E12" s="176"/>
      <c r="F12" s="176"/>
      <c r="G12" s="176"/>
      <c r="H12" s="176"/>
      <c r="I12" s="176"/>
      <c r="J12" s="176"/>
      <c r="K12" s="176"/>
      <c r="L12" s="176"/>
      <c r="M12" s="176"/>
      <c r="N12" s="176"/>
    </row>
    <row r="13" spans="1:14" s="161" customFormat="1" ht="17" customHeight="1">
      <c r="B13" s="177" t="s">
        <v>122</v>
      </c>
      <c r="C13" s="167"/>
      <c r="D13" s="172"/>
      <c r="E13" s="172"/>
      <c r="F13" s="172"/>
      <c r="G13" s="172"/>
      <c r="H13" s="172"/>
      <c r="I13" s="172"/>
      <c r="J13" s="172"/>
      <c r="K13" s="172"/>
      <c r="L13" s="172"/>
      <c r="M13" s="172"/>
      <c r="N13" s="172"/>
    </row>
    <row r="14" spans="1:14" s="161" customFormat="1" ht="17" customHeight="1">
      <c r="B14" s="167"/>
      <c r="C14" s="166" t="s">
        <v>178</v>
      </c>
      <c r="D14" s="172"/>
      <c r="E14" s="172"/>
      <c r="F14" s="172"/>
      <c r="G14" s="172"/>
      <c r="H14" s="172"/>
      <c r="I14" s="172"/>
      <c r="J14" s="172"/>
      <c r="K14" s="172"/>
      <c r="L14" s="172"/>
      <c r="M14" s="172"/>
      <c r="N14" s="172"/>
    </row>
    <row r="15" spans="1:14" s="161" customFormat="1" ht="17" customHeight="1">
      <c r="B15" s="167"/>
      <c r="C15" s="167" t="s">
        <v>14</v>
      </c>
      <c r="D15" s="172"/>
      <c r="E15" s="172"/>
      <c r="F15" s="172"/>
      <c r="G15" s="172"/>
      <c r="H15" s="172"/>
      <c r="I15" s="172"/>
      <c r="J15" s="172"/>
      <c r="K15" s="172"/>
      <c r="L15" s="172"/>
      <c r="M15" s="172"/>
      <c r="N15" s="172"/>
    </row>
    <row r="16" spans="1:14" s="161" customFormat="1" ht="17" customHeight="1">
      <c r="B16" s="167"/>
      <c r="C16" s="167" t="s">
        <v>123</v>
      </c>
      <c r="D16" s="172"/>
      <c r="E16" s="172"/>
      <c r="F16" s="172"/>
      <c r="G16" s="172"/>
      <c r="H16" s="172"/>
      <c r="I16" s="172"/>
      <c r="J16" s="172"/>
      <c r="K16" s="172"/>
      <c r="L16" s="172"/>
      <c r="M16" s="172"/>
      <c r="N16" s="172"/>
    </row>
    <row r="17" spans="1:16" s="161" customFormat="1" ht="17" customHeight="1">
      <c r="B17" s="178" t="s">
        <v>179</v>
      </c>
      <c r="C17" s="179"/>
      <c r="D17" s="179"/>
      <c r="E17" s="179"/>
      <c r="F17" s="179"/>
      <c r="G17" s="179"/>
      <c r="H17" s="179"/>
      <c r="I17" s="179"/>
      <c r="J17" s="179"/>
      <c r="K17" s="179"/>
      <c r="L17" s="179"/>
      <c r="M17" s="179"/>
      <c r="N17" s="179"/>
    </row>
    <row r="18" spans="1:16" s="161" customFormat="1" ht="17" customHeight="1">
      <c r="A18" s="158"/>
      <c r="B18" s="180" t="s">
        <v>180</v>
      </c>
      <c r="C18" s="181"/>
      <c r="D18" s="182"/>
      <c r="E18" s="182"/>
      <c r="F18" s="182"/>
      <c r="G18" s="182"/>
      <c r="H18" s="182"/>
      <c r="I18" s="182"/>
      <c r="J18" s="182"/>
      <c r="K18" s="182"/>
      <c r="L18" s="182"/>
      <c r="M18" s="182"/>
      <c r="N18" s="182"/>
    </row>
    <row r="19" spans="1:16" s="161" customFormat="1" ht="17" customHeight="1">
      <c r="A19" s="158"/>
      <c r="B19" s="180"/>
      <c r="C19" s="181" t="s">
        <v>181</v>
      </c>
      <c r="D19" s="180"/>
      <c r="E19" s="182"/>
      <c r="F19" s="182"/>
      <c r="G19" s="182"/>
      <c r="H19" s="182"/>
      <c r="I19" s="182"/>
      <c r="J19" s="182"/>
      <c r="K19" s="182"/>
      <c r="L19" s="182"/>
      <c r="M19" s="182"/>
      <c r="N19" s="182"/>
    </row>
    <row r="20" spans="1:16" s="161" customFormat="1" ht="17" customHeight="1">
      <c r="A20" s="158"/>
      <c r="B20" s="180"/>
      <c r="C20" s="183" t="s">
        <v>182</v>
      </c>
      <c r="D20" s="182"/>
      <c r="E20" s="182"/>
      <c r="F20" s="182"/>
      <c r="G20" s="182"/>
      <c r="H20" s="182"/>
      <c r="I20" s="182"/>
      <c r="J20" s="182"/>
      <c r="K20" s="182"/>
      <c r="L20" s="182"/>
      <c r="M20" s="182"/>
      <c r="N20" s="182"/>
    </row>
    <row r="21" spans="1:16" s="161" customFormat="1" ht="17" customHeight="1">
      <c r="B21" s="184"/>
      <c r="G21" s="214" t="s">
        <v>164</v>
      </c>
      <c r="H21" s="214"/>
      <c r="I21" s="214"/>
      <c r="J21" s="214"/>
      <c r="K21" s="214"/>
      <c r="L21" s="214"/>
      <c r="M21" s="214"/>
      <c r="N21" s="185"/>
      <c r="O21" s="185" t="s">
        <v>166</v>
      </c>
      <c r="P21" s="185" t="s">
        <v>167</v>
      </c>
    </row>
    <row r="22" spans="1:16" ht="17" customHeight="1">
      <c r="A22" s="158" t="s">
        <v>37</v>
      </c>
      <c r="B22" s="186" t="s">
        <v>27</v>
      </c>
      <c r="C22" s="158" t="s">
        <v>31</v>
      </c>
      <c r="D22" s="187" t="s">
        <v>30</v>
      </c>
      <c r="E22" s="158" t="s">
        <v>23</v>
      </c>
      <c r="F22" s="158" t="s">
        <v>29</v>
      </c>
      <c r="G22" s="158" t="s">
        <v>146</v>
      </c>
      <c r="H22" s="188" t="s">
        <v>147</v>
      </c>
      <c r="I22" s="188"/>
      <c r="K22" s="158" t="s">
        <v>149</v>
      </c>
      <c r="L22" s="158" t="s">
        <v>148</v>
      </c>
      <c r="M22" s="158" t="s">
        <v>150</v>
      </c>
      <c r="N22" s="185" t="s">
        <v>37</v>
      </c>
      <c r="O22" s="185" t="s">
        <v>168</v>
      </c>
      <c r="P22" s="185" t="s">
        <v>169</v>
      </c>
    </row>
    <row r="23" spans="1:16" ht="17" customHeight="1">
      <c r="A23" s="158">
        <v>1959</v>
      </c>
      <c r="B23" s="186">
        <v>2.4540000000000002</v>
      </c>
      <c r="C23" s="189">
        <f>'Land-Use Change Emissions'!B18</f>
        <v>1.4727759</v>
      </c>
      <c r="D23" s="187">
        <v>2.0352000000000001</v>
      </c>
      <c r="E23" s="186">
        <f>'Ocean Sink'!B26</f>
        <v>0.923444287588431</v>
      </c>
      <c r="F23" s="186">
        <f>B23+C23-D23-E23</f>
        <v>0.96813161241156886</v>
      </c>
      <c r="G23" s="190">
        <f>('Global Carbon Budget'!B23-('Fossil Emissions by Fuel Type'!F12*0.001))/(B23+C23)</f>
        <v>0.61475369653766088</v>
      </c>
      <c r="H23" s="191">
        <f>('Global Carbon Budget'!B23-('Fossil Emissions by Fuel Type'!F12*0.001))</f>
        <v>2.4140000000000001</v>
      </c>
      <c r="I23" s="186"/>
      <c r="K23" s="186">
        <f>SUM(B52:C78)</f>
        <v>236.2766217303521</v>
      </c>
      <c r="L23" s="192">
        <f>SUM(H52:H78)</f>
        <v>195.0582366716649</v>
      </c>
      <c r="M23" s="190">
        <f>L23/K23</f>
        <v>0.82555030304383137</v>
      </c>
      <c r="N23" s="158">
        <f>A23</f>
        <v>1959</v>
      </c>
      <c r="O23" s="213" t="s">
        <v>154</v>
      </c>
      <c r="P23" s="193">
        <f t="shared" ref="P23:P54" si="0">3.664*H23</f>
        <v>8.8448960000000003</v>
      </c>
    </row>
    <row r="24" spans="1:16" ht="17" customHeight="1">
      <c r="A24" s="158">
        <v>1960</v>
      </c>
      <c r="B24" s="186">
        <v>2.569</v>
      </c>
      <c r="C24" s="189">
        <f>'Land-Use Change Emissions'!B19</f>
        <v>1.4606344999999998</v>
      </c>
      <c r="D24" s="187">
        <v>1.5052000000000001</v>
      </c>
      <c r="E24" s="186">
        <f>'Ocean Sink'!B27</f>
        <v>0.93076019375726737</v>
      </c>
      <c r="F24" s="186">
        <f t="shared" ref="F24:F77" si="1">B24+C24-D24-E24</f>
        <v>1.5936743062427325</v>
      </c>
      <c r="G24" s="190">
        <f>('Global Carbon Budget'!B24-('Fossil Emissions by Fuel Type'!F13*0.001))/(B24+C24)</f>
        <v>0.62685586000417648</v>
      </c>
      <c r="H24" s="191">
        <f>('Global Carbon Budget'!B24-('Fossil Emissions by Fuel Type'!F13*0.001))</f>
        <v>2.5259999999999998</v>
      </c>
      <c r="I24" s="186"/>
      <c r="J24" s="158" t="s">
        <v>155</v>
      </c>
      <c r="K24" s="194">
        <f>K23*3.664</f>
        <v>865.71754202001011</v>
      </c>
      <c r="L24" s="194">
        <f>L23*3.664</f>
        <v>714.69337916498023</v>
      </c>
      <c r="M24" s="158" t="s">
        <v>154</v>
      </c>
      <c r="N24" s="158">
        <f t="shared" ref="N24:N79" si="2">A24</f>
        <v>1960</v>
      </c>
      <c r="O24" s="193">
        <f t="shared" ref="O24:O54" si="3">3.664*(B24+C24)</f>
        <v>14.764580808000002</v>
      </c>
      <c r="P24" s="193">
        <f t="shared" si="0"/>
        <v>9.2552640000000004</v>
      </c>
    </row>
    <row r="25" spans="1:16" ht="17" customHeight="1">
      <c r="A25" s="158">
        <v>1961</v>
      </c>
      <c r="B25" s="186">
        <v>2.58</v>
      </c>
      <c r="C25" s="189">
        <f>'Land-Use Change Emissions'!B20</f>
        <v>1.5302309999999999</v>
      </c>
      <c r="D25" s="187">
        <v>1.6536000000000002</v>
      </c>
      <c r="E25" s="186">
        <f>'Ocean Sink'!B28</f>
        <v>0.80289288631109212</v>
      </c>
      <c r="F25" s="186">
        <f t="shared" si="1"/>
        <v>1.6537381136889078</v>
      </c>
      <c r="G25" s="190">
        <f>('Global Carbon Budget'!B25-('Fossil Emissions by Fuel Type'!F14*0.001))/(B25+C25)</f>
        <v>0.61675365691125394</v>
      </c>
      <c r="H25" s="191">
        <f>('Global Carbon Budget'!B25-('Fossil Emissions by Fuel Type'!F14*0.001))</f>
        <v>2.5350000000000001</v>
      </c>
      <c r="I25" s="186"/>
      <c r="K25" s="158" t="s">
        <v>152</v>
      </c>
      <c r="L25" s="158" t="s">
        <v>153</v>
      </c>
      <c r="M25" s="158" t="s">
        <v>150</v>
      </c>
      <c r="N25" s="158">
        <f t="shared" si="2"/>
        <v>1961</v>
      </c>
      <c r="O25" s="193">
        <f t="shared" si="3"/>
        <v>15.059886384</v>
      </c>
      <c r="P25" s="193">
        <f t="shared" si="0"/>
        <v>9.2882400000000001</v>
      </c>
    </row>
    <row r="26" spans="1:16" ht="17" customHeight="1">
      <c r="A26" s="158">
        <v>1962</v>
      </c>
      <c r="B26" s="186">
        <v>2.6859999999999999</v>
      </c>
      <c r="C26" s="189">
        <f>'Land-Use Change Emissions'!B21</f>
        <v>1.5198038</v>
      </c>
      <c r="D26" s="187">
        <v>1.1872000000000003</v>
      </c>
      <c r="E26" s="186">
        <f>'Ocean Sink'!B29</f>
        <v>0.86554488940964347</v>
      </c>
      <c r="F26" s="186">
        <f t="shared" si="1"/>
        <v>2.1530589105903561</v>
      </c>
      <c r="G26" s="190">
        <f>('Global Carbon Budget'!B26-('Fossil Emissions by Fuel Type'!F15*0.001))/(B26+C26)</f>
        <v>0.62699073123667826</v>
      </c>
      <c r="H26" s="191">
        <f>('Global Carbon Budget'!B26-('Fossil Emissions by Fuel Type'!F15*0.001))</f>
        <v>2.637</v>
      </c>
      <c r="I26" s="186"/>
      <c r="K26" s="186">
        <f>K23-SUM(B75:C78)</f>
        <v>193.43765336452367</v>
      </c>
      <c r="L26" s="192">
        <f>L23-SUM(B75:B78)</f>
        <v>156.11567339155073</v>
      </c>
      <c r="M26" s="190">
        <f>L26/K26</f>
        <v>0.80705938412806566</v>
      </c>
      <c r="N26" s="158">
        <f t="shared" si="2"/>
        <v>1962</v>
      </c>
      <c r="O26" s="193">
        <f t="shared" si="3"/>
        <v>15.410065123200001</v>
      </c>
      <c r="P26" s="193">
        <f t="shared" si="0"/>
        <v>9.6619679999999999</v>
      </c>
    </row>
    <row r="27" spans="1:16" ht="17" customHeight="1">
      <c r="A27" s="158">
        <v>1963</v>
      </c>
      <c r="B27" s="186">
        <v>2.8330000000000002</v>
      </c>
      <c r="C27" s="189">
        <f>'Land-Use Change Emissions'!B22</f>
        <v>1.5262845</v>
      </c>
      <c r="D27" s="187">
        <v>1.2083999999999999</v>
      </c>
      <c r="E27" s="186">
        <f>'Ocean Sink'!B30</f>
        <v>1.0332482885684975</v>
      </c>
      <c r="F27" s="186">
        <f t="shared" si="1"/>
        <v>2.1176362114315026</v>
      </c>
      <c r="G27" s="190">
        <f>('Global Carbon Budget'!B27-('Fossil Emissions by Fuel Type'!F16*0.001))/(B27+C27)</f>
        <v>0.63817812303831045</v>
      </c>
      <c r="H27" s="191">
        <f>('Global Carbon Budget'!B27-('Fossil Emissions by Fuel Type'!F16*0.001))</f>
        <v>2.782</v>
      </c>
      <c r="I27" s="186"/>
      <c r="K27" s="194">
        <f>K26*3.664</f>
        <v>708.75556192761474</v>
      </c>
      <c r="L27" s="194">
        <f>L26*3.664</f>
        <v>572.00782730664184</v>
      </c>
      <c r="N27" s="158">
        <f t="shared" si="2"/>
        <v>1963</v>
      </c>
      <c r="O27" s="193">
        <f t="shared" si="3"/>
        <v>15.972418408000001</v>
      </c>
      <c r="P27" s="193">
        <f t="shared" si="0"/>
        <v>10.193248000000001</v>
      </c>
    </row>
    <row r="28" spans="1:16" ht="17" customHeight="1">
      <c r="A28" s="158">
        <v>1964</v>
      </c>
      <c r="B28" s="186">
        <v>2.9950000000000001</v>
      </c>
      <c r="C28" s="189">
        <f>'Land-Use Change Emissions'!B23</f>
        <v>1.5173336999999998</v>
      </c>
      <c r="D28" s="187">
        <v>1.0387999999999999</v>
      </c>
      <c r="E28" s="186">
        <f>'Ocean Sink'!B31</f>
        <v>1.287387153945682</v>
      </c>
      <c r="F28" s="186">
        <f t="shared" si="1"/>
        <v>2.1861465460543181</v>
      </c>
      <c r="G28" s="190">
        <f>('Global Carbon Budget'!B28-('Fossil Emissions by Fuel Type'!F17*0.001))/(B28+C28)</f>
        <v>0.65110432767860238</v>
      </c>
      <c r="H28" s="191">
        <f>('Global Carbon Budget'!B28-('Fossil Emissions by Fuel Type'!F17*0.001))</f>
        <v>2.9380000000000002</v>
      </c>
      <c r="I28" s="186"/>
      <c r="J28" s="158" t="s">
        <v>154</v>
      </c>
      <c r="K28" s="195" t="s">
        <v>165</v>
      </c>
      <c r="L28" s="196" t="s">
        <v>156</v>
      </c>
      <c r="M28" s="197"/>
      <c r="N28" s="158">
        <f t="shared" si="2"/>
        <v>1964</v>
      </c>
      <c r="O28" s="193">
        <f t="shared" si="3"/>
        <v>16.5331906768</v>
      </c>
      <c r="P28" s="193">
        <f t="shared" si="0"/>
        <v>10.764832</v>
      </c>
    </row>
    <row r="29" spans="1:16" ht="17" customHeight="1">
      <c r="A29" s="158">
        <v>1965</v>
      </c>
      <c r="B29" s="186">
        <v>3.13</v>
      </c>
      <c r="C29" s="189">
        <f>'Land-Use Change Emissions'!B24</f>
        <v>1.5484721000000001</v>
      </c>
      <c r="D29" s="187">
        <v>2.3320000000000003</v>
      </c>
      <c r="E29" s="186">
        <f>'Ocean Sink'!B32</f>
        <v>1.5115831486101476</v>
      </c>
      <c r="F29" s="186">
        <f t="shared" si="1"/>
        <v>0.83488895138985253</v>
      </c>
      <c r="G29" s="190">
        <f>('Global Carbon Budget'!B29-('Fossil Emissions by Fuel Type'!F18*0.001))/(B29+C29)</f>
        <v>0.65641088251867519</v>
      </c>
      <c r="H29" s="191">
        <f>('Global Carbon Budget'!B29-('Fossil Emissions by Fuel Type'!F18*0.001))</f>
        <v>3.0709999999999997</v>
      </c>
      <c r="I29" s="186"/>
      <c r="K29" s="198">
        <f>L29+SUM(C23:C79)</f>
        <v>1527.6924626221232</v>
      </c>
      <c r="L29" s="199">
        <f>M30+L24</f>
        <v>1451.6933791649803</v>
      </c>
      <c r="M29" s="197"/>
      <c r="N29" s="158">
        <f t="shared" si="2"/>
        <v>1965</v>
      </c>
      <c r="O29" s="193">
        <f t="shared" si="3"/>
        <v>17.141921774400004</v>
      </c>
      <c r="P29" s="193">
        <f t="shared" si="0"/>
        <v>11.252143999999999</v>
      </c>
    </row>
    <row r="30" spans="1:16" ht="17" customHeight="1">
      <c r="A30" s="158">
        <v>1966</v>
      </c>
      <c r="B30" s="186">
        <v>3.2879999999999998</v>
      </c>
      <c r="C30" s="189">
        <f>'Land-Use Change Emissions'!B25</f>
        <v>1.5508256</v>
      </c>
      <c r="D30" s="187">
        <v>2.3320000000000003</v>
      </c>
      <c r="E30" s="186">
        <f>'Ocean Sink'!B33</f>
        <v>1.4953708313321457</v>
      </c>
      <c r="F30" s="186">
        <f t="shared" si="1"/>
        <v>1.0114547686678539</v>
      </c>
      <c r="G30" s="190">
        <f>('Global Carbon Budget'!B30-('Fossil Emissions by Fuel Type'!F19*0.001))/(B30+C30)</f>
        <v>0.66648403281986435</v>
      </c>
      <c r="H30" s="191">
        <f>('Global Carbon Budget'!B30-('Fossil Emissions by Fuel Type'!F19*0.001))</f>
        <v>3.2249999999999996</v>
      </c>
      <c r="I30" s="186"/>
      <c r="K30" s="197"/>
      <c r="L30" s="197"/>
      <c r="M30" s="200">
        <v>737</v>
      </c>
      <c r="N30" s="158">
        <f t="shared" si="2"/>
        <v>1966</v>
      </c>
      <c r="O30" s="193">
        <f t="shared" si="3"/>
        <v>17.7294569984</v>
      </c>
      <c r="P30" s="193">
        <f t="shared" si="0"/>
        <v>11.8164</v>
      </c>
    </row>
    <row r="31" spans="1:16" ht="17" customHeight="1">
      <c r="A31" s="158">
        <v>1967</v>
      </c>
      <c r="B31" s="186">
        <v>3.3929999999999998</v>
      </c>
      <c r="C31" s="189">
        <f>'Land-Use Change Emissions'!B26</f>
        <v>1.5948990000000001</v>
      </c>
      <c r="D31" s="187">
        <v>1.2932000000000001</v>
      </c>
      <c r="E31" s="186">
        <f>'Ocean Sink'!B34</f>
        <v>1.2480980888894899</v>
      </c>
      <c r="F31" s="186">
        <f t="shared" si="1"/>
        <v>2.4466009111105098</v>
      </c>
      <c r="G31" s="190">
        <f>('Global Carbon Budget'!B31-('Fossil Emissions by Fuel Type'!F20*0.001))/(B31+C31)</f>
        <v>0.6672147932426058</v>
      </c>
      <c r="H31" s="191">
        <f>('Global Carbon Budget'!B31-('Fossil Emissions by Fuel Type'!F20*0.001))</f>
        <v>3.3279999999999998</v>
      </c>
      <c r="I31" s="186"/>
      <c r="J31" s="158" t="s">
        <v>157</v>
      </c>
      <c r="K31" s="186">
        <f>SUM(C23:C79)</f>
        <v>75.999083457142845</v>
      </c>
      <c r="N31" s="158">
        <f t="shared" si="2"/>
        <v>1967</v>
      </c>
      <c r="O31" s="193">
        <f t="shared" si="3"/>
        <v>18.275661935999999</v>
      </c>
      <c r="P31" s="193">
        <f t="shared" si="0"/>
        <v>12.193792</v>
      </c>
    </row>
    <row r="32" spans="1:16" ht="17" customHeight="1">
      <c r="A32" s="158">
        <v>1968</v>
      </c>
      <c r="B32" s="186">
        <v>3.5659999999999998</v>
      </c>
      <c r="C32" s="189">
        <f>'Land-Use Change Emissions'!B27</f>
        <v>1.5460563</v>
      </c>
      <c r="D32" s="187">
        <v>2.0988000000000002</v>
      </c>
      <c r="E32" s="186">
        <f>'Ocean Sink'!B35</f>
        <v>1.2317595930809837</v>
      </c>
      <c r="F32" s="186">
        <f t="shared" si="1"/>
        <v>1.781496706919016</v>
      </c>
      <c r="G32" s="190">
        <f>('Global Carbon Budget'!B32-('Fossil Emissions by Fuel Type'!F21*0.001))/(B32+C32)</f>
        <v>0.68387353245698801</v>
      </c>
      <c r="H32" s="191">
        <f>('Global Carbon Budget'!B32-('Fossil Emissions by Fuel Type'!F21*0.001))</f>
        <v>3.496</v>
      </c>
      <c r="I32" s="186"/>
      <c r="N32" s="158">
        <f t="shared" si="2"/>
        <v>1968</v>
      </c>
      <c r="O32" s="193">
        <f t="shared" si="3"/>
        <v>18.730574283199999</v>
      </c>
      <c r="P32" s="193">
        <f t="shared" si="0"/>
        <v>12.809344000000001</v>
      </c>
    </row>
    <row r="33" spans="1:16" ht="17" customHeight="1">
      <c r="A33" s="158">
        <v>1969</v>
      </c>
      <c r="B33" s="186">
        <v>3.78</v>
      </c>
      <c r="C33" s="189">
        <f>'Land-Use Change Emissions'!B28</f>
        <v>1.5427741000000001</v>
      </c>
      <c r="D33" s="187">
        <v>2.7984000000000004</v>
      </c>
      <c r="E33" s="186">
        <f>'Ocean Sink'!B36</f>
        <v>1.3218610885486826</v>
      </c>
      <c r="F33" s="186">
        <f t="shared" si="1"/>
        <v>1.2025130114513172</v>
      </c>
      <c r="G33" s="190">
        <f>('Global Carbon Budget'!B33-('Fossil Emissions by Fuel Type'!F22*0.001))/(B33+C33)</f>
        <v>0.69625348180754087</v>
      </c>
      <c r="H33" s="191">
        <f>('Global Carbon Budget'!B33-('Fossil Emissions by Fuel Type'!F22*0.001))</f>
        <v>3.706</v>
      </c>
      <c r="I33" s="186"/>
      <c r="N33" s="158">
        <f t="shared" si="2"/>
        <v>1969</v>
      </c>
      <c r="O33" s="193">
        <f t="shared" si="3"/>
        <v>19.5026443024</v>
      </c>
      <c r="P33" s="193">
        <f t="shared" si="0"/>
        <v>13.578784000000001</v>
      </c>
    </row>
    <row r="34" spans="1:16" ht="17" customHeight="1">
      <c r="A34" s="158">
        <v>1970</v>
      </c>
      <c r="B34" s="186">
        <v>4.0529999999999999</v>
      </c>
      <c r="C34" s="189">
        <f>'Land-Use Change Emissions'!B29</f>
        <v>1.5310014000000001</v>
      </c>
      <c r="D34" s="187">
        <v>2.3956</v>
      </c>
      <c r="E34" s="186">
        <f>'Ocean Sink'!B37</f>
        <v>1.2089436019442998</v>
      </c>
      <c r="F34" s="186">
        <f t="shared" si="1"/>
        <v>1.9794577980557002</v>
      </c>
      <c r="G34" s="190">
        <f>('Global Carbon Budget'!B34-('Fossil Emissions by Fuel Type'!F23*0.001))/(B34+C34)</f>
        <v>0.71185512238589344</v>
      </c>
      <c r="H34" s="191">
        <f>('Global Carbon Budget'!B34-('Fossil Emissions by Fuel Type'!F23*0.001))</f>
        <v>3.9750000000000001</v>
      </c>
      <c r="I34" s="186"/>
      <c r="N34" s="158">
        <f t="shared" si="2"/>
        <v>1970</v>
      </c>
      <c r="O34" s="193">
        <f t="shared" si="3"/>
        <v>20.4597811296</v>
      </c>
      <c r="P34" s="193">
        <f t="shared" si="0"/>
        <v>14.564400000000001</v>
      </c>
    </row>
    <row r="35" spans="1:16" ht="17" customHeight="1">
      <c r="A35" s="158">
        <v>1971</v>
      </c>
      <c r="B35" s="186">
        <v>4.2080000000000002</v>
      </c>
      <c r="C35" s="189">
        <f>'Land-Use Change Emissions'!B30</f>
        <v>1.4047030999999999</v>
      </c>
      <c r="D35" s="187">
        <v>1.5476000000000001</v>
      </c>
      <c r="E35" s="186">
        <f>'Ocean Sink'!B38</f>
        <v>1.309715449861063</v>
      </c>
      <c r="F35" s="186">
        <f t="shared" si="1"/>
        <v>2.7553876501389372</v>
      </c>
      <c r="G35" s="190">
        <f>('Global Carbon Budget'!B35-('Fossil Emissions by Fuel Type'!F24*0.001))/(B35+C35)</f>
        <v>0.73476182982135663</v>
      </c>
      <c r="H35" s="191">
        <f>('Global Carbon Budget'!B35-('Fossil Emissions by Fuel Type'!F24*0.001))</f>
        <v>4.1240000000000006</v>
      </c>
      <c r="I35" s="186"/>
      <c r="N35" s="158">
        <f t="shared" si="2"/>
        <v>1971</v>
      </c>
      <c r="O35" s="193">
        <f t="shared" si="3"/>
        <v>20.564944158399999</v>
      </c>
      <c r="P35" s="193">
        <f t="shared" si="0"/>
        <v>15.110336000000002</v>
      </c>
    </row>
    <row r="36" spans="1:16" ht="17" customHeight="1">
      <c r="A36" s="158">
        <v>1972</v>
      </c>
      <c r="B36" s="186">
        <v>4.3760000000000003</v>
      </c>
      <c r="C36" s="189">
        <f>'Land-Use Change Emissions'!B31</f>
        <v>1.3261335999999999</v>
      </c>
      <c r="D36" s="187">
        <v>3.1164000000000001</v>
      </c>
      <c r="E36" s="186">
        <f>'Ocean Sink'!B39</f>
        <v>1.6019372915261787</v>
      </c>
      <c r="F36" s="186">
        <f t="shared" si="1"/>
        <v>0.98379630847382105</v>
      </c>
      <c r="G36" s="190">
        <f>('Global Carbon Budget'!B36-('Fossil Emissions by Fuel Type'!F25*0.001))/(B36+C36)</f>
        <v>0.75182384362232413</v>
      </c>
      <c r="H36" s="191">
        <f>('Global Carbon Budget'!B36-('Fossil Emissions by Fuel Type'!F25*0.001))</f>
        <v>4.2869999999999999</v>
      </c>
      <c r="I36" s="186"/>
      <c r="N36" s="158">
        <f t="shared" si="2"/>
        <v>1972</v>
      </c>
      <c r="O36" s="193">
        <f t="shared" si="3"/>
        <v>20.892617510400001</v>
      </c>
      <c r="P36" s="193">
        <f t="shared" si="0"/>
        <v>15.707568</v>
      </c>
    </row>
    <row r="37" spans="1:16" ht="17" customHeight="1">
      <c r="A37" s="158">
        <v>1973</v>
      </c>
      <c r="B37" s="186">
        <v>4.6139999999999999</v>
      </c>
      <c r="C37" s="189">
        <f>'Land-Use Change Emissions'!B32</f>
        <v>1.3175873000000002</v>
      </c>
      <c r="D37" s="187">
        <v>3.0952000000000002</v>
      </c>
      <c r="E37" s="186">
        <f>'Ocean Sink'!B40</f>
        <v>1.5516013799685189</v>
      </c>
      <c r="F37" s="186">
        <f t="shared" si="1"/>
        <v>1.2847859200314813</v>
      </c>
      <c r="G37" s="190">
        <f>('Global Carbon Budget'!B37-('Fossil Emissions by Fuel Type'!F26*0.001))/(B37+C37)</f>
        <v>0.76185340810882107</v>
      </c>
      <c r="H37" s="191">
        <f>('Global Carbon Budget'!B37-('Fossil Emissions by Fuel Type'!F26*0.001))</f>
        <v>4.5190000000000001</v>
      </c>
      <c r="I37" s="186"/>
      <c r="N37" s="158">
        <f t="shared" si="2"/>
        <v>1973</v>
      </c>
      <c r="O37" s="193">
        <f t="shared" si="3"/>
        <v>21.733335867200001</v>
      </c>
      <c r="P37" s="193">
        <f t="shared" si="0"/>
        <v>16.557615999999999</v>
      </c>
    </row>
    <row r="38" spans="1:16" ht="17" customHeight="1">
      <c r="A38" s="158">
        <v>1974</v>
      </c>
      <c r="B38" s="186">
        <v>4.6230000000000002</v>
      </c>
      <c r="C38" s="189">
        <f>'Land-Use Change Emissions'!B33</f>
        <v>1.2897675</v>
      </c>
      <c r="D38" s="187">
        <v>1.4416000000000002</v>
      </c>
      <c r="E38" s="186">
        <f>'Ocean Sink'!B41</f>
        <v>1.4921207211741989</v>
      </c>
      <c r="F38" s="186">
        <f t="shared" si="1"/>
        <v>2.979046778825801</v>
      </c>
      <c r="G38" s="190">
        <f>('Global Carbon Budget'!B38-('Fossil Emissions by Fuel Type'!F27*0.001))/(B38+C38)</f>
        <v>0.76563132238837395</v>
      </c>
      <c r="H38" s="191">
        <f>('Global Carbon Budget'!B38-('Fossil Emissions by Fuel Type'!F27*0.001))</f>
        <v>4.5270000000000001</v>
      </c>
      <c r="I38" s="186"/>
      <c r="N38" s="158">
        <f t="shared" si="2"/>
        <v>1974</v>
      </c>
      <c r="O38" s="193">
        <f t="shared" si="3"/>
        <v>21.664380120000001</v>
      </c>
      <c r="P38" s="193">
        <f t="shared" si="0"/>
        <v>16.586928</v>
      </c>
    </row>
    <row r="39" spans="1:16" ht="17" customHeight="1">
      <c r="A39" s="158">
        <v>1975</v>
      </c>
      <c r="B39" s="186">
        <v>4.5960000000000001</v>
      </c>
      <c r="C39" s="189">
        <f>'Land-Use Change Emissions'!B34</f>
        <v>1.3024157999999999</v>
      </c>
      <c r="D39" s="187">
        <v>2.6076000000000001</v>
      </c>
      <c r="E39" s="186">
        <f>'Ocean Sink'!B42</f>
        <v>1.5371813144471242</v>
      </c>
      <c r="F39" s="186">
        <f t="shared" si="1"/>
        <v>1.753634485552876</v>
      </c>
      <c r="G39" s="190">
        <f>('Global Carbon Budget'!B39-('Fossil Emissions by Fuel Type'!F28*0.001))/(B39+C39)</f>
        <v>0.76308625105744499</v>
      </c>
      <c r="H39" s="191">
        <f>('Global Carbon Budget'!B39-('Fossil Emissions by Fuel Type'!F28*0.001))</f>
        <v>4.5010000000000003</v>
      </c>
      <c r="I39" s="186"/>
      <c r="N39" s="158">
        <f t="shared" si="2"/>
        <v>1975</v>
      </c>
      <c r="O39" s="193">
        <f t="shared" si="3"/>
        <v>21.611795491200002</v>
      </c>
      <c r="P39" s="193">
        <f t="shared" si="0"/>
        <v>16.491664000000004</v>
      </c>
    </row>
    <row r="40" spans="1:16" ht="17" customHeight="1">
      <c r="A40" s="158">
        <v>1976</v>
      </c>
      <c r="B40" s="186">
        <v>4.8639999999999999</v>
      </c>
      <c r="C40" s="189">
        <f>'Land-Use Change Emissions'!B35</f>
        <v>1.3194059</v>
      </c>
      <c r="D40" s="187">
        <v>2.0564</v>
      </c>
      <c r="E40" s="186">
        <f>'Ocean Sink'!B43</f>
        <v>1.6482940430695214</v>
      </c>
      <c r="F40" s="186">
        <f t="shared" si="1"/>
        <v>2.4787118569304791</v>
      </c>
      <c r="G40" s="190">
        <f>('Global Carbon Budget'!B40-('Fossil Emissions by Fuel Type'!F29*0.001))/(B40+C40)</f>
        <v>0.76996400964070622</v>
      </c>
      <c r="H40" s="191">
        <f>('Global Carbon Budget'!B40-('Fossil Emissions by Fuel Type'!F29*0.001))</f>
        <v>4.7610000000000001</v>
      </c>
      <c r="I40" s="186"/>
      <c r="N40" s="158">
        <f t="shared" si="2"/>
        <v>1976</v>
      </c>
      <c r="O40" s="193">
        <f t="shared" si="3"/>
        <v>22.655999217600002</v>
      </c>
      <c r="P40" s="193">
        <f t="shared" si="0"/>
        <v>17.444304000000002</v>
      </c>
    </row>
    <row r="41" spans="1:16" ht="17" customHeight="1">
      <c r="A41" s="158">
        <v>1977</v>
      </c>
      <c r="B41" s="186">
        <v>5.016</v>
      </c>
      <c r="C41" s="189">
        <f>'Land-Use Change Emissions'!B36</f>
        <v>1.3512792000000002</v>
      </c>
      <c r="D41" s="187">
        <v>4.0704000000000002</v>
      </c>
      <c r="E41" s="186">
        <f>'Ocean Sink'!B44</f>
        <v>1.7047415532325854</v>
      </c>
      <c r="F41" s="186">
        <f t="shared" si="1"/>
        <v>0.59213764676741487</v>
      </c>
      <c r="G41" s="190">
        <f>('Global Carbon Budget'!B41-('Fossil Emissions by Fuel Type'!F30*0.001))/(B41+C41)</f>
        <v>0.77081589260291905</v>
      </c>
      <c r="H41" s="191">
        <f>('Global Carbon Budget'!B41-('Fossil Emissions by Fuel Type'!F30*0.001))</f>
        <v>4.9080000000000004</v>
      </c>
      <c r="I41" s="186"/>
      <c r="N41" s="158">
        <f t="shared" si="2"/>
        <v>1977</v>
      </c>
      <c r="O41" s="193">
        <f t="shared" si="3"/>
        <v>23.329710988800002</v>
      </c>
      <c r="P41" s="193">
        <f t="shared" si="0"/>
        <v>17.982912000000002</v>
      </c>
    </row>
    <row r="42" spans="1:16" ht="17" customHeight="1">
      <c r="A42" s="158">
        <v>1978</v>
      </c>
      <c r="B42" s="186">
        <v>5.0739999999999998</v>
      </c>
      <c r="C42" s="189">
        <f>'Land-Use Change Emissions'!B37</f>
        <v>1.2985151000000001</v>
      </c>
      <c r="D42" s="187">
        <v>2.7348000000000003</v>
      </c>
      <c r="E42" s="186">
        <f>'Ocean Sink'!B45</f>
        <v>1.7159677341358022</v>
      </c>
      <c r="F42" s="186">
        <f t="shared" si="1"/>
        <v>1.9217473658641977</v>
      </c>
      <c r="G42" s="190">
        <f>('Global Carbon Budget'!B42-('Fossil Emissions by Fuel Type'!F31*0.001))/(B42+C42)</f>
        <v>0.778028756652142</v>
      </c>
      <c r="H42" s="191">
        <f>('Global Carbon Budget'!B42-('Fossil Emissions by Fuel Type'!F31*0.001))</f>
        <v>4.9580000000000002</v>
      </c>
      <c r="I42" s="186"/>
      <c r="N42" s="158">
        <f t="shared" si="2"/>
        <v>1978</v>
      </c>
      <c r="O42" s="193">
        <f t="shared" si="3"/>
        <v>23.348895326400001</v>
      </c>
      <c r="P42" s="193">
        <f t="shared" si="0"/>
        <v>18.166112000000002</v>
      </c>
    </row>
    <row r="43" spans="1:16" ht="17" customHeight="1">
      <c r="A43" s="158">
        <v>1979</v>
      </c>
      <c r="B43" s="186">
        <v>5.3570000000000002</v>
      </c>
      <c r="C43" s="189">
        <f>'Land-Use Change Emissions'!B38</f>
        <v>1.2515592999999998</v>
      </c>
      <c r="D43" s="187">
        <v>4.5368000000000004</v>
      </c>
      <c r="E43" s="186">
        <f>'Ocean Sink'!B46</f>
        <v>1.5461002521457483</v>
      </c>
      <c r="F43" s="186">
        <f t="shared" si="1"/>
        <v>0.52565904785425088</v>
      </c>
      <c r="G43" s="190">
        <f>('Global Carbon Budget'!B43-('Fossil Emissions by Fuel Type'!F32*0.001))/(B43+C43)</f>
        <v>0.79260845854859785</v>
      </c>
      <c r="H43" s="191">
        <f>('Global Carbon Budget'!B43-('Fossil Emissions by Fuel Type'!F32*0.001))</f>
        <v>5.2380000000000004</v>
      </c>
      <c r="I43" s="186"/>
      <c r="N43" s="158">
        <f t="shared" si="2"/>
        <v>1979</v>
      </c>
      <c r="O43" s="193">
        <f t="shared" si="3"/>
        <v>24.2137612752</v>
      </c>
      <c r="P43" s="193">
        <f t="shared" si="0"/>
        <v>19.192032000000001</v>
      </c>
    </row>
    <row r="44" spans="1:16" ht="17" customHeight="1">
      <c r="A44" s="185">
        <v>1980</v>
      </c>
      <c r="B44" s="201">
        <v>5.3010000000000002</v>
      </c>
      <c r="C44" s="202">
        <f>'Land-Use Change Emissions'!B39</f>
        <v>1.2433824</v>
      </c>
      <c r="D44" s="203">
        <v>3.6252</v>
      </c>
      <c r="E44" s="201">
        <f>'Ocean Sink'!B47</f>
        <v>1.7669833617535475</v>
      </c>
      <c r="F44" s="201">
        <f t="shared" si="1"/>
        <v>1.1521990382464524</v>
      </c>
      <c r="G44" s="190">
        <f>('Global Carbon Budget'!B44-('Fossil Emissions by Fuel Type'!F33*0.001))/(B44+C44)</f>
        <v>0.7916713424325571</v>
      </c>
      <c r="H44" s="191">
        <f>('Global Carbon Budget'!B44-('Fossil Emissions by Fuel Type'!F33*0.001))</f>
        <v>5.181</v>
      </c>
      <c r="I44" s="186"/>
      <c r="N44" s="158">
        <f t="shared" si="2"/>
        <v>1980</v>
      </c>
      <c r="O44" s="193">
        <f t="shared" si="3"/>
        <v>23.978617113600002</v>
      </c>
      <c r="P44" s="193">
        <f t="shared" si="0"/>
        <v>18.983184000000001</v>
      </c>
    </row>
    <row r="45" spans="1:16" ht="17" customHeight="1">
      <c r="A45" s="158">
        <v>1981</v>
      </c>
      <c r="B45" s="186">
        <v>5.1379999999999999</v>
      </c>
      <c r="C45" s="189">
        <f>'Land-Use Change Emissions'!B40</f>
        <v>1.2520548999999999</v>
      </c>
      <c r="D45" s="187">
        <v>2.4379999999999997</v>
      </c>
      <c r="E45" s="186">
        <f>'Ocean Sink'!B48</f>
        <v>1.8101949275625098</v>
      </c>
      <c r="F45" s="186">
        <f t="shared" si="1"/>
        <v>2.1418599724374907</v>
      </c>
      <c r="G45" s="190">
        <f>('Global Carbon Budget'!B45-('Fossil Emissions by Fuel Type'!F34*0.001))/(B45+C45)</f>
        <v>0.78512627489319375</v>
      </c>
      <c r="H45" s="191">
        <f>('Global Carbon Budget'!B45-('Fossil Emissions by Fuel Type'!F34*0.001))</f>
        <v>5.0169999999999995</v>
      </c>
      <c r="I45" s="186"/>
      <c r="N45" s="158">
        <f t="shared" si="2"/>
        <v>1981</v>
      </c>
      <c r="O45" s="193">
        <f t="shared" si="3"/>
        <v>23.413161153600001</v>
      </c>
      <c r="P45" s="193">
        <f t="shared" si="0"/>
        <v>18.382287999999999</v>
      </c>
    </row>
    <row r="46" spans="1:16" ht="17" customHeight="1">
      <c r="A46" s="158">
        <v>1982</v>
      </c>
      <c r="B46" s="186">
        <v>5.0940000000000003</v>
      </c>
      <c r="C46" s="189">
        <f>'Land-Use Change Emissions'!B41</f>
        <v>1.2573835999999998</v>
      </c>
      <c r="D46" s="187">
        <v>2.12</v>
      </c>
      <c r="E46" s="186">
        <f>'Ocean Sink'!B49</f>
        <v>1.9254162396204024</v>
      </c>
      <c r="F46" s="186">
        <f t="shared" si="1"/>
        <v>2.3059673603795976</v>
      </c>
      <c r="G46" s="190">
        <f>('Global Carbon Budget'!B46-('Fossil Emissions by Fuel Type'!F35*0.001))/(B46+C46)</f>
        <v>0.78297900318916347</v>
      </c>
      <c r="H46" s="191">
        <f>('Global Carbon Budget'!B46-('Fossil Emissions by Fuel Type'!F35*0.001))</f>
        <v>4.9730000000000008</v>
      </c>
      <c r="I46" s="186"/>
      <c r="N46" s="158">
        <f t="shared" si="2"/>
        <v>1982</v>
      </c>
      <c r="O46" s="193">
        <f t="shared" si="3"/>
        <v>23.271469510400003</v>
      </c>
      <c r="P46" s="193">
        <f t="shared" si="0"/>
        <v>18.221072000000003</v>
      </c>
    </row>
    <row r="47" spans="1:16" ht="17" customHeight="1">
      <c r="A47" s="158">
        <v>1983</v>
      </c>
      <c r="B47" s="186">
        <v>5.0750000000000002</v>
      </c>
      <c r="C47" s="189">
        <f>'Land-Use Change Emissions'!B42</f>
        <v>1.4321564</v>
      </c>
      <c r="D47" s="187">
        <v>3.9008000000000003</v>
      </c>
      <c r="E47" s="186">
        <f>'Ocean Sink'!B50</f>
        <v>2.1129704837084615</v>
      </c>
      <c r="F47" s="186">
        <f t="shared" si="1"/>
        <v>0.49338591629153861</v>
      </c>
      <c r="G47" s="190">
        <f>('Global Carbon Budget'!B47-('Fossil Emissions by Fuel Type'!F36*0.001))/(B47+C47)</f>
        <v>0.76070094150495593</v>
      </c>
      <c r="H47" s="191">
        <f>('Global Carbon Budget'!B47-('Fossil Emissions by Fuel Type'!F36*0.001))</f>
        <v>4.95</v>
      </c>
      <c r="I47" s="186"/>
      <c r="N47" s="158">
        <f t="shared" si="2"/>
        <v>1983</v>
      </c>
      <c r="O47" s="193">
        <f t="shared" si="3"/>
        <v>23.842221049600003</v>
      </c>
      <c r="P47" s="193">
        <f t="shared" si="0"/>
        <v>18.136800000000001</v>
      </c>
    </row>
    <row r="48" spans="1:16" ht="17" customHeight="1">
      <c r="A48" s="158">
        <v>1984</v>
      </c>
      <c r="B48" s="186">
        <v>5.258</v>
      </c>
      <c r="C48" s="189">
        <f>'Land-Use Change Emissions'!B43</f>
        <v>1.46034</v>
      </c>
      <c r="D48" s="187">
        <v>2.6288</v>
      </c>
      <c r="E48" s="186">
        <f>'Ocean Sink'!B51</f>
        <v>1.9827265021320284</v>
      </c>
      <c r="F48" s="186">
        <f t="shared" si="1"/>
        <v>2.1068134978679711</v>
      </c>
      <c r="G48" s="190">
        <f>('Global Carbon Budget'!B48-('Fossil Emissions by Fuel Type'!F37*0.001))/(B48+C48)</f>
        <v>0.76358147994891601</v>
      </c>
      <c r="H48" s="191">
        <f>('Global Carbon Budget'!B48-('Fossil Emissions by Fuel Type'!F37*0.001))</f>
        <v>5.13</v>
      </c>
      <c r="I48" s="186"/>
      <c r="N48" s="158">
        <f t="shared" si="2"/>
        <v>1984</v>
      </c>
      <c r="O48" s="193">
        <f t="shared" si="3"/>
        <v>24.615997759999999</v>
      </c>
      <c r="P48" s="193">
        <f t="shared" si="0"/>
        <v>18.796320000000001</v>
      </c>
    </row>
    <row r="49" spans="1:16" ht="17" customHeight="1">
      <c r="A49" s="158">
        <v>1985</v>
      </c>
      <c r="B49" s="186">
        <v>5.4169999999999998</v>
      </c>
      <c r="C49" s="189">
        <f>'Land-Use Change Emissions'!B44</f>
        <v>1.4988355999999998</v>
      </c>
      <c r="D49" s="187">
        <v>3.4556</v>
      </c>
      <c r="E49" s="186">
        <f>'Ocean Sink'!B52</f>
        <v>1.9930022231673792</v>
      </c>
      <c r="F49" s="186">
        <f t="shared" si="1"/>
        <v>1.4672333768326202</v>
      </c>
      <c r="G49" s="190">
        <f>('Global Carbon Budget'!B49-('Fossil Emissions by Fuel Type'!F38*0.001))/(B49+C49)</f>
        <v>0.7643328016646318</v>
      </c>
      <c r="H49" s="191">
        <f>('Global Carbon Budget'!B49-('Fossil Emissions by Fuel Type'!F38*0.001))</f>
        <v>5.2859999999999996</v>
      </c>
      <c r="I49" s="186"/>
      <c r="N49" s="158">
        <f t="shared" si="2"/>
        <v>1985</v>
      </c>
      <c r="O49" s="193">
        <f t="shared" si="3"/>
        <v>25.339621638400001</v>
      </c>
      <c r="P49" s="193">
        <f t="shared" si="0"/>
        <v>19.367903999999999</v>
      </c>
    </row>
    <row r="50" spans="1:16" ht="17" customHeight="1">
      <c r="A50" s="158">
        <v>1986</v>
      </c>
      <c r="B50" s="186">
        <v>5.5830000000000002</v>
      </c>
      <c r="C50" s="189">
        <f>'Land-Use Change Emissions'!B45</f>
        <v>1.5291869999999999</v>
      </c>
      <c r="D50" s="187">
        <v>2.1836000000000002</v>
      </c>
      <c r="E50" s="186">
        <f>'Ocean Sink'!B53</f>
        <v>2.0390808345200719</v>
      </c>
      <c r="F50" s="186">
        <f t="shared" si="1"/>
        <v>2.8895061654799283</v>
      </c>
      <c r="G50" s="190">
        <f>('Global Carbon Budget'!B50-('Fossil Emissions by Fuel Type'!F39*0.001))/(B50+C50)</f>
        <v>0.76572789776196826</v>
      </c>
      <c r="H50" s="191">
        <f>('Global Carbon Budget'!B50-('Fossil Emissions by Fuel Type'!F39*0.001))</f>
        <v>5.4459999999999997</v>
      </c>
      <c r="I50" s="186"/>
      <c r="N50" s="158">
        <f t="shared" si="2"/>
        <v>1986</v>
      </c>
      <c r="O50" s="193">
        <f t="shared" si="3"/>
        <v>26.059053168000002</v>
      </c>
      <c r="P50" s="193">
        <f t="shared" si="0"/>
        <v>19.954143999999999</v>
      </c>
    </row>
    <row r="51" spans="1:16" ht="17" customHeight="1">
      <c r="A51" s="158">
        <v>1987</v>
      </c>
      <c r="B51" s="186">
        <v>5.7249999999999996</v>
      </c>
      <c r="C51" s="189">
        <f>'Land-Use Change Emissions'!B46</f>
        <v>1.5147714999999999</v>
      </c>
      <c r="D51" s="187">
        <v>5.7027999999999999</v>
      </c>
      <c r="E51" s="186">
        <f>'Ocean Sink'!B54</f>
        <v>2.0204934889234125</v>
      </c>
      <c r="F51" s="186">
        <f t="shared" si="1"/>
        <v>-0.48352198892341258</v>
      </c>
      <c r="G51" s="190">
        <f>('Global Carbon Budget'!B51-('Fossil Emissions by Fuel Type'!F40*0.001))/(B51+C51)</f>
        <v>0.7710188090881045</v>
      </c>
      <c r="H51" s="191">
        <f>('Global Carbon Budget'!B51-('Fossil Emissions by Fuel Type'!F40*0.001))</f>
        <v>5.5819999999999999</v>
      </c>
      <c r="I51" s="186"/>
      <c r="N51" s="158">
        <f t="shared" si="2"/>
        <v>1987</v>
      </c>
      <c r="O51" s="193">
        <f t="shared" si="3"/>
        <v>26.526522776</v>
      </c>
      <c r="P51" s="193">
        <f t="shared" si="0"/>
        <v>20.452448</v>
      </c>
    </row>
    <row r="52" spans="1:16" ht="17" customHeight="1">
      <c r="A52" s="158">
        <v>1988</v>
      </c>
      <c r="B52" s="186">
        <v>5.9359999999999999</v>
      </c>
      <c r="C52" s="189">
        <f>'Land-Use Change Emissions'!B47</f>
        <v>1.5141772999999998</v>
      </c>
      <c r="D52" s="187">
        <v>4.7700000000000005</v>
      </c>
      <c r="E52" s="186">
        <f>'Ocean Sink'!B55</f>
        <v>1.8742990841024647</v>
      </c>
      <c r="F52" s="186">
        <f t="shared" si="1"/>
        <v>0.80587821589753483</v>
      </c>
      <c r="G52" s="190">
        <f>('Global Carbon Budget'!B52-('Fossil Emissions by Fuel Type'!F41*0.001))/(B52+C52)</f>
        <v>0.77635736266303346</v>
      </c>
      <c r="H52" s="191">
        <f>('Global Carbon Budget'!B52-('Fossil Emissions by Fuel Type'!F41*0.001))</f>
        <v>5.7839999999999998</v>
      </c>
      <c r="I52" s="186"/>
      <c r="N52" s="158">
        <f t="shared" si="2"/>
        <v>1988</v>
      </c>
      <c r="O52" s="193">
        <f t="shared" si="3"/>
        <v>27.297449627200002</v>
      </c>
      <c r="P52" s="193">
        <f t="shared" si="0"/>
        <v>21.192575999999999</v>
      </c>
    </row>
    <row r="53" spans="1:16" ht="17" customHeight="1">
      <c r="A53" s="158">
        <v>1989</v>
      </c>
      <c r="B53" s="186">
        <v>6.0659999999999998</v>
      </c>
      <c r="C53" s="189">
        <f>'Land-Use Change Emissions'!B48</f>
        <v>1.5312021000000002</v>
      </c>
      <c r="D53" s="187">
        <v>2.9255999999999998</v>
      </c>
      <c r="E53" s="186">
        <f>'Ocean Sink'!B56</f>
        <v>1.9680687494054485</v>
      </c>
      <c r="F53" s="186">
        <f t="shared" si="1"/>
        <v>2.7035333505945527</v>
      </c>
      <c r="G53" s="190">
        <f>('Global Carbon Budget'!B53-('Fossil Emissions by Fuel Type'!F42*0.001))/(B53+C53)</f>
        <v>0.77791796535200763</v>
      </c>
      <c r="H53" s="191">
        <f>('Global Carbon Budget'!B53-('Fossil Emissions by Fuel Type'!F42*0.001))</f>
        <v>5.91</v>
      </c>
      <c r="I53" s="186"/>
      <c r="N53" s="158">
        <f t="shared" si="2"/>
        <v>1989</v>
      </c>
      <c r="O53" s="193">
        <f t="shared" si="3"/>
        <v>27.836148494400003</v>
      </c>
      <c r="P53" s="193">
        <f t="shared" si="0"/>
        <v>21.654240000000001</v>
      </c>
    </row>
    <row r="54" spans="1:16" ht="17" customHeight="1">
      <c r="A54" s="158">
        <v>1990</v>
      </c>
      <c r="B54" s="186">
        <v>6.0862425481965152</v>
      </c>
      <c r="C54" s="189">
        <f>'Land-Use Change Emissions'!B49</f>
        <v>1.4442218</v>
      </c>
      <c r="D54" s="187">
        <v>2.5015999999999998</v>
      </c>
      <c r="E54" s="186">
        <f>'Ocean Sink'!B57</f>
        <v>2.0338387268571099</v>
      </c>
      <c r="F54" s="186">
        <f t="shared" si="1"/>
        <v>2.9950256213394058</v>
      </c>
      <c r="G54" s="190">
        <f>('Global Carbon Budget'!B54-('Fossil Emissions by Fuel Type'!F43*0.001))/(B54+C54)</f>
        <v>0.7873674549188352</v>
      </c>
      <c r="H54" s="191">
        <f>('Global Carbon Budget'!B54-('Fossil Emissions by Fuel Type'!F43*0.001))</f>
        <v>5.9292425481965152</v>
      </c>
      <c r="I54" s="186"/>
      <c r="N54" s="158">
        <f t="shared" si="2"/>
        <v>1990</v>
      </c>
      <c r="O54" s="193">
        <f t="shared" si="3"/>
        <v>27.591621371792034</v>
      </c>
      <c r="P54" s="193">
        <f t="shared" si="0"/>
        <v>21.724744696592033</v>
      </c>
    </row>
    <row r="55" spans="1:16" ht="17" customHeight="1">
      <c r="A55" s="158">
        <v>1991</v>
      </c>
      <c r="B55" s="186">
        <v>6.1658511657491628</v>
      </c>
      <c r="C55" s="189">
        <f>'Land-Use Change Emissions'!B50</f>
        <v>1.6358689</v>
      </c>
      <c r="D55" s="187">
        <v>1.5476000000000001</v>
      </c>
      <c r="E55" s="186">
        <f>'Ocean Sink'!B58</f>
        <v>2.1300765104733457</v>
      </c>
      <c r="F55" s="186">
        <f t="shared" si="1"/>
        <v>4.1240435552758168</v>
      </c>
      <c r="G55" s="190">
        <f>('Global Carbon Budget'!B55-('Fossil Emissions by Fuel Type'!F44*0.001))/(B55+C55)</f>
        <v>0.76968298210435027</v>
      </c>
      <c r="H55" s="191">
        <f>('Global Carbon Budget'!B55-('Fossil Emissions by Fuel Type'!F44*0.001))</f>
        <v>6.0048511657491632</v>
      </c>
      <c r="I55" s="186"/>
      <c r="N55" s="158">
        <f t="shared" si="2"/>
        <v>1991</v>
      </c>
      <c r="O55" s="193">
        <f t="shared" ref="O55:O79" si="4">3.664*(B55+C55)</f>
        <v>28.585502320904933</v>
      </c>
      <c r="P55" s="193">
        <f t="shared" ref="P55:P79" si="5">3.664*H55</f>
        <v>22.001774671304936</v>
      </c>
    </row>
    <row r="56" spans="1:16" ht="17" customHeight="1">
      <c r="A56" s="158">
        <v>1992</v>
      </c>
      <c r="B56" s="186">
        <v>6.1153281718827621</v>
      </c>
      <c r="C56" s="189">
        <f>'Land-Use Change Emissions'!B51</f>
        <v>1.6820379000000001</v>
      </c>
      <c r="D56" s="187">
        <v>1.484</v>
      </c>
      <c r="E56" s="186">
        <f>'Ocean Sink'!B59</f>
        <v>2.375833252209413</v>
      </c>
      <c r="F56" s="186">
        <f t="shared" si="1"/>
        <v>3.9375328196733492</v>
      </c>
      <c r="G56" s="190">
        <f>('Global Carbon Budget'!B56-('Fossil Emissions by Fuel Type'!F45*0.001))/(B56+C56)</f>
        <v>0.76286378208307859</v>
      </c>
      <c r="H56" s="191">
        <f>('Global Carbon Budget'!B56-('Fossil Emissions by Fuel Type'!F45*0.001))</f>
        <v>5.9483281718827623</v>
      </c>
      <c r="I56" s="186"/>
      <c r="N56" s="158">
        <f t="shared" si="2"/>
        <v>1992</v>
      </c>
      <c r="O56" s="193">
        <f t="shared" si="4"/>
        <v>28.569549287378443</v>
      </c>
      <c r="P56" s="193">
        <f t="shared" si="5"/>
        <v>21.794674421778442</v>
      </c>
    </row>
    <row r="57" spans="1:16" ht="17" customHeight="1">
      <c r="A57" s="158">
        <v>1993</v>
      </c>
      <c r="B57" s="186">
        <v>6.124182677057135</v>
      </c>
      <c r="C57" s="189">
        <f>'Land-Use Change Emissions'!B52</f>
        <v>1.5457908000000002</v>
      </c>
      <c r="D57" s="187">
        <v>2.5864000000000003</v>
      </c>
      <c r="E57" s="186">
        <f>'Ocean Sink'!B60</f>
        <v>2.4170027995101893</v>
      </c>
      <c r="F57" s="186">
        <f t="shared" si="1"/>
        <v>2.6665706775469462</v>
      </c>
      <c r="G57" s="190">
        <f>('Global Carbon Budget'!B57-('Fossil Emissions by Fuel Type'!F46*0.001))/(B57+C57)</f>
        <v>0.77551541668946833</v>
      </c>
      <c r="H57" s="191">
        <f>('Global Carbon Budget'!B57-('Fossil Emissions by Fuel Type'!F46*0.001))</f>
        <v>5.9481826770571349</v>
      </c>
      <c r="I57" s="186"/>
      <c r="N57" s="158">
        <f t="shared" si="2"/>
        <v>1993</v>
      </c>
      <c r="O57" s="193">
        <f t="shared" si="4"/>
        <v>28.102782819937346</v>
      </c>
      <c r="P57" s="193">
        <f t="shared" si="5"/>
        <v>21.794141328737343</v>
      </c>
    </row>
    <row r="58" spans="1:16" ht="17" customHeight="1">
      <c r="A58" s="158">
        <v>1994</v>
      </c>
      <c r="B58" s="186">
        <v>6.2259641353748831</v>
      </c>
      <c r="C58" s="189">
        <f>'Land-Use Change Emissions'!B53</f>
        <v>1.5028060999999999</v>
      </c>
      <c r="D58" s="187">
        <v>3.5615999999999999</v>
      </c>
      <c r="E58" s="186">
        <f>'Ocean Sink'!B61</f>
        <v>2.2090182245812255</v>
      </c>
      <c r="F58" s="186">
        <f t="shared" si="1"/>
        <v>1.9581520107936572</v>
      </c>
      <c r="G58" s="190">
        <f>('Global Carbon Budget'!B58-('Fossil Emissions by Fuel Type'!F47*0.001))/(B58+C58)</f>
        <v>0.78149096834703813</v>
      </c>
      <c r="H58" s="191">
        <f>('Global Carbon Budget'!B58-('Fossil Emissions by Fuel Type'!F47*0.001))</f>
        <v>6.0399641353748832</v>
      </c>
      <c r="I58" s="186"/>
      <c r="N58" s="158">
        <f t="shared" si="2"/>
        <v>1994</v>
      </c>
      <c r="O58" s="193">
        <f t="shared" si="4"/>
        <v>28.318214142413574</v>
      </c>
      <c r="P58" s="193">
        <f t="shared" si="5"/>
        <v>22.130428592013573</v>
      </c>
    </row>
    <row r="59" spans="1:16" ht="17" customHeight="1">
      <c r="A59" s="158">
        <v>1995</v>
      </c>
      <c r="B59" s="186">
        <v>6.3232562765397518</v>
      </c>
      <c r="C59" s="189">
        <f>'Land-Use Change Emissions'!B54</f>
        <v>1.4851805999999999</v>
      </c>
      <c r="D59" s="187">
        <v>4.1340000000000003</v>
      </c>
      <c r="E59" s="186">
        <f>'Ocean Sink'!B62</f>
        <v>2.1086067540870874</v>
      </c>
      <c r="F59" s="186">
        <f t="shared" si="1"/>
        <v>1.5658301224526636</v>
      </c>
      <c r="G59" s="190">
        <f>('Global Carbon Budget'!B59-('Fossil Emissions by Fuel Type'!F48*0.001))/(B59+C59)</f>
        <v>0.7845688418057053</v>
      </c>
      <c r="H59" s="191">
        <f>('Global Carbon Budget'!B59-('Fossil Emissions by Fuel Type'!F48*0.001))</f>
        <v>6.1262562765397517</v>
      </c>
      <c r="I59" s="186"/>
      <c r="N59" s="158">
        <f t="shared" si="2"/>
        <v>1995</v>
      </c>
      <c r="O59" s="193">
        <f t="shared" si="4"/>
        <v>28.610112715641652</v>
      </c>
      <c r="P59" s="193">
        <f t="shared" si="5"/>
        <v>22.446602997241651</v>
      </c>
    </row>
    <row r="60" spans="1:16" ht="17" customHeight="1">
      <c r="A60" s="158">
        <v>1996</v>
      </c>
      <c r="B60" s="186">
        <v>6.475108904947013</v>
      </c>
      <c r="C60" s="189">
        <f>'Land-Use Change Emissions'!B55</f>
        <v>1.4693037</v>
      </c>
      <c r="D60" s="187">
        <v>2.2684000000000002</v>
      </c>
      <c r="E60" s="186">
        <f>'Ocean Sink'!B63</f>
        <v>2.0330997743665247</v>
      </c>
      <c r="F60" s="186">
        <f t="shared" si="1"/>
        <v>3.6429128305804888</v>
      </c>
      <c r="G60" s="190">
        <f>('Global Carbon Budget'!B60-('Fossil Emissions by Fuel Type'!F49*0.001))/(B60+C60)</f>
        <v>0.78949938992863344</v>
      </c>
      <c r="H60" s="191">
        <f>('Global Carbon Budget'!B60-('Fossil Emissions by Fuel Type'!F49*0.001))</f>
        <v>6.2721089049470127</v>
      </c>
      <c r="I60" s="186"/>
      <c r="N60" s="158">
        <f t="shared" si="2"/>
        <v>1996</v>
      </c>
      <c r="O60" s="193">
        <f t="shared" si="4"/>
        <v>29.108327784525859</v>
      </c>
      <c r="P60" s="193">
        <f t="shared" si="5"/>
        <v>22.981007027725855</v>
      </c>
    </row>
    <row r="61" spans="1:16" ht="17" customHeight="1">
      <c r="A61" s="158">
        <v>1997</v>
      </c>
      <c r="B61" s="186">
        <v>6.5688639043398815</v>
      </c>
      <c r="C61" s="204">
        <f>'Land-Use Change Emissions'!B56</f>
        <v>2.1819918714285711</v>
      </c>
      <c r="D61" s="187">
        <v>4.1976000000000004</v>
      </c>
      <c r="E61" s="186">
        <f>'Ocean Sink'!B64</f>
        <v>2.1477880410035342</v>
      </c>
      <c r="F61" s="205">
        <f t="shared" si="1"/>
        <v>2.4054677347649189</v>
      </c>
      <c r="G61" s="190">
        <f>('Global Carbon Budget'!B61-('Fossil Emissions by Fuel Type'!F50*0.001))/(B61+C61)</f>
        <v>0.72677050877134275</v>
      </c>
      <c r="H61" s="191">
        <f>('Global Carbon Budget'!B61-('Fossil Emissions by Fuel Type'!F50*0.001))</f>
        <v>6.3598639043398819</v>
      </c>
      <c r="I61" s="186"/>
      <c r="N61" s="158">
        <f t="shared" si="2"/>
        <v>1997</v>
      </c>
      <c r="O61" s="193">
        <f t="shared" si="4"/>
        <v>32.063135562415617</v>
      </c>
      <c r="P61" s="193">
        <f t="shared" si="5"/>
        <v>23.302541345501329</v>
      </c>
    </row>
    <row r="62" spans="1:16" ht="17" customHeight="1">
      <c r="A62" s="158">
        <v>1998</v>
      </c>
      <c r="B62" s="186">
        <v>6.5929484004320145</v>
      </c>
      <c r="C62" s="204">
        <f>'Land-Use Change Emissions'!B57</f>
        <v>1.5403119714285713</v>
      </c>
      <c r="D62" s="187">
        <v>5.9572000000000003</v>
      </c>
      <c r="E62" s="186">
        <f>'Ocean Sink'!B65</f>
        <v>2.3319168070179161</v>
      </c>
      <c r="F62" s="205">
        <f t="shared" si="1"/>
        <v>-0.15585643515732972</v>
      </c>
      <c r="G62" s="190">
        <f>('Global Carbon Budget'!B62-('Fossil Emissions by Fuel Type'!F51*0.001))/(B62+C62)</f>
        <v>0.78491872982686839</v>
      </c>
      <c r="H62" s="191">
        <f>('Global Carbon Budget'!B62-('Fossil Emissions by Fuel Type'!F51*0.001))</f>
        <v>6.3839484004320148</v>
      </c>
      <c r="I62" s="186"/>
      <c r="N62" s="158">
        <f t="shared" si="2"/>
        <v>1998</v>
      </c>
      <c r="O62" s="193">
        <f t="shared" si="4"/>
        <v>29.800266002497192</v>
      </c>
      <c r="P62" s="193">
        <f t="shared" si="5"/>
        <v>23.390786939182902</v>
      </c>
    </row>
    <row r="63" spans="1:16" ht="17" customHeight="1">
      <c r="A63" s="158">
        <v>1999</v>
      </c>
      <c r="B63" s="186">
        <v>6.6235526070091977</v>
      </c>
      <c r="C63" s="204">
        <f>'Land-Use Change Emissions'!B58</f>
        <v>1.3026411714285713</v>
      </c>
      <c r="D63" s="187">
        <v>2.8620000000000005</v>
      </c>
      <c r="E63" s="186">
        <f>'Ocean Sink'!B66</f>
        <v>2.2128191098936569</v>
      </c>
      <c r="F63" s="205">
        <f t="shared" si="1"/>
        <v>2.8513746685441119</v>
      </c>
      <c r="G63" s="190">
        <f>('Global Carbon Budget'!B63-('Fossil Emissions by Fuel Type'!F52*0.001))/(B63+C63)</f>
        <v>0.80827605103945765</v>
      </c>
      <c r="H63" s="191">
        <f>('Global Carbon Budget'!B63-('Fossil Emissions by Fuel Type'!F52*0.001))</f>
        <v>6.406552607009198</v>
      </c>
      <c r="I63" s="186"/>
      <c r="N63" s="158">
        <f t="shared" si="2"/>
        <v>1999</v>
      </c>
      <c r="O63" s="193">
        <f t="shared" si="4"/>
        <v>29.041574004195986</v>
      </c>
      <c r="P63" s="193">
        <f t="shared" si="5"/>
        <v>23.473608752081702</v>
      </c>
    </row>
    <row r="64" spans="1:16" ht="17" customHeight="1">
      <c r="A64" s="158">
        <v>2000</v>
      </c>
      <c r="B64" s="186">
        <v>6.7850993888601332</v>
      </c>
      <c r="C64" s="204">
        <f>'Land-Use Change Emissions'!B59</f>
        <v>1.2006105714285715</v>
      </c>
      <c r="D64" s="187">
        <v>2.6288</v>
      </c>
      <c r="E64" s="186">
        <f>'Ocean Sink'!B67</f>
        <v>2.0984965311905417</v>
      </c>
      <c r="F64" s="205">
        <f t="shared" si="1"/>
        <v>3.2584134290981628</v>
      </c>
      <c r="G64" s="190">
        <f>('Global Carbon Budget'!B64-('Fossil Emissions by Fuel Type'!F53*0.001))/(B64+C64)</f>
        <v>0.82135457228940034</v>
      </c>
      <c r="H64" s="191">
        <f>('Global Carbon Budget'!B64-('Fossil Emissions by Fuel Type'!F53*0.001))</f>
        <v>6.5590993888601332</v>
      </c>
      <c r="I64" s="186"/>
      <c r="N64" s="158">
        <f t="shared" si="2"/>
        <v>2000</v>
      </c>
      <c r="O64" s="193">
        <f t="shared" si="4"/>
        <v>29.259641294497815</v>
      </c>
      <c r="P64" s="193">
        <f t="shared" si="5"/>
        <v>24.03254016078353</v>
      </c>
    </row>
    <row r="65" spans="1:16" ht="17" customHeight="1">
      <c r="A65" s="158">
        <v>2001</v>
      </c>
      <c r="B65" s="186">
        <v>6.974110972518222</v>
      </c>
      <c r="C65" s="204">
        <f>'Land-Use Change Emissions'!B60</f>
        <v>0.96121967142857134</v>
      </c>
      <c r="D65" s="187">
        <v>3.9008000000000003</v>
      </c>
      <c r="E65" s="186">
        <f>'Ocean Sink'!B68</f>
        <v>1.9977042982352049</v>
      </c>
      <c r="F65" s="205">
        <f t="shared" si="1"/>
        <v>2.0368263457115878</v>
      </c>
      <c r="G65" s="190">
        <f>('Global Carbon Budget'!B65-('Fossil Emissions by Fuel Type'!F54*0.001))/(B65+C65)</f>
        <v>0.84900192251691564</v>
      </c>
      <c r="H65" s="191">
        <f>('Global Carbon Budget'!B65-('Fossil Emissions by Fuel Type'!F54*0.001))</f>
        <v>6.7371109725182219</v>
      </c>
      <c r="I65" s="186"/>
      <c r="N65" s="158">
        <f t="shared" si="2"/>
        <v>2001</v>
      </c>
      <c r="O65" s="193">
        <f t="shared" si="4"/>
        <v>29.075051479421052</v>
      </c>
      <c r="P65" s="193">
        <f t="shared" si="5"/>
        <v>24.684774603306767</v>
      </c>
    </row>
    <row r="66" spans="1:16" ht="17" customHeight="1">
      <c r="A66" s="158">
        <v>2002</v>
      </c>
      <c r="B66" s="186">
        <v>7.0736442061464446</v>
      </c>
      <c r="C66" s="204">
        <f>'Land-Use Change Emissions'!B61</f>
        <v>1.0700041714285713</v>
      </c>
      <c r="D66" s="187">
        <v>5.0456000000000003</v>
      </c>
      <c r="E66" s="186">
        <f>'Ocean Sink'!B69</f>
        <v>2.2643369201838519</v>
      </c>
      <c r="F66" s="205">
        <f t="shared" si="1"/>
        <v>0.83371145739116326</v>
      </c>
      <c r="G66" s="190">
        <f>('Global Carbon Budget'!B66-('Fossil Emissions by Fuel Type'!F55*0.001))/(B66+C66)</f>
        <v>0.83766438454428549</v>
      </c>
      <c r="H66" s="191">
        <f>('Global Carbon Budget'!B66-('Fossil Emissions by Fuel Type'!F55*0.001))</f>
        <v>6.8216442061464448</v>
      </c>
      <c r="I66" s="186"/>
      <c r="N66" s="158">
        <f t="shared" si="2"/>
        <v>2002</v>
      </c>
      <c r="O66" s="193">
        <f t="shared" si="4"/>
        <v>29.838327655434856</v>
      </c>
      <c r="P66" s="193">
        <f t="shared" si="5"/>
        <v>24.994504371320573</v>
      </c>
    </row>
    <row r="67" spans="1:16" ht="17" customHeight="1">
      <c r="A67" s="158">
        <v>2003</v>
      </c>
      <c r="B67" s="186">
        <v>7.4734794091148524</v>
      </c>
      <c r="C67" s="204">
        <f>'Land-Use Change Emissions'!B62</f>
        <v>0.90049627142857158</v>
      </c>
      <c r="D67" s="187">
        <v>4.8335999999999997</v>
      </c>
      <c r="E67" s="186">
        <f>'Ocean Sink'!B70</f>
        <v>2.3847521326147816</v>
      </c>
      <c r="F67" s="205">
        <f t="shared" si="1"/>
        <v>1.1556235479286427</v>
      </c>
      <c r="G67" s="190">
        <f>('Global Carbon Budget'!B67-('Fossil Emissions by Fuel Type'!F56*0.001))/(B67+C67)</f>
        <v>0.85950564984776456</v>
      </c>
      <c r="H67" s="191">
        <f>('Global Carbon Budget'!B67-('Fossil Emissions by Fuel Type'!F56*0.001))</f>
        <v>7.1974794091148526</v>
      </c>
      <c r="I67" s="186"/>
      <c r="N67" s="158">
        <f t="shared" si="2"/>
        <v>2003</v>
      </c>
      <c r="O67" s="193">
        <f t="shared" si="4"/>
        <v>30.682246893511106</v>
      </c>
      <c r="P67" s="193">
        <f t="shared" si="5"/>
        <v>26.371564554996819</v>
      </c>
    </row>
    <row r="68" spans="1:16" ht="17" customHeight="1">
      <c r="A68" s="158">
        <v>2004</v>
      </c>
      <c r="B68" s="186">
        <v>7.8548624076716953</v>
      </c>
      <c r="C68" s="204">
        <f>'Land-Use Change Emissions'!B63</f>
        <v>1.0375844714285714</v>
      </c>
      <c r="D68" s="187">
        <v>3.3072000000000004</v>
      </c>
      <c r="E68" s="186">
        <f>'Ocean Sink'!B71</f>
        <v>2.2722496120269242</v>
      </c>
      <c r="F68" s="205">
        <f t="shared" si="1"/>
        <v>3.3129972670733419</v>
      </c>
      <c r="G68" s="190">
        <f>('Global Carbon Budget'!B68-('Fossil Emissions by Fuel Type'!F57*0.001))/(B68+C68)</f>
        <v>0.84980686535585981</v>
      </c>
      <c r="H68" s="191">
        <f>('Global Carbon Budget'!B68-('Fossil Emissions by Fuel Type'!F57*0.001))</f>
        <v>7.5568624076716953</v>
      </c>
      <c r="I68" s="186"/>
      <c r="N68" s="158">
        <f t="shared" si="2"/>
        <v>2004</v>
      </c>
      <c r="O68" s="193">
        <f t="shared" si="4"/>
        <v>32.581925365023373</v>
      </c>
      <c r="P68" s="193">
        <f t="shared" si="5"/>
        <v>27.688343861709093</v>
      </c>
    </row>
    <row r="69" spans="1:16" ht="17" customHeight="1">
      <c r="A69" s="158">
        <v>2005</v>
      </c>
      <c r="B69" s="186">
        <v>8.2333777931780059</v>
      </c>
      <c r="C69" s="204">
        <f>'Land-Use Change Emissions'!B64</f>
        <v>1.0250360714285716</v>
      </c>
      <c r="D69" s="187">
        <v>5.1516000000000002</v>
      </c>
      <c r="E69" s="186">
        <f>'Ocean Sink'!B72</f>
        <v>2.2942995548705625</v>
      </c>
      <c r="F69" s="205">
        <f t="shared" si="1"/>
        <v>1.8125143097360148</v>
      </c>
      <c r="G69" s="190">
        <f>('Global Carbon Budget'!B69-('Fossil Emissions by Fuel Type'!F58*0.001))/(B69+C69)</f>
        <v>0.85472284010002753</v>
      </c>
      <c r="H69" s="191">
        <f>('Global Carbon Budget'!B69-('Fossil Emissions by Fuel Type'!F58*0.001))</f>
        <v>7.9133777931780056</v>
      </c>
      <c r="I69" s="186"/>
      <c r="N69" s="158">
        <f t="shared" si="2"/>
        <v>2005</v>
      </c>
      <c r="O69" s="193">
        <f t="shared" si="4"/>
        <v>33.922828399918501</v>
      </c>
      <c r="P69" s="193">
        <f t="shared" si="5"/>
        <v>28.994616234204212</v>
      </c>
    </row>
    <row r="70" spans="1:16" ht="17" customHeight="1">
      <c r="A70" s="158">
        <v>2006</v>
      </c>
      <c r="B70" s="186">
        <v>8.5261079492303526</v>
      </c>
      <c r="C70" s="204">
        <f>'Land-Use Change Emissions'!B65</f>
        <v>1.0919811714285714</v>
      </c>
      <c r="D70" s="187">
        <v>3.7524000000000002</v>
      </c>
      <c r="E70" s="186">
        <f>'Ocean Sink'!B73</f>
        <v>2.4526909455008914</v>
      </c>
      <c r="F70" s="205">
        <f t="shared" si="1"/>
        <v>3.4129981751580329</v>
      </c>
      <c r="G70" s="190">
        <f>('Global Carbon Budget'!B70-('Fossil Emissions by Fuel Type'!F59*0.001))/(B70+C70)</f>
        <v>0.84945230250378756</v>
      </c>
      <c r="H70" s="191">
        <f>('Global Carbon Budget'!B70-('Fossil Emissions by Fuel Type'!F59*0.001))</f>
        <v>8.1701079492303528</v>
      </c>
      <c r="I70" s="186"/>
      <c r="N70" s="158">
        <f t="shared" si="2"/>
        <v>2006</v>
      </c>
      <c r="O70" s="193">
        <f t="shared" si="4"/>
        <v>35.240678538094301</v>
      </c>
      <c r="P70" s="193">
        <f t="shared" si="5"/>
        <v>29.935275525980014</v>
      </c>
    </row>
    <row r="71" spans="1:16" ht="17" customHeight="1">
      <c r="A71" s="158">
        <v>2007</v>
      </c>
      <c r="B71" s="186">
        <v>8.7755530323061759</v>
      </c>
      <c r="C71" s="204">
        <f>'Land-Use Change Emissions'!B66</f>
        <v>0.9656268714285714</v>
      </c>
      <c r="D71" s="187">
        <v>4.4307999999999996</v>
      </c>
      <c r="E71" s="186">
        <f>'Ocean Sink'!B74</f>
        <v>2.4858930413146356</v>
      </c>
      <c r="F71" s="205">
        <f t="shared" si="1"/>
        <v>2.8244868624201112</v>
      </c>
      <c r="G71" s="190">
        <f>('Global Carbon Budget'!B71-('Fossil Emissions by Fuel Type'!F60*0.001))/(B71+C71)</f>
        <v>0.86165671050671255</v>
      </c>
      <c r="H71" s="191">
        <f>('Global Carbon Budget'!B71-('Fossil Emissions by Fuel Type'!F60*0.001))</f>
        <v>8.3935530323061762</v>
      </c>
      <c r="I71" s="186"/>
      <c r="N71" s="158">
        <f t="shared" si="2"/>
        <v>2007</v>
      </c>
      <c r="O71" s="193">
        <f t="shared" si="4"/>
        <v>35.691683167284111</v>
      </c>
      <c r="P71" s="193">
        <f t="shared" si="5"/>
        <v>30.753978310369831</v>
      </c>
    </row>
    <row r="72" spans="1:16" ht="17" customHeight="1">
      <c r="A72" s="158">
        <v>2008</v>
      </c>
      <c r="B72" s="186">
        <v>8.9638335384000101</v>
      </c>
      <c r="C72" s="204">
        <f>'Land-Use Change Emissions'!B67</f>
        <v>0.66793327142857151</v>
      </c>
      <c r="D72" s="187">
        <v>3.7736000000000001</v>
      </c>
      <c r="E72" s="186">
        <f>'Ocean Sink'!B75</f>
        <v>2.4742059583071851</v>
      </c>
      <c r="F72" s="205">
        <f t="shared" si="1"/>
        <v>3.3839608515213966</v>
      </c>
      <c r="G72" s="190">
        <f>('Global Carbon Budget'!B72-('Fossil Emissions by Fuel Type'!F61*0.001))/(B72+C72)</f>
        <v>0.89036972216239063</v>
      </c>
      <c r="H72" s="191">
        <f>('Global Carbon Budget'!B72-('Fossil Emissions by Fuel Type'!F61*0.001))</f>
        <v>8.5758335384000102</v>
      </c>
      <c r="I72" s="186"/>
      <c r="N72" s="158">
        <f t="shared" si="2"/>
        <v>2008</v>
      </c>
      <c r="O72" s="193">
        <f t="shared" si="4"/>
        <v>35.290793591211923</v>
      </c>
      <c r="P72" s="193">
        <f t="shared" si="5"/>
        <v>31.421854084697639</v>
      </c>
    </row>
    <row r="73" spans="1:16" ht="17" customHeight="1">
      <c r="A73" s="158">
        <v>2009</v>
      </c>
      <c r="B73" s="186">
        <v>8.8718674344424731</v>
      </c>
      <c r="C73" s="204">
        <f>'Land-Use Change Emissions'!B68</f>
        <v>0.75440617142857147</v>
      </c>
      <c r="D73" s="187">
        <v>3.4344000000000006</v>
      </c>
      <c r="E73" s="186">
        <f>'Ocean Sink'!B76</f>
        <v>2.5166686136375485</v>
      </c>
      <c r="F73" s="205">
        <f t="shared" si="1"/>
        <v>3.6752049922334966</v>
      </c>
      <c r="G73" s="190">
        <f>('Global Carbon Budget'!B73-('Fossil Emissions by Fuel Type'!F62*0.001))/(B73+C73)</f>
        <v>0.87851932956535184</v>
      </c>
      <c r="H73" s="191">
        <f>('Global Carbon Budget'!B73-('Fossil Emissions by Fuel Type'!F62*0.001))</f>
        <v>8.4568674344424721</v>
      </c>
      <c r="I73" s="186"/>
      <c r="N73" s="158">
        <f t="shared" si="2"/>
        <v>2009</v>
      </c>
      <c r="O73" s="193">
        <f t="shared" si="4"/>
        <v>35.270666491911513</v>
      </c>
      <c r="P73" s="193">
        <f t="shared" si="5"/>
        <v>30.985962279797221</v>
      </c>
    </row>
    <row r="74" spans="1:16" ht="17" customHeight="1">
      <c r="A74" s="158">
        <v>2010</v>
      </c>
      <c r="B74" s="186">
        <v>9.20741144112705</v>
      </c>
      <c r="C74" s="204">
        <f>'Land-Use Change Emissions'!B69</f>
        <v>0.88457407142857147</v>
      </c>
      <c r="D74" s="187">
        <v>5.1728000000000005</v>
      </c>
      <c r="E74" s="186">
        <f>'Ocean Sink'!B77</f>
        <v>2.4890020396463437</v>
      </c>
      <c r="F74" s="205">
        <f t="shared" si="1"/>
        <v>2.4301834729092779</v>
      </c>
      <c r="G74" s="190">
        <f>('Global Carbon Budget'!B74-('Fossil Emissions by Fuel Type'!F63*0.001))/(B74+C74)</f>
        <v>0.86795719536351956</v>
      </c>
      <c r="H74" s="191">
        <f>('Global Carbon Budget'!B74-('Fossil Emissions by Fuel Type'!F63*0.001))</f>
        <v>8.7594114411270496</v>
      </c>
      <c r="I74" s="186"/>
      <c r="N74" s="158">
        <f t="shared" si="2"/>
        <v>2010</v>
      </c>
      <c r="O74" s="193">
        <f t="shared" si="4"/>
        <v>36.977034918003802</v>
      </c>
      <c r="P74" s="193">
        <f t="shared" si="5"/>
        <v>32.094483520289508</v>
      </c>
    </row>
    <row r="75" spans="1:16" ht="17" customHeight="1">
      <c r="A75" s="158">
        <v>2011</v>
      </c>
      <c r="B75" s="206">
        <v>9.5434228527129914</v>
      </c>
      <c r="C75" s="204">
        <f>'Land-Use Change Emissions'!B70</f>
        <v>0.91310127142857145</v>
      </c>
      <c r="D75" s="187">
        <v>3.5828000000000002</v>
      </c>
      <c r="E75" s="186">
        <f>'Ocean Sink'!B78</f>
        <v>2.6465345604257782</v>
      </c>
      <c r="F75" s="205">
        <f t="shared" si="1"/>
        <v>4.2271895637157844</v>
      </c>
      <c r="G75" s="190">
        <f>('Global Carbon Budget'!B75-('Fossil Emissions by Fuel Type'!F64*0.001))/(B75+C75)</f>
        <v>0.86524190498683007</v>
      </c>
      <c r="H75" s="191">
        <f>('Global Carbon Budget'!B75-('Fossil Emissions by Fuel Type'!F64*0.001))</f>
        <v>9.047422852712991</v>
      </c>
      <c r="N75" s="158">
        <f t="shared" si="2"/>
        <v>2011</v>
      </c>
      <c r="O75" s="193">
        <f t="shared" si="4"/>
        <v>38.312704390854691</v>
      </c>
      <c r="P75" s="193">
        <f t="shared" si="5"/>
        <v>33.1497573323404</v>
      </c>
    </row>
    <row r="76" spans="1:16" ht="17" customHeight="1">
      <c r="A76" s="158">
        <v>2012</v>
      </c>
      <c r="B76" s="206">
        <v>9.6866316906117351</v>
      </c>
      <c r="C76" s="204">
        <f>'Land-Use Change Emissions'!B71</f>
        <v>0.9701012714285715</v>
      </c>
      <c r="D76" s="187">
        <v>4.9820000000000002</v>
      </c>
      <c r="E76" s="186">
        <f>'Ocean Sink'!B79</f>
        <v>2.741612620113119</v>
      </c>
      <c r="F76" s="205">
        <f t="shared" si="1"/>
        <v>2.9331203419271876</v>
      </c>
      <c r="G76" s="190">
        <f>('Global Carbon Budget'!B76-('Fossil Emissions by Fuel Type'!F65*0.001))/(B76+C76)</f>
        <v>0.86017278684411358</v>
      </c>
      <c r="H76" s="191">
        <f>('Global Carbon Budget'!B76-('Fossil Emissions by Fuel Type'!F65*0.001))</f>
        <v>9.1666316906117356</v>
      </c>
      <c r="N76" s="158">
        <f t="shared" si="2"/>
        <v>2012</v>
      </c>
      <c r="O76" s="193">
        <f t="shared" si="4"/>
        <v>39.046269572915683</v>
      </c>
      <c r="P76" s="193">
        <f t="shared" si="5"/>
        <v>33.586538514401397</v>
      </c>
    </row>
    <row r="77" spans="1:16" ht="17" customHeight="1">
      <c r="A77" s="158">
        <v>2013</v>
      </c>
      <c r="B77" s="187">
        <v>9.8215609190320663</v>
      </c>
      <c r="C77" s="204">
        <f>'Land-Use Change Emissions'!B72</f>
        <v>0.91810127142857145</v>
      </c>
      <c r="D77" s="187">
        <v>5.2364000000000006</v>
      </c>
      <c r="E77" s="186">
        <f>'Ocean Sink'!B80</f>
        <v>2.7515413609327068</v>
      </c>
      <c r="F77" s="205">
        <f t="shared" si="1"/>
        <v>2.751720829527931</v>
      </c>
      <c r="G77" s="190">
        <f>('Global Carbon Budget'!B77-('Fossil Emissions by Fuel Type'!F66*0.001))/(B77+C77)</f>
        <v>0.86292853114726953</v>
      </c>
      <c r="H77" s="191">
        <f>('Global Carbon Budget'!B77-('Fossil Emissions by Fuel Type'!F66*0.001))</f>
        <v>9.267560919032066</v>
      </c>
      <c r="N77" s="158">
        <f t="shared" si="2"/>
        <v>2013</v>
      </c>
      <c r="O77" s="193">
        <f t="shared" si="4"/>
        <v>39.35012226584778</v>
      </c>
      <c r="P77" s="193">
        <f t="shared" si="5"/>
        <v>33.956343207333489</v>
      </c>
    </row>
    <row r="78" spans="1:16" ht="17" customHeight="1">
      <c r="A78" s="158">
        <v>2014</v>
      </c>
      <c r="B78" s="207">
        <v>9.8909478177573664</v>
      </c>
      <c r="C78" s="204">
        <f>'Land-Use Change Emissions'!B73</f>
        <v>1.0951012714285715</v>
      </c>
      <c r="D78" s="187">
        <v>4.2187999999999999</v>
      </c>
      <c r="E78" s="186">
        <f>'Ocean Sink'!B81</f>
        <v>2.8843755874831092</v>
      </c>
      <c r="F78" s="205">
        <f>B78+C78-D78-E78</f>
        <v>3.8828735017028291</v>
      </c>
      <c r="G78" s="190">
        <f>('Global Carbon Budget'!B78-('Fossil Emissions by Fuel Type'!F67*0.001))/(B78+C78)</f>
        <v>0.84852841718688765</v>
      </c>
      <c r="H78" s="191">
        <f>('Global Carbon Budget'!B78-('Fossil Emissions by Fuel Type'!F67*0.001))</f>
        <v>9.3219748447843926</v>
      </c>
      <c r="N78" s="158">
        <f t="shared" si="2"/>
        <v>2014</v>
      </c>
      <c r="O78" s="193">
        <f t="shared" si="4"/>
        <v>40.252883862777281</v>
      </c>
      <c r="P78" s="193">
        <f t="shared" si="5"/>
        <v>34.155715831290017</v>
      </c>
    </row>
    <row r="79" spans="1:16" ht="17" customHeight="1">
      <c r="A79" s="158">
        <v>2015</v>
      </c>
      <c r="B79" s="207">
        <v>9.8967060457050309</v>
      </c>
      <c r="C79" s="204">
        <f>'Land-Use Change Emissions'!B74</f>
        <v>1.3171012714285715</v>
      </c>
      <c r="D79" s="186">
        <v>6.2964000000000011</v>
      </c>
      <c r="E79" s="186">
        <f>'Ocean Sink'!B82</f>
        <v>3.0329829420403862</v>
      </c>
      <c r="F79" s="205">
        <f>B79+C79-D79-E79</f>
        <v>1.8844243750932148</v>
      </c>
      <c r="G79" s="190">
        <f>('Global Carbon Budget'!B79-('Fossil Emissions by Fuel Type'!F68*0.001))/(B79+C79)</f>
        <v>0.83277893435470296</v>
      </c>
      <c r="H79" s="191">
        <f>('Global Carbon Budget'!B79-('Fossil Emissions by Fuel Type'!F68*0.001))</f>
        <v>9.3386225076214924</v>
      </c>
      <c r="N79" s="158">
        <f t="shared" si="2"/>
        <v>2015</v>
      </c>
      <c r="O79" s="193">
        <f t="shared" si="4"/>
        <v>41.087390009977518</v>
      </c>
      <c r="P79" s="193">
        <f t="shared" si="5"/>
        <v>34.216712867925146</v>
      </c>
    </row>
    <row r="80" spans="1:16" ht="17" customHeight="1">
      <c r="B80" s="208"/>
      <c r="E80" s="186"/>
    </row>
    <row r="81" spans="4:6" s="210" customFormat="1" ht="17" customHeight="1">
      <c r="D81" s="209"/>
      <c r="F81" s="209"/>
    </row>
    <row r="82" spans="4:6" s="210" customFormat="1" ht="17" customHeight="1"/>
    <row r="83" spans="4:6" s="210" customFormat="1" ht="17" customHeight="1"/>
    <row r="84" spans="4:6" s="210" customFormat="1" ht="17" customHeight="1"/>
    <row r="85" spans="4:6" s="210" customFormat="1" ht="17" customHeight="1"/>
    <row r="86" spans="4:6" s="210" customFormat="1" ht="17" customHeight="1"/>
    <row r="87" spans="4:6" s="210" customFormat="1" ht="17" customHeight="1"/>
    <row r="88" spans="4:6" s="210" customFormat="1" ht="17" customHeight="1"/>
    <row r="89" spans="4:6" s="210" customFormat="1" ht="17" customHeight="1"/>
    <row r="90" spans="4:6" s="210" customFormat="1" ht="17" customHeight="1"/>
    <row r="91" spans="4:6" s="210" customFormat="1" ht="17" customHeight="1"/>
    <row r="92" spans="4:6" s="210" customFormat="1" ht="17" customHeight="1"/>
    <row r="93" spans="4:6" s="210" customFormat="1" ht="17" customHeight="1"/>
    <row r="94" spans="4:6" s="210" customFormat="1" ht="17" customHeight="1"/>
    <row r="95" spans="4:6" s="210" customFormat="1" ht="17" customHeight="1"/>
    <row r="96" spans="4:6" s="210" customFormat="1" ht="17" customHeight="1"/>
    <row r="97" s="210" customFormat="1" ht="17" customHeight="1"/>
    <row r="98" s="210" customFormat="1" ht="17" customHeight="1"/>
    <row r="99" s="210" customFormat="1" ht="17" customHeight="1"/>
    <row r="100" s="210" customFormat="1" ht="17" customHeight="1"/>
    <row r="101" s="210" customFormat="1" ht="17" customHeight="1"/>
    <row r="102" s="210" customFormat="1" ht="17" customHeight="1"/>
    <row r="103" s="210" customFormat="1" ht="17" customHeight="1"/>
    <row r="104" s="210" customFormat="1" ht="17" customHeight="1"/>
    <row r="105" s="210" customFormat="1" ht="17" customHeight="1"/>
    <row r="106" s="210" customFormat="1" ht="17" customHeight="1"/>
    <row r="107" s="210" customFormat="1" ht="17" customHeight="1"/>
    <row r="108" s="210" customFormat="1" ht="17" customHeight="1"/>
    <row r="109" s="210" customFormat="1" ht="17" customHeight="1"/>
    <row r="110" s="210" customFormat="1" ht="17" customHeight="1"/>
    <row r="111" s="210" customFormat="1" ht="17" customHeight="1"/>
    <row r="112" s="210" customFormat="1" ht="17" customHeight="1"/>
    <row r="113" s="210" customFormat="1" ht="17" customHeight="1"/>
    <row r="114" s="210" customFormat="1" ht="17" customHeight="1"/>
    <row r="115" s="210" customFormat="1" ht="17" customHeight="1"/>
    <row r="116" s="210" customFormat="1" ht="17" customHeight="1"/>
    <row r="117" s="210" customFormat="1" ht="17" customHeight="1"/>
    <row r="118" s="210" customFormat="1" ht="17" customHeight="1"/>
    <row r="119" s="210" customFormat="1" ht="17" customHeight="1"/>
    <row r="120" s="210" customFormat="1" ht="17" customHeight="1"/>
    <row r="121" s="210" customFormat="1" ht="17" customHeight="1"/>
    <row r="122" s="210" customFormat="1" ht="17" customHeight="1"/>
    <row r="123" s="210" customFormat="1" ht="17" customHeight="1"/>
    <row r="124" s="210" customFormat="1" ht="17" customHeight="1"/>
    <row r="125" s="210" customFormat="1" ht="17" customHeight="1"/>
    <row r="126" s="210" customFormat="1" ht="17" customHeight="1"/>
    <row r="127" s="210" customFormat="1" ht="17" customHeight="1"/>
    <row r="128" s="210" customFormat="1" ht="17" customHeight="1"/>
    <row r="129" s="210" customFormat="1" ht="17" customHeight="1"/>
    <row r="130" s="210" customFormat="1" ht="17" customHeight="1"/>
    <row r="131" s="210" customFormat="1" ht="17" customHeight="1"/>
    <row r="132" s="210" customFormat="1" ht="17" customHeight="1"/>
    <row r="133" s="210" customFormat="1" ht="17" customHeight="1"/>
    <row r="134" s="210" customFormat="1" ht="17" customHeight="1"/>
    <row r="135" s="210" customFormat="1" ht="17" customHeight="1"/>
    <row r="136" s="210" customFormat="1" ht="17" customHeight="1"/>
    <row r="137" s="210" customFormat="1" ht="17" customHeight="1"/>
    <row r="138" s="210" customFormat="1" ht="17" customHeight="1"/>
    <row r="139" s="210" customFormat="1" ht="17" customHeight="1"/>
    <row r="140" s="210" customFormat="1" ht="17" customHeight="1"/>
    <row r="141" s="210" customFormat="1" ht="17" customHeight="1"/>
    <row r="142" s="210" customFormat="1" ht="17" customHeight="1"/>
    <row r="143" s="210" customFormat="1" ht="17" customHeight="1"/>
    <row r="144" s="210" customFormat="1" ht="17" customHeight="1"/>
    <row r="145" s="210" customFormat="1" ht="17" customHeight="1"/>
    <row r="146" s="210" customFormat="1" ht="17" customHeight="1"/>
    <row r="147" s="210" customFormat="1" ht="17" customHeight="1"/>
    <row r="148" s="210" customFormat="1" ht="17" customHeight="1"/>
    <row r="149" s="210" customFormat="1" ht="17" customHeight="1"/>
    <row r="150" s="210" customFormat="1" ht="17" customHeight="1"/>
    <row r="151" s="210" customFormat="1" ht="17" customHeight="1"/>
    <row r="152" s="210" customFormat="1" ht="17" customHeight="1"/>
    <row r="153" s="210" customFormat="1" ht="17" customHeight="1"/>
    <row r="154" s="210" customFormat="1" ht="17" customHeight="1"/>
    <row r="155" s="210" customFormat="1" ht="17" customHeight="1"/>
    <row r="156" s="210" customFormat="1" ht="17" customHeight="1"/>
  </sheetData>
  <mergeCells count="1">
    <mergeCell ref="G21:M21"/>
  </mergeCells>
  <phoneticPr fontId="5"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78"/>
  <sheetViews>
    <sheetView zoomScale="70" zoomScaleNormal="70" zoomScalePageLayoutView="125" workbookViewId="0">
      <selection activeCell="B58" sqref="B58"/>
    </sheetView>
  </sheetViews>
  <sheetFormatPr baseColWidth="10" defaultColWidth="11" defaultRowHeight="17" customHeight="1"/>
  <cols>
    <col min="1" max="1" width="13.5" style="1" customWidth="1"/>
    <col min="2" max="2" width="11.1640625" style="1" bestFit="1" customWidth="1"/>
    <col min="3" max="7" width="11" style="1"/>
    <col min="8" max="8" width="11" style="17"/>
    <col min="9" max="249" width="11" style="1"/>
    <col min="250" max="250" width="11" style="3"/>
    <col min="251" max="16384" width="11" style="1"/>
  </cols>
  <sheetData>
    <row r="1" spans="1:249" ht="17" customHeight="1">
      <c r="B1" s="23" t="s">
        <v>16</v>
      </c>
      <c r="C1" s="24"/>
      <c r="D1" s="24"/>
      <c r="E1" s="24"/>
      <c r="F1" s="24"/>
      <c r="G1" s="24"/>
      <c r="H1" s="35"/>
      <c r="I1" s="24"/>
      <c r="J1" s="24"/>
      <c r="K1" s="24"/>
      <c r="L1" s="24"/>
      <c r="M1" s="24"/>
      <c r="N1" s="24"/>
      <c r="O1" s="24"/>
      <c r="P1" s="24"/>
      <c r="Q1" s="24"/>
    </row>
    <row r="2" spans="1:249" ht="17" customHeight="1">
      <c r="A2" s="4"/>
      <c r="B2" s="36" t="s">
        <v>56</v>
      </c>
      <c r="C2" s="37"/>
      <c r="D2" s="37"/>
      <c r="E2" s="37"/>
      <c r="F2" s="37"/>
      <c r="G2" s="37"/>
      <c r="H2" s="37"/>
      <c r="I2" s="37"/>
      <c r="J2" s="37"/>
      <c r="K2" s="37"/>
      <c r="L2" s="37"/>
      <c r="M2" s="25"/>
      <c r="N2" s="25"/>
      <c r="O2" s="25"/>
      <c r="P2" s="25"/>
      <c r="Q2" s="25"/>
    </row>
    <row r="3" spans="1:249" ht="17" customHeight="1">
      <c r="B3" s="26" t="s">
        <v>50</v>
      </c>
      <c r="C3" s="29"/>
      <c r="D3" s="29"/>
      <c r="E3" s="29"/>
      <c r="F3" s="29"/>
      <c r="G3" s="29"/>
      <c r="H3" s="38"/>
      <c r="I3" s="29"/>
      <c r="J3" s="29"/>
      <c r="K3" s="26"/>
      <c r="L3" s="26"/>
      <c r="M3" s="26"/>
      <c r="N3" s="26"/>
      <c r="O3" s="26"/>
      <c r="P3" s="26"/>
      <c r="Q3" s="26"/>
    </row>
    <row r="4" spans="1:249" ht="17" customHeight="1">
      <c r="B4" s="90" t="s">
        <v>124</v>
      </c>
      <c r="C4" s="34"/>
      <c r="D4" s="34"/>
      <c r="E4" s="34"/>
      <c r="F4" s="34"/>
      <c r="G4" s="34"/>
      <c r="H4" s="41"/>
      <c r="I4" s="34"/>
      <c r="J4" s="27"/>
      <c r="K4" s="27"/>
      <c r="L4" s="27"/>
      <c r="M4" s="27"/>
      <c r="N4" s="27"/>
      <c r="O4" s="27"/>
      <c r="P4" s="27"/>
      <c r="Q4" s="27"/>
    </row>
    <row r="5" spans="1:249" ht="17" customHeight="1">
      <c r="B5" s="31" t="s">
        <v>17</v>
      </c>
      <c r="C5" s="92"/>
      <c r="D5" s="92"/>
      <c r="E5" s="92"/>
      <c r="F5" s="92"/>
      <c r="G5" s="92"/>
      <c r="H5" s="39"/>
      <c r="I5" s="92"/>
      <c r="J5" s="92"/>
      <c r="K5" s="27"/>
      <c r="L5" s="27"/>
      <c r="M5" s="27"/>
      <c r="N5" s="27"/>
      <c r="O5" s="27"/>
      <c r="P5" s="27"/>
      <c r="Q5" s="27"/>
    </row>
    <row r="6" spans="1:249" ht="17" customHeight="1">
      <c r="B6" s="152" t="s">
        <v>137</v>
      </c>
      <c r="C6" s="42"/>
      <c r="D6" s="42"/>
      <c r="E6" s="42"/>
      <c r="F6" s="42"/>
      <c r="G6" s="42"/>
      <c r="H6" s="42"/>
      <c r="I6" s="42"/>
      <c r="J6" s="42"/>
      <c r="K6" s="27"/>
      <c r="L6" s="27"/>
      <c r="M6" s="27"/>
      <c r="N6" s="27"/>
      <c r="O6" s="27"/>
      <c r="P6" s="27"/>
      <c r="Q6" s="27"/>
    </row>
    <row r="7" spans="1:249" ht="17" customHeight="1">
      <c r="A7" s="2"/>
      <c r="B7" s="96" t="s">
        <v>135</v>
      </c>
      <c r="C7" s="82"/>
      <c r="D7" s="82"/>
      <c r="E7" s="82"/>
      <c r="F7" s="82"/>
      <c r="G7" s="82"/>
      <c r="H7" s="82"/>
      <c r="I7" s="82"/>
      <c r="J7" s="82"/>
      <c r="K7" s="27"/>
      <c r="L7" s="27"/>
      <c r="M7" s="27"/>
      <c r="N7" s="27"/>
      <c r="O7" s="27"/>
      <c r="P7" s="27"/>
      <c r="Q7" s="27"/>
    </row>
    <row r="8" spans="1:249" ht="17" customHeight="1">
      <c r="B8" s="27"/>
      <c r="C8" s="27" t="s">
        <v>141</v>
      </c>
      <c r="D8" s="27"/>
      <c r="E8" s="27"/>
      <c r="F8" s="27"/>
      <c r="G8" s="27"/>
      <c r="H8" s="40"/>
      <c r="I8" s="27"/>
      <c r="J8" s="27"/>
      <c r="K8" s="27"/>
      <c r="L8" s="27"/>
      <c r="M8" s="27"/>
      <c r="N8" s="27"/>
      <c r="O8" s="27"/>
      <c r="P8" s="27"/>
      <c r="Q8" s="27"/>
    </row>
    <row r="9" spans="1:249" ht="17" customHeight="1">
      <c r="B9" s="27" t="s">
        <v>53</v>
      </c>
      <c r="C9" s="27"/>
      <c r="D9" s="27"/>
      <c r="E9" s="27"/>
      <c r="F9" s="27"/>
      <c r="G9" s="27"/>
      <c r="H9" s="40"/>
      <c r="I9" s="27"/>
      <c r="J9" s="27"/>
      <c r="K9" s="27"/>
      <c r="L9" s="27"/>
      <c r="M9" s="27"/>
      <c r="N9" s="27"/>
      <c r="O9" s="27"/>
      <c r="P9" s="27"/>
      <c r="Q9" s="27"/>
    </row>
    <row r="10" spans="1:249" s="8" customFormat="1" ht="17" customHeight="1">
      <c r="A10" s="2" t="s">
        <v>40</v>
      </c>
      <c r="B10" s="2"/>
      <c r="C10" s="16"/>
      <c r="D10" s="16"/>
      <c r="E10" s="16"/>
      <c r="F10" s="16"/>
      <c r="G10" s="16"/>
      <c r="H10" s="72"/>
      <c r="I10" s="73"/>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63" customFormat="1" ht="17" customHeight="1">
      <c r="A11" s="61" t="s">
        <v>37</v>
      </c>
      <c r="B11" s="100" t="s">
        <v>26</v>
      </c>
      <c r="C11" s="100" t="s">
        <v>64</v>
      </c>
      <c r="D11" s="100" t="s">
        <v>65</v>
      </c>
      <c r="E11" s="100" t="s">
        <v>25</v>
      </c>
      <c r="F11" s="100" t="s">
        <v>66</v>
      </c>
      <c r="G11" s="100" t="s">
        <v>67</v>
      </c>
      <c r="H11" s="100" t="s">
        <v>68</v>
      </c>
      <c r="I11" s="62" t="s">
        <v>163</v>
      </c>
      <c r="J11" s="2"/>
      <c r="K11" s="2" t="s">
        <v>151</v>
      </c>
      <c r="L11" s="2"/>
      <c r="M11" s="2"/>
      <c r="N11" s="2"/>
      <c r="O11" s="2"/>
      <c r="AL11" s="64"/>
      <c r="EA11" s="64"/>
      <c r="EB11" s="64"/>
      <c r="EC11" s="64"/>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X11" s="65"/>
      <c r="HY11" s="65"/>
      <c r="HZ11" s="65"/>
      <c r="IA11" s="65"/>
      <c r="IB11" s="65"/>
      <c r="IC11" s="65"/>
      <c r="ID11" s="65"/>
      <c r="IE11" s="65"/>
      <c r="IF11" s="65"/>
      <c r="IG11" s="65"/>
      <c r="IH11" s="65"/>
      <c r="II11" s="65"/>
      <c r="IJ11" s="65"/>
      <c r="IK11" s="65"/>
      <c r="IL11" s="65"/>
      <c r="IM11" s="65"/>
      <c r="IN11" s="65"/>
      <c r="IO11" s="64"/>
    </row>
    <row r="12" spans="1:249" s="63" customFormat="1" ht="17" customHeight="1">
      <c r="A12" s="2">
        <v>1959</v>
      </c>
      <c r="B12" s="149">
        <v>2454</v>
      </c>
      <c r="C12" s="149">
        <v>1382</v>
      </c>
      <c r="D12" s="149">
        <v>789</v>
      </c>
      <c r="E12" s="149">
        <v>206</v>
      </c>
      <c r="F12" s="149">
        <v>40</v>
      </c>
      <c r="G12" s="149">
        <v>36</v>
      </c>
      <c r="H12" s="105">
        <v>0.82815426081251731</v>
      </c>
      <c r="I12" s="66">
        <f>(B12-F12)</f>
        <v>2414</v>
      </c>
      <c r="J12" s="70"/>
      <c r="K12" s="63" t="s">
        <v>158</v>
      </c>
      <c r="L12" s="63" t="s">
        <v>159</v>
      </c>
      <c r="M12" s="63" t="s">
        <v>160</v>
      </c>
      <c r="N12" s="63" t="s">
        <v>161</v>
      </c>
      <c r="P12" s="67"/>
      <c r="Q12" s="67"/>
      <c r="R12" s="67"/>
      <c r="S12" s="67"/>
      <c r="T12" s="67"/>
      <c r="U12" s="67"/>
      <c r="V12" s="67"/>
      <c r="W12" s="67"/>
      <c r="X12" s="67"/>
      <c r="Y12" s="67"/>
      <c r="Z12" s="67"/>
      <c r="AA12" s="67"/>
      <c r="AB12" s="67"/>
      <c r="AC12" s="67"/>
      <c r="AD12" s="67"/>
      <c r="AE12" s="67"/>
      <c r="AF12" s="67"/>
      <c r="AG12" s="67"/>
      <c r="AH12" s="67"/>
      <c r="AI12" s="67"/>
      <c r="AJ12" s="67"/>
      <c r="AK12" s="67"/>
      <c r="AL12" s="68"/>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8"/>
      <c r="EB12" s="68"/>
      <c r="EC12" s="65"/>
      <c r="EK12" s="65"/>
      <c r="EL12" s="65"/>
      <c r="EQ12" s="65"/>
      <c r="EU12" s="65"/>
      <c r="EW12" s="65"/>
      <c r="FD12" s="65"/>
      <c r="FG12" s="65"/>
      <c r="FH12" s="65"/>
      <c r="FI12" s="65"/>
      <c r="FJ12" s="65"/>
      <c r="FU12" s="65"/>
      <c r="FV12" s="65"/>
      <c r="FZ12" s="65"/>
      <c r="GA12" s="65"/>
      <c r="GD12" s="65"/>
      <c r="GF12" s="65"/>
      <c r="GG12" s="65"/>
      <c r="GN12" s="65"/>
      <c r="GR12" s="65"/>
      <c r="GS12" s="65"/>
      <c r="GT12" s="65"/>
      <c r="GX12" s="65"/>
      <c r="HA12" s="65"/>
      <c r="HH12" s="65"/>
      <c r="HP12" s="65"/>
      <c r="HQ12" s="65"/>
      <c r="HS12" s="65"/>
      <c r="HT12" s="65"/>
      <c r="HX12" s="65"/>
      <c r="ID12" s="65"/>
      <c r="IH12" s="65"/>
      <c r="IK12" s="65"/>
      <c r="IM12" s="65"/>
      <c r="IO12" s="64"/>
    </row>
    <row r="13" spans="1:249" s="63" customFormat="1" ht="17" customHeight="1">
      <c r="A13" s="2">
        <v>1960</v>
      </c>
      <c r="B13" s="149">
        <v>2569</v>
      </c>
      <c r="C13" s="149">
        <v>1410</v>
      </c>
      <c r="D13" s="149">
        <v>849</v>
      </c>
      <c r="E13" s="149">
        <v>227</v>
      </c>
      <c r="F13" s="149">
        <v>43</v>
      </c>
      <c r="G13" s="149">
        <v>39</v>
      </c>
      <c r="H13" s="105">
        <v>0.85112901193309642</v>
      </c>
      <c r="I13" s="66">
        <f t="shared" ref="I13:I68" si="0">(B13-F13)</f>
        <v>2526</v>
      </c>
      <c r="J13" s="70" t="s">
        <v>162</v>
      </c>
      <c r="K13" s="67">
        <f>SUM(I41:I63)</f>
        <v>158254.64636452374</v>
      </c>
      <c r="L13" s="67">
        <f>SUM(C41:C63)</f>
        <v>63985.617972201915</v>
      </c>
      <c r="M13" s="67">
        <f>SUM(D41:D63)</f>
        <v>63603.737575375657</v>
      </c>
      <c r="N13" s="67">
        <f>SUM(E41:E63)</f>
        <v>29556.289816946173</v>
      </c>
      <c r="P13" s="67"/>
      <c r="Q13" s="67"/>
      <c r="R13" s="67"/>
      <c r="S13" s="67"/>
      <c r="T13" s="67"/>
      <c r="U13" s="67"/>
      <c r="V13" s="67"/>
      <c r="W13" s="67"/>
      <c r="X13" s="67"/>
      <c r="Y13" s="67"/>
      <c r="Z13" s="67"/>
      <c r="AA13" s="67"/>
      <c r="AB13" s="67"/>
      <c r="AC13" s="67"/>
      <c r="AD13" s="67"/>
      <c r="AE13" s="67"/>
      <c r="AF13" s="67"/>
      <c r="AG13" s="67"/>
      <c r="AH13" s="67"/>
      <c r="AI13" s="67"/>
      <c r="AJ13" s="67"/>
      <c r="AK13" s="67"/>
      <c r="AL13" s="68"/>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8"/>
      <c r="EB13" s="68"/>
      <c r="EC13" s="65"/>
      <c r="EK13" s="65"/>
      <c r="EL13" s="65"/>
      <c r="EQ13" s="65"/>
      <c r="EU13" s="65"/>
      <c r="EW13" s="65"/>
      <c r="FD13" s="65"/>
      <c r="FG13" s="65"/>
      <c r="FH13" s="65"/>
      <c r="FI13" s="65"/>
      <c r="FJ13" s="65"/>
      <c r="FU13" s="65"/>
      <c r="FV13" s="65"/>
      <c r="FZ13" s="65"/>
      <c r="GA13" s="65"/>
      <c r="GD13" s="65"/>
      <c r="GF13" s="65"/>
      <c r="GG13" s="65"/>
      <c r="GN13" s="65"/>
      <c r="GR13" s="65"/>
      <c r="GS13" s="65"/>
      <c r="GT13" s="65"/>
      <c r="GX13" s="65"/>
      <c r="HA13" s="65"/>
      <c r="HH13" s="65"/>
      <c r="HP13" s="65"/>
      <c r="HQ13" s="65"/>
      <c r="HS13" s="65"/>
      <c r="HT13" s="65"/>
      <c r="HX13" s="65"/>
      <c r="ID13" s="65"/>
      <c r="IH13" s="65"/>
      <c r="IK13" s="65"/>
      <c r="IM13" s="65"/>
      <c r="IO13" s="64"/>
    </row>
    <row r="14" spans="1:249" s="63" customFormat="1" ht="17" customHeight="1">
      <c r="A14" s="2">
        <v>1961</v>
      </c>
      <c r="B14" s="149">
        <v>2580</v>
      </c>
      <c r="C14" s="149">
        <v>1349</v>
      </c>
      <c r="D14" s="149">
        <v>904</v>
      </c>
      <c r="E14" s="149">
        <v>240</v>
      </c>
      <c r="F14" s="149">
        <v>45</v>
      </c>
      <c r="G14" s="149">
        <v>42</v>
      </c>
      <c r="H14" s="105">
        <v>0.83900442521274599</v>
      </c>
      <c r="I14" s="66">
        <f t="shared" si="0"/>
        <v>2535</v>
      </c>
      <c r="J14" s="70" t="s">
        <v>150</v>
      </c>
      <c r="K14" s="153">
        <f>K13/$K$13</f>
        <v>1</v>
      </c>
      <c r="L14" s="153">
        <f>L13/$K$13</f>
        <v>0.40432062781156802</v>
      </c>
      <c r="M14" s="153">
        <f>M13/$K$13</f>
        <v>0.40190755239420151</v>
      </c>
      <c r="N14" s="153">
        <f>N13/$K$13</f>
        <v>0.18676412033341641</v>
      </c>
      <c r="P14" s="67"/>
      <c r="Q14" s="67"/>
      <c r="R14" s="67"/>
      <c r="S14" s="67"/>
      <c r="T14" s="67"/>
      <c r="U14" s="67"/>
      <c r="V14" s="67"/>
      <c r="W14" s="67"/>
      <c r="X14" s="67"/>
      <c r="Y14" s="67"/>
      <c r="Z14" s="67"/>
      <c r="AA14" s="67"/>
      <c r="AB14" s="67"/>
      <c r="AC14" s="67"/>
      <c r="AD14" s="67"/>
      <c r="AE14" s="67"/>
      <c r="AF14" s="67"/>
      <c r="AG14" s="67"/>
      <c r="AH14" s="67"/>
      <c r="AI14" s="67"/>
      <c r="AJ14" s="67"/>
      <c r="AK14" s="67"/>
      <c r="AL14" s="68"/>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8"/>
      <c r="EB14" s="68"/>
      <c r="EC14" s="65"/>
      <c r="EK14" s="65"/>
      <c r="EL14" s="65"/>
      <c r="EQ14" s="65"/>
      <c r="EU14" s="65"/>
      <c r="EW14" s="65"/>
      <c r="FD14" s="65"/>
      <c r="FG14" s="65"/>
      <c r="FH14" s="65"/>
      <c r="FI14" s="65"/>
      <c r="FJ14" s="65"/>
      <c r="FU14" s="65"/>
      <c r="FV14" s="65"/>
      <c r="FZ14" s="65"/>
      <c r="GA14" s="65"/>
      <c r="GD14" s="65"/>
      <c r="GF14" s="65"/>
      <c r="GG14" s="65"/>
      <c r="GN14" s="65"/>
      <c r="GR14" s="65"/>
      <c r="GS14" s="65"/>
      <c r="GT14" s="65"/>
      <c r="GX14" s="65"/>
      <c r="HA14" s="65"/>
      <c r="HH14" s="65"/>
      <c r="HP14" s="65"/>
      <c r="HQ14" s="65"/>
      <c r="HS14" s="65"/>
      <c r="HT14" s="65"/>
      <c r="HX14" s="65"/>
      <c r="ID14" s="65"/>
      <c r="IH14" s="65"/>
      <c r="IK14" s="65"/>
      <c r="IM14" s="65"/>
      <c r="IO14" s="64"/>
    </row>
    <row r="15" spans="1:249" s="63" customFormat="1" ht="17" customHeight="1">
      <c r="A15" s="2">
        <v>1962</v>
      </c>
      <c r="B15" s="149">
        <v>2686</v>
      </c>
      <c r="C15" s="149">
        <v>1351</v>
      </c>
      <c r="D15" s="149">
        <v>980</v>
      </c>
      <c r="E15" s="149">
        <v>263</v>
      </c>
      <c r="F15" s="149">
        <v>49</v>
      </c>
      <c r="G15" s="149">
        <v>44</v>
      </c>
      <c r="H15" s="105">
        <v>0.85717357661721016</v>
      </c>
      <c r="I15" s="66">
        <f t="shared" si="0"/>
        <v>2637</v>
      </c>
      <c r="J15" s="70"/>
      <c r="P15" s="67"/>
      <c r="Q15" s="67"/>
      <c r="R15" s="67"/>
      <c r="S15" s="67"/>
      <c r="T15" s="67"/>
      <c r="U15" s="67"/>
      <c r="V15" s="67"/>
      <c r="W15" s="67"/>
      <c r="X15" s="67"/>
      <c r="Y15" s="67"/>
      <c r="Z15" s="67"/>
      <c r="AA15" s="67"/>
      <c r="AB15" s="67"/>
      <c r="AC15" s="67"/>
      <c r="AD15" s="67"/>
      <c r="AE15" s="67"/>
      <c r="AF15" s="67"/>
      <c r="AG15" s="67"/>
      <c r="AH15" s="67"/>
      <c r="AI15" s="67"/>
      <c r="AJ15" s="67"/>
      <c r="AK15" s="67"/>
      <c r="AL15" s="68"/>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8"/>
      <c r="EB15" s="68"/>
      <c r="EC15" s="65"/>
      <c r="EK15" s="65"/>
      <c r="EL15" s="65"/>
      <c r="EQ15" s="65"/>
      <c r="EU15" s="65"/>
      <c r="EW15" s="65"/>
      <c r="FD15" s="65"/>
      <c r="FG15" s="65"/>
      <c r="FH15" s="65"/>
      <c r="FI15" s="65"/>
      <c r="FJ15" s="65"/>
      <c r="FU15" s="65"/>
      <c r="FV15" s="65"/>
      <c r="FZ15" s="65"/>
      <c r="GA15" s="65"/>
      <c r="GD15" s="65"/>
      <c r="GF15" s="65"/>
      <c r="GG15" s="65"/>
      <c r="GN15" s="65"/>
      <c r="GR15" s="65"/>
      <c r="GS15" s="65"/>
      <c r="GT15" s="65"/>
      <c r="GX15" s="65"/>
      <c r="HA15" s="65"/>
      <c r="HH15" s="65"/>
      <c r="HP15" s="65"/>
      <c r="HQ15" s="65"/>
      <c r="HS15" s="65"/>
      <c r="HT15" s="65"/>
      <c r="HX15" s="65"/>
      <c r="ID15" s="65"/>
      <c r="IH15" s="65"/>
      <c r="IK15" s="65"/>
      <c r="IM15" s="65"/>
      <c r="IO15" s="64"/>
    </row>
    <row r="16" spans="1:249" s="63" customFormat="1" ht="17" customHeight="1">
      <c r="A16" s="2">
        <v>1963</v>
      </c>
      <c r="B16" s="149">
        <v>2833</v>
      </c>
      <c r="C16" s="149">
        <v>1396</v>
      </c>
      <c r="D16" s="149">
        <v>1052</v>
      </c>
      <c r="E16" s="149">
        <v>286</v>
      </c>
      <c r="F16" s="149">
        <v>51</v>
      </c>
      <c r="G16" s="149">
        <v>47</v>
      </c>
      <c r="H16" s="105">
        <v>0.88695465580073551</v>
      </c>
      <c r="I16" s="66">
        <f t="shared" si="0"/>
        <v>2782</v>
      </c>
      <c r="J16" s="70"/>
      <c r="K16" s="154">
        <v>20.13</v>
      </c>
      <c r="P16" s="67"/>
      <c r="Q16" s="67"/>
      <c r="R16" s="67"/>
      <c r="S16" s="67"/>
      <c r="T16" s="67"/>
      <c r="U16" s="67"/>
      <c r="V16" s="67"/>
      <c r="W16" s="67"/>
      <c r="X16" s="67"/>
      <c r="Y16" s="67"/>
      <c r="Z16" s="67"/>
      <c r="AA16" s="67"/>
      <c r="AB16" s="67"/>
      <c r="AC16" s="67"/>
      <c r="AD16" s="67"/>
      <c r="AE16" s="67"/>
      <c r="AF16" s="67"/>
      <c r="AG16" s="67"/>
      <c r="AH16" s="67"/>
      <c r="AI16" s="67"/>
      <c r="AJ16" s="67"/>
      <c r="AK16" s="67"/>
      <c r="AL16" s="68"/>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8"/>
      <c r="EB16" s="68"/>
      <c r="EC16" s="65"/>
      <c r="EK16" s="65"/>
      <c r="EL16" s="65"/>
      <c r="EQ16" s="65"/>
      <c r="EU16" s="65"/>
      <c r="EW16" s="65"/>
      <c r="FD16" s="65"/>
      <c r="FG16" s="65"/>
      <c r="FH16" s="65"/>
      <c r="FI16" s="65"/>
      <c r="FJ16" s="65"/>
      <c r="FU16" s="65"/>
      <c r="FV16" s="65"/>
      <c r="FZ16" s="65"/>
      <c r="GA16" s="65"/>
      <c r="GF16" s="65"/>
      <c r="GG16" s="65"/>
      <c r="GN16" s="65"/>
      <c r="GR16" s="65"/>
      <c r="GS16" s="65"/>
      <c r="GT16" s="65"/>
      <c r="GX16" s="65"/>
      <c r="HA16" s="65"/>
      <c r="HH16" s="65"/>
      <c r="HP16" s="65"/>
      <c r="HQ16" s="65"/>
      <c r="HS16" s="65"/>
      <c r="HT16" s="65"/>
      <c r="HX16" s="65"/>
      <c r="ID16" s="65"/>
      <c r="IH16" s="65"/>
      <c r="IK16" s="65"/>
      <c r="IM16" s="65"/>
      <c r="IO16" s="64"/>
    </row>
    <row r="17" spans="1:249" s="63" customFormat="1" ht="17" customHeight="1">
      <c r="A17" s="2">
        <v>1964</v>
      </c>
      <c r="B17" s="149">
        <v>2995</v>
      </c>
      <c r="C17" s="149">
        <v>1435</v>
      </c>
      <c r="D17" s="149">
        <v>1137</v>
      </c>
      <c r="E17" s="149">
        <v>316</v>
      </c>
      <c r="F17" s="149">
        <v>57</v>
      </c>
      <c r="G17" s="149">
        <v>51</v>
      </c>
      <c r="H17" s="105">
        <v>0.91956112190154771</v>
      </c>
      <c r="I17" s="66">
        <f t="shared" si="0"/>
        <v>2938</v>
      </c>
      <c r="J17" s="70"/>
      <c r="K17" s="63" t="s">
        <v>158</v>
      </c>
      <c r="L17" s="63" t="s">
        <v>159</v>
      </c>
      <c r="M17" s="63" t="s">
        <v>160</v>
      </c>
      <c r="N17" s="63" t="s">
        <v>161</v>
      </c>
      <c r="P17" s="67"/>
      <c r="Q17" s="67"/>
      <c r="R17" s="67"/>
      <c r="S17" s="67"/>
      <c r="T17" s="67"/>
      <c r="U17" s="67"/>
      <c r="V17" s="67"/>
      <c r="W17" s="67"/>
      <c r="X17" s="67"/>
      <c r="Y17" s="67"/>
      <c r="Z17" s="67"/>
      <c r="AA17" s="67"/>
      <c r="AB17" s="67"/>
      <c r="AC17" s="67"/>
      <c r="AD17" s="67"/>
      <c r="AE17" s="67"/>
      <c r="AF17" s="67"/>
      <c r="AG17" s="67"/>
      <c r="AH17" s="67"/>
      <c r="AI17" s="67"/>
      <c r="AJ17" s="67"/>
      <c r="AK17" s="67"/>
      <c r="AL17" s="68"/>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8"/>
      <c r="EB17" s="68"/>
      <c r="EC17" s="65"/>
      <c r="EK17" s="65"/>
      <c r="EL17" s="65"/>
      <c r="EQ17" s="65"/>
      <c r="EU17" s="65"/>
      <c r="EW17" s="65"/>
      <c r="FD17" s="65"/>
      <c r="FG17" s="65"/>
      <c r="FH17" s="65"/>
      <c r="FI17" s="65"/>
      <c r="FJ17" s="65"/>
      <c r="FU17" s="65"/>
      <c r="FV17" s="65"/>
      <c r="FZ17" s="65"/>
      <c r="GA17" s="65"/>
      <c r="GD17" s="65"/>
      <c r="GF17" s="65"/>
      <c r="GG17" s="65"/>
      <c r="GN17" s="65"/>
      <c r="GR17" s="65"/>
      <c r="GS17" s="65"/>
      <c r="GT17" s="65"/>
      <c r="GX17" s="65"/>
      <c r="HA17" s="65"/>
      <c r="HH17" s="65"/>
      <c r="HP17" s="65"/>
      <c r="HQ17" s="65"/>
      <c r="HS17" s="65"/>
      <c r="HT17" s="65"/>
      <c r="HX17" s="65"/>
      <c r="ID17" s="65"/>
      <c r="IH17" s="65"/>
      <c r="IK17" s="65"/>
      <c r="IM17" s="65"/>
      <c r="IO17" s="64"/>
    </row>
    <row r="18" spans="1:249" s="63" customFormat="1" ht="17" customHeight="1">
      <c r="A18" s="2">
        <v>1965</v>
      </c>
      <c r="B18" s="149">
        <v>3130</v>
      </c>
      <c r="C18" s="149">
        <v>1460</v>
      </c>
      <c r="D18" s="149">
        <v>1219</v>
      </c>
      <c r="E18" s="149">
        <v>337</v>
      </c>
      <c r="F18" s="149">
        <v>59</v>
      </c>
      <c r="G18" s="149">
        <v>55</v>
      </c>
      <c r="H18" s="105">
        <v>0.94206308392047744</v>
      </c>
      <c r="I18" s="66">
        <f t="shared" si="0"/>
        <v>3071</v>
      </c>
      <c r="J18" s="70"/>
      <c r="K18" s="67">
        <f>I66</f>
        <v>9267.5609190320665</v>
      </c>
      <c r="L18" s="67">
        <f>C66</f>
        <v>4161.7041375352237</v>
      </c>
      <c r="M18" s="67">
        <f>D66</f>
        <v>3226.904673724629</v>
      </c>
      <c r="N18" s="67">
        <f>E66</f>
        <v>1809.9531077722138</v>
      </c>
      <c r="P18" s="67"/>
      <c r="Q18" s="67"/>
      <c r="R18" s="67"/>
      <c r="S18" s="67"/>
      <c r="T18" s="67"/>
      <c r="U18" s="67"/>
      <c r="V18" s="67"/>
      <c r="W18" s="67"/>
      <c r="X18" s="67"/>
      <c r="Y18" s="67"/>
      <c r="Z18" s="67"/>
      <c r="AA18" s="67"/>
      <c r="AB18" s="67"/>
      <c r="AC18" s="67"/>
      <c r="AD18" s="67"/>
      <c r="AE18" s="67"/>
      <c r="AF18" s="67"/>
      <c r="AG18" s="67"/>
      <c r="AH18" s="67"/>
      <c r="AI18" s="67"/>
      <c r="AJ18" s="67"/>
      <c r="AK18" s="67"/>
      <c r="AL18" s="68"/>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8"/>
      <c r="EB18" s="68"/>
      <c r="EC18" s="65"/>
      <c r="EK18" s="65"/>
      <c r="EL18" s="65"/>
      <c r="EQ18" s="65"/>
      <c r="EU18" s="65"/>
      <c r="EW18" s="65"/>
      <c r="FG18" s="65"/>
      <c r="FH18" s="65"/>
      <c r="FI18" s="65"/>
      <c r="FJ18" s="65"/>
      <c r="FU18" s="65"/>
      <c r="FV18" s="65"/>
      <c r="FZ18" s="65"/>
      <c r="GA18" s="65"/>
      <c r="GD18" s="65"/>
      <c r="GF18" s="65"/>
      <c r="GG18" s="65"/>
      <c r="GN18" s="65"/>
      <c r="GR18" s="65"/>
      <c r="GT18" s="65"/>
      <c r="GX18" s="65"/>
      <c r="HH18" s="65"/>
      <c r="HP18" s="65"/>
      <c r="HQ18" s="65"/>
      <c r="HS18" s="65"/>
      <c r="HT18" s="65"/>
      <c r="HY18" s="65"/>
      <c r="HZ18" s="65"/>
      <c r="ID18" s="65"/>
      <c r="IF18" s="65"/>
      <c r="IG18" s="65"/>
      <c r="IH18" s="65"/>
      <c r="IK18" s="65"/>
      <c r="IM18" s="65"/>
      <c r="IO18" s="64"/>
    </row>
    <row r="19" spans="1:249" s="63" customFormat="1" ht="17" customHeight="1">
      <c r="A19" s="2">
        <v>1966</v>
      </c>
      <c r="B19" s="149">
        <v>3288</v>
      </c>
      <c r="C19" s="149">
        <v>1478</v>
      </c>
      <c r="D19" s="149">
        <v>1323</v>
      </c>
      <c r="E19" s="149">
        <v>364</v>
      </c>
      <c r="F19" s="149">
        <v>63</v>
      </c>
      <c r="G19" s="149">
        <v>60</v>
      </c>
      <c r="H19" s="105">
        <v>0.96971540937563971</v>
      </c>
      <c r="I19" s="66">
        <f t="shared" si="0"/>
        <v>3225</v>
      </c>
      <c r="J19" s="70"/>
      <c r="K19" s="153">
        <f>K18/$K$18</f>
        <v>1</v>
      </c>
      <c r="L19" s="153">
        <f>L18/$K$18</f>
        <v>0.44906142769330565</v>
      </c>
      <c r="M19" s="153">
        <f>M18/$K$18</f>
        <v>0.34819352167384049</v>
      </c>
      <c r="N19" s="153">
        <f>N18/$K$18</f>
        <v>0.19529983385976502</v>
      </c>
      <c r="P19" s="67"/>
      <c r="Q19" s="67"/>
      <c r="R19" s="67"/>
      <c r="S19" s="67"/>
      <c r="T19" s="67"/>
      <c r="U19" s="67"/>
      <c r="V19" s="67"/>
      <c r="W19" s="67"/>
      <c r="X19" s="67"/>
      <c r="Y19" s="67"/>
      <c r="Z19" s="67"/>
      <c r="AA19" s="67"/>
      <c r="AB19" s="67"/>
      <c r="AC19" s="67"/>
      <c r="AD19" s="67"/>
      <c r="AE19" s="67"/>
      <c r="AF19" s="67"/>
      <c r="AG19" s="67"/>
      <c r="AH19" s="67"/>
      <c r="AI19" s="67"/>
      <c r="AJ19" s="67"/>
      <c r="AK19" s="67"/>
      <c r="AL19" s="68"/>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8"/>
      <c r="EB19" s="68"/>
      <c r="EK19" s="65"/>
      <c r="EL19" s="65"/>
      <c r="EQ19" s="65"/>
      <c r="EU19" s="65"/>
      <c r="EW19" s="65"/>
      <c r="FG19" s="65"/>
      <c r="FH19" s="65"/>
      <c r="FI19" s="65"/>
      <c r="FJ19" s="65"/>
      <c r="FU19" s="65"/>
      <c r="FV19" s="65"/>
      <c r="FZ19" s="65"/>
      <c r="GA19" s="65"/>
      <c r="GD19" s="65"/>
      <c r="GF19" s="65"/>
      <c r="GG19" s="65"/>
      <c r="GN19" s="65"/>
      <c r="GR19" s="65"/>
      <c r="GT19" s="65"/>
      <c r="GX19" s="65"/>
      <c r="HH19" s="65"/>
      <c r="HP19" s="65"/>
      <c r="HQ19" s="65"/>
      <c r="HS19" s="65"/>
      <c r="HT19" s="65"/>
      <c r="HY19" s="65"/>
      <c r="HZ19" s="65"/>
      <c r="ID19" s="65"/>
      <c r="IF19" s="65"/>
      <c r="IG19" s="65"/>
      <c r="IH19" s="65"/>
      <c r="IK19" s="65"/>
      <c r="IM19" s="65"/>
      <c r="IO19" s="64"/>
    </row>
    <row r="20" spans="1:249" s="63" customFormat="1" ht="17" customHeight="1">
      <c r="A20" s="2">
        <v>1967</v>
      </c>
      <c r="B20" s="149">
        <v>3393</v>
      </c>
      <c r="C20" s="149">
        <v>1448</v>
      </c>
      <c r="D20" s="149">
        <v>1423</v>
      </c>
      <c r="E20" s="149">
        <v>392</v>
      </c>
      <c r="F20" s="149">
        <v>65</v>
      </c>
      <c r="G20" s="149">
        <v>66</v>
      </c>
      <c r="H20" s="105">
        <v>0.98025530304164821</v>
      </c>
      <c r="I20" s="66">
        <f t="shared" si="0"/>
        <v>3328</v>
      </c>
      <c r="J20" s="70"/>
      <c r="P20" s="67"/>
      <c r="Q20" s="67"/>
      <c r="R20" s="67"/>
      <c r="S20" s="67"/>
      <c r="T20" s="67"/>
      <c r="U20" s="67"/>
      <c r="V20" s="67"/>
      <c r="W20" s="67"/>
      <c r="X20" s="67"/>
      <c r="Y20" s="67"/>
      <c r="Z20" s="67"/>
      <c r="AA20" s="67"/>
      <c r="AB20" s="67"/>
      <c r="AC20" s="67"/>
      <c r="AD20" s="67"/>
      <c r="AE20" s="67"/>
      <c r="AF20" s="67"/>
      <c r="AG20" s="67"/>
      <c r="AH20" s="67"/>
      <c r="AI20" s="67"/>
      <c r="AJ20" s="67"/>
      <c r="AK20" s="67"/>
      <c r="AL20" s="68"/>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8"/>
      <c r="EB20" s="68"/>
      <c r="EK20" s="65"/>
      <c r="EL20" s="65"/>
      <c r="EQ20" s="65"/>
      <c r="EU20" s="65"/>
      <c r="EW20" s="65"/>
      <c r="FG20" s="65"/>
      <c r="FH20" s="65"/>
      <c r="FI20" s="65"/>
      <c r="FK20" s="65"/>
      <c r="FU20" s="65"/>
      <c r="FV20" s="65"/>
      <c r="FZ20" s="65"/>
      <c r="GA20" s="65"/>
      <c r="GD20" s="65"/>
      <c r="GF20" s="65"/>
      <c r="GG20" s="65"/>
      <c r="GN20" s="65"/>
      <c r="GR20" s="65"/>
      <c r="GT20" s="65"/>
      <c r="GX20" s="65"/>
      <c r="HH20" s="65"/>
      <c r="HP20" s="65"/>
      <c r="HQ20" s="65"/>
      <c r="HS20" s="65"/>
      <c r="HT20" s="65"/>
      <c r="HY20" s="65"/>
      <c r="HZ20" s="65"/>
      <c r="ID20" s="65"/>
      <c r="IF20" s="65"/>
      <c r="IG20" s="65"/>
      <c r="IH20" s="65"/>
      <c r="IK20" s="65"/>
      <c r="IM20" s="65"/>
      <c r="IO20" s="64"/>
    </row>
    <row r="21" spans="1:249" s="63" customFormat="1" ht="17" customHeight="1">
      <c r="A21" s="2">
        <v>1968</v>
      </c>
      <c r="B21" s="149">
        <v>3566</v>
      </c>
      <c r="C21" s="149">
        <v>1448</v>
      </c>
      <c r="D21" s="149">
        <v>1551</v>
      </c>
      <c r="E21" s="149">
        <v>424</v>
      </c>
      <c r="F21" s="149">
        <v>70</v>
      </c>
      <c r="G21" s="149">
        <v>73</v>
      </c>
      <c r="H21" s="105">
        <v>1.0090643460726629</v>
      </c>
      <c r="I21" s="66">
        <f t="shared" si="0"/>
        <v>3496</v>
      </c>
      <c r="J21" s="70"/>
      <c r="P21" s="67"/>
      <c r="Q21" s="67"/>
      <c r="R21" s="67"/>
      <c r="S21" s="67"/>
      <c r="T21" s="67"/>
      <c r="U21" s="67"/>
      <c r="V21" s="67"/>
      <c r="W21" s="67"/>
      <c r="X21" s="67"/>
      <c r="Y21" s="67"/>
      <c r="Z21" s="67"/>
      <c r="AA21" s="67"/>
      <c r="AB21" s="67"/>
      <c r="AC21" s="67"/>
      <c r="AD21" s="67"/>
      <c r="AE21" s="67"/>
      <c r="AF21" s="67"/>
      <c r="AG21" s="67"/>
      <c r="AH21" s="67"/>
      <c r="AI21" s="67"/>
      <c r="AJ21" s="67"/>
      <c r="AK21" s="67"/>
      <c r="AL21" s="68"/>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8"/>
      <c r="EB21" s="68"/>
      <c r="EK21" s="65"/>
      <c r="EL21" s="65"/>
      <c r="EQ21" s="65"/>
      <c r="EU21" s="65"/>
      <c r="EW21" s="65"/>
      <c r="FG21" s="65"/>
      <c r="FH21" s="65"/>
      <c r="FI21" s="65"/>
      <c r="FK21" s="65"/>
      <c r="FU21" s="65"/>
      <c r="FV21" s="65"/>
      <c r="FZ21" s="65"/>
      <c r="GA21" s="65"/>
      <c r="GC21" s="65"/>
      <c r="GD21" s="65"/>
      <c r="GF21" s="65"/>
      <c r="GG21" s="65"/>
      <c r="GN21" s="65"/>
      <c r="GR21" s="65"/>
      <c r="GT21" s="65"/>
      <c r="GX21" s="65"/>
      <c r="HH21" s="65"/>
      <c r="HP21" s="65"/>
      <c r="HQ21" s="65"/>
      <c r="HS21" s="65"/>
      <c r="HT21" s="65"/>
      <c r="HY21" s="65"/>
      <c r="HZ21" s="65"/>
      <c r="ID21" s="65"/>
      <c r="IF21" s="65"/>
      <c r="IG21" s="65"/>
      <c r="IH21" s="65"/>
      <c r="IK21" s="65"/>
      <c r="IM21" s="65"/>
      <c r="IO21" s="64"/>
    </row>
    <row r="22" spans="1:249" s="63" customFormat="1" ht="17" customHeight="1">
      <c r="A22" s="2">
        <v>1969</v>
      </c>
      <c r="B22" s="149">
        <v>3780</v>
      </c>
      <c r="C22" s="149">
        <v>1486</v>
      </c>
      <c r="D22" s="149">
        <v>1673</v>
      </c>
      <c r="E22" s="149">
        <v>467</v>
      </c>
      <c r="F22" s="149">
        <v>74</v>
      </c>
      <c r="G22" s="149">
        <v>80</v>
      </c>
      <c r="H22" s="105">
        <v>1.0477108934298571</v>
      </c>
      <c r="I22" s="66">
        <f t="shared" si="0"/>
        <v>3706</v>
      </c>
      <c r="J22" s="70"/>
      <c r="P22" s="67"/>
      <c r="Q22" s="67"/>
      <c r="R22" s="67"/>
      <c r="S22" s="67"/>
      <c r="T22" s="67"/>
      <c r="U22" s="67"/>
      <c r="V22" s="67"/>
      <c r="W22" s="67"/>
      <c r="X22" s="67"/>
      <c r="Y22" s="67"/>
      <c r="Z22" s="67"/>
      <c r="AA22" s="67"/>
      <c r="AB22" s="67"/>
      <c r="AC22" s="67"/>
      <c r="AD22" s="67"/>
      <c r="AE22" s="67"/>
      <c r="AF22" s="67"/>
      <c r="AG22" s="67"/>
      <c r="AH22" s="67"/>
      <c r="AI22" s="67"/>
      <c r="AJ22" s="67"/>
      <c r="AK22" s="67"/>
      <c r="AL22" s="68"/>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8"/>
      <c r="EB22" s="68"/>
      <c r="EK22" s="65"/>
      <c r="EL22" s="65"/>
      <c r="EQ22" s="65"/>
      <c r="EU22" s="65"/>
      <c r="EW22" s="65"/>
      <c r="FG22" s="65"/>
      <c r="FH22" s="65"/>
      <c r="FI22" s="65"/>
      <c r="FK22" s="65"/>
      <c r="FU22" s="65"/>
      <c r="FV22" s="65"/>
      <c r="FZ22" s="65"/>
      <c r="GA22" s="65"/>
      <c r="GC22" s="65"/>
      <c r="GD22" s="65"/>
      <c r="GF22" s="65"/>
      <c r="GG22" s="65"/>
      <c r="GN22" s="65"/>
      <c r="GR22" s="65"/>
      <c r="GT22" s="65"/>
      <c r="GX22" s="65"/>
      <c r="HH22" s="65"/>
      <c r="HP22" s="65"/>
      <c r="HQ22" s="65"/>
      <c r="HS22" s="65"/>
      <c r="HT22" s="65"/>
      <c r="HY22" s="65"/>
      <c r="HZ22" s="65"/>
      <c r="ID22" s="65"/>
      <c r="IF22" s="65"/>
      <c r="IG22" s="65"/>
      <c r="IH22" s="65"/>
      <c r="IK22" s="65"/>
      <c r="IM22" s="65"/>
      <c r="IO22" s="64"/>
    </row>
    <row r="23" spans="1:249" s="63" customFormat="1" ht="17" customHeight="1">
      <c r="A23" s="2">
        <v>1970</v>
      </c>
      <c r="B23" s="149">
        <v>4053</v>
      </c>
      <c r="C23" s="149">
        <v>1556</v>
      </c>
      <c r="D23" s="149">
        <v>1839</v>
      </c>
      <c r="E23" s="149">
        <v>493</v>
      </c>
      <c r="F23" s="149">
        <v>78</v>
      </c>
      <c r="G23" s="149">
        <v>87</v>
      </c>
      <c r="H23" s="105">
        <v>1.1006146768407488</v>
      </c>
      <c r="I23" s="66">
        <f t="shared" si="0"/>
        <v>3975</v>
      </c>
      <c r="J23" s="70"/>
      <c r="P23" s="67"/>
      <c r="Q23" s="67"/>
      <c r="R23" s="67"/>
      <c r="S23" s="67"/>
      <c r="T23" s="67"/>
      <c r="U23" s="67"/>
      <c r="V23" s="67"/>
      <c r="W23" s="67"/>
      <c r="X23" s="67"/>
      <c r="Y23" s="67"/>
      <c r="Z23" s="67"/>
      <c r="AA23" s="67"/>
      <c r="AB23" s="67"/>
      <c r="AC23" s="67"/>
      <c r="AD23" s="67"/>
      <c r="AE23" s="67"/>
      <c r="AF23" s="67"/>
      <c r="AG23" s="67"/>
      <c r="AH23" s="67"/>
      <c r="AI23" s="67"/>
      <c r="AJ23" s="67"/>
      <c r="AK23" s="67"/>
      <c r="AL23" s="68"/>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8"/>
      <c r="EB23" s="68"/>
      <c r="EK23" s="65"/>
      <c r="EL23" s="65"/>
      <c r="EQ23" s="65"/>
      <c r="EU23" s="65"/>
      <c r="EW23" s="65"/>
      <c r="FG23" s="65"/>
      <c r="FH23" s="65"/>
      <c r="FI23" s="65"/>
      <c r="FK23" s="65"/>
      <c r="FU23" s="65"/>
      <c r="FV23" s="65"/>
      <c r="FZ23" s="65"/>
      <c r="GA23" s="65"/>
      <c r="GC23" s="65"/>
      <c r="GD23" s="65"/>
      <c r="GF23" s="65"/>
      <c r="GG23" s="65"/>
      <c r="GN23" s="65"/>
      <c r="GR23" s="65"/>
      <c r="GT23" s="65"/>
      <c r="GX23" s="65"/>
      <c r="HH23" s="65"/>
      <c r="HP23" s="65"/>
      <c r="HQ23" s="65"/>
      <c r="HS23" s="65"/>
      <c r="HT23" s="65"/>
      <c r="HY23" s="65"/>
      <c r="HZ23" s="65"/>
      <c r="ID23" s="65"/>
      <c r="IF23" s="65"/>
      <c r="IG23" s="65"/>
      <c r="IH23" s="65"/>
      <c r="IK23" s="65"/>
      <c r="IM23" s="65"/>
      <c r="IO23" s="64"/>
    </row>
    <row r="24" spans="1:249" s="63" customFormat="1" ht="17" customHeight="1">
      <c r="A24" s="2">
        <v>1971</v>
      </c>
      <c r="B24" s="149">
        <v>4208</v>
      </c>
      <c r="C24" s="149">
        <v>1559</v>
      </c>
      <c r="D24" s="149">
        <v>1947</v>
      </c>
      <c r="E24" s="149">
        <v>530</v>
      </c>
      <c r="F24" s="149">
        <v>84</v>
      </c>
      <c r="G24" s="149">
        <v>88</v>
      </c>
      <c r="H24" s="105">
        <v>1.1198236096428935</v>
      </c>
      <c r="I24" s="66">
        <f t="shared" si="0"/>
        <v>4124</v>
      </c>
      <c r="J24" s="70"/>
      <c r="P24" s="67"/>
      <c r="Q24" s="67"/>
      <c r="R24" s="67"/>
      <c r="S24" s="67"/>
      <c r="T24" s="67"/>
      <c r="U24" s="67"/>
      <c r="V24" s="67"/>
      <c r="W24" s="67"/>
      <c r="X24" s="67"/>
      <c r="Y24" s="67"/>
      <c r="Z24" s="67"/>
      <c r="AA24" s="67"/>
      <c r="AB24" s="67"/>
      <c r="AC24" s="67"/>
      <c r="AD24" s="67"/>
      <c r="AE24" s="67"/>
      <c r="AF24" s="67"/>
      <c r="AG24" s="67"/>
      <c r="AH24" s="67"/>
      <c r="AI24" s="67"/>
      <c r="AJ24" s="67"/>
      <c r="AK24" s="67"/>
      <c r="AL24" s="68"/>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8"/>
      <c r="EB24" s="68"/>
      <c r="EK24" s="65"/>
      <c r="EL24" s="65"/>
      <c r="EQ24" s="65"/>
      <c r="EU24" s="65"/>
      <c r="EW24" s="65"/>
      <c r="FG24" s="65"/>
      <c r="FH24" s="65"/>
      <c r="FI24" s="65"/>
      <c r="FK24" s="65"/>
      <c r="FU24" s="65"/>
      <c r="FV24" s="65"/>
      <c r="FZ24" s="65"/>
      <c r="GA24" s="65"/>
      <c r="GC24" s="65"/>
      <c r="GD24" s="65"/>
      <c r="GF24" s="65"/>
      <c r="GG24" s="65"/>
      <c r="GN24" s="65"/>
      <c r="GR24" s="65"/>
      <c r="GT24" s="65"/>
      <c r="GX24" s="65"/>
      <c r="HH24" s="65"/>
      <c r="HP24" s="65"/>
      <c r="HQ24" s="65"/>
      <c r="HS24" s="65"/>
      <c r="HT24" s="65"/>
      <c r="HY24" s="65"/>
      <c r="HZ24" s="65"/>
      <c r="ID24" s="65"/>
      <c r="IF24" s="65"/>
      <c r="IG24" s="65"/>
      <c r="IH24" s="65"/>
      <c r="IK24" s="65"/>
      <c r="IM24" s="65"/>
      <c r="IO24" s="64"/>
    </row>
    <row r="25" spans="1:249" s="63" customFormat="1" ht="17" customHeight="1">
      <c r="A25" s="2">
        <v>1972</v>
      </c>
      <c r="B25" s="149">
        <v>4376</v>
      </c>
      <c r="C25" s="149">
        <v>1576</v>
      </c>
      <c r="D25" s="149">
        <v>2057</v>
      </c>
      <c r="E25" s="149">
        <v>560</v>
      </c>
      <c r="F25" s="149">
        <v>89</v>
      </c>
      <c r="G25" s="149">
        <v>95</v>
      </c>
      <c r="H25" s="105">
        <v>1.1414873300381645</v>
      </c>
      <c r="I25" s="66">
        <f t="shared" si="0"/>
        <v>4287</v>
      </c>
      <c r="J25" s="70"/>
      <c r="P25" s="67"/>
      <c r="Q25" s="67"/>
      <c r="R25" s="67"/>
      <c r="S25" s="67"/>
      <c r="T25" s="67"/>
      <c r="U25" s="67"/>
      <c r="V25" s="67"/>
      <c r="W25" s="67"/>
      <c r="X25" s="67"/>
      <c r="Y25" s="67"/>
      <c r="Z25" s="67"/>
      <c r="AA25" s="67"/>
      <c r="AB25" s="67"/>
      <c r="AC25" s="67"/>
      <c r="AD25" s="67"/>
      <c r="AE25" s="67"/>
      <c r="AF25" s="67"/>
      <c r="AG25" s="67"/>
      <c r="AH25" s="67"/>
      <c r="AI25" s="67"/>
      <c r="AJ25" s="67"/>
      <c r="AK25" s="67"/>
      <c r="AL25" s="68"/>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8"/>
      <c r="EB25" s="68"/>
      <c r="EK25" s="65"/>
      <c r="EL25" s="65"/>
      <c r="EQ25" s="65"/>
      <c r="EU25" s="65"/>
      <c r="EW25" s="65"/>
      <c r="FG25" s="65"/>
      <c r="FH25" s="65"/>
      <c r="FI25" s="65"/>
      <c r="FK25" s="65"/>
      <c r="FU25" s="65"/>
      <c r="FV25" s="65"/>
      <c r="FZ25" s="65"/>
      <c r="GA25" s="65"/>
      <c r="GC25" s="65"/>
      <c r="GD25" s="65"/>
      <c r="GF25" s="65"/>
      <c r="GG25" s="65"/>
      <c r="GN25" s="65"/>
      <c r="GR25" s="65"/>
      <c r="GT25" s="65"/>
      <c r="GX25" s="65"/>
      <c r="HH25" s="65"/>
      <c r="HP25" s="65"/>
      <c r="HQ25" s="65"/>
      <c r="HS25" s="65"/>
      <c r="HT25" s="65"/>
      <c r="HY25" s="65"/>
      <c r="HZ25" s="65"/>
      <c r="ID25" s="65"/>
      <c r="IF25" s="65"/>
      <c r="IG25" s="65"/>
      <c r="IH25" s="65"/>
      <c r="IK25" s="65"/>
      <c r="IM25" s="65"/>
      <c r="IO25" s="64"/>
    </row>
    <row r="26" spans="1:249" s="63" customFormat="1" ht="17" customHeight="1">
      <c r="A26" s="2">
        <v>1973</v>
      </c>
      <c r="B26" s="149">
        <v>4614</v>
      </c>
      <c r="C26" s="149">
        <v>1581</v>
      </c>
      <c r="D26" s="149">
        <v>2241</v>
      </c>
      <c r="E26" s="149">
        <v>588</v>
      </c>
      <c r="F26" s="149">
        <v>95</v>
      </c>
      <c r="G26" s="149">
        <v>110</v>
      </c>
      <c r="H26" s="105">
        <v>1.1801350219744007</v>
      </c>
      <c r="I26" s="66">
        <f t="shared" si="0"/>
        <v>4519</v>
      </c>
      <c r="J26" s="70"/>
      <c r="P26" s="67"/>
      <c r="Q26" s="67"/>
      <c r="R26" s="67"/>
      <c r="S26" s="67"/>
      <c r="T26" s="67"/>
      <c r="U26" s="67"/>
      <c r="V26" s="67"/>
      <c r="W26" s="67"/>
      <c r="X26" s="67"/>
      <c r="Y26" s="67"/>
      <c r="Z26" s="67"/>
      <c r="AA26" s="67"/>
      <c r="AB26" s="67"/>
      <c r="AC26" s="67"/>
      <c r="AD26" s="67"/>
      <c r="AE26" s="67"/>
      <c r="AF26" s="67"/>
      <c r="AG26" s="67"/>
      <c r="AH26" s="67"/>
      <c r="AI26" s="67"/>
      <c r="AJ26" s="67"/>
      <c r="AK26" s="67"/>
      <c r="AL26" s="68"/>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8"/>
      <c r="EB26" s="68"/>
      <c r="EK26" s="65"/>
      <c r="EL26" s="65"/>
      <c r="EQ26" s="65"/>
      <c r="EU26" s="65"/>
      <c r="EW26" s="65"/>
      <c r="FG26" s="65"/>
      <c r="FH26" s="65"/>
      <c r="FI26" s="65"/>
      <c r="FK26" s="65"/>
      <c r="FU26" s="65"/>
      <c r="FV26" s="65"/>
      <c r="FZ26" s="65"/>
      <c r="GA26" s="65"/>
      <c r="GC26" s="65"/>
      <c r="GD26" s="65"/>
      <c r="GF26" s="65"/>
      <c r="GG26" s="65"/>
      <c r="GN26" s="65"/>
      <c r="GR26" s="65"/>
      <c r="GT26" s="65"/>
      <c r="GX26" s="65"/>
      <c r="HH26" s="65"/>
      <c r="HP26" s="65"/>
      <c r="HQ26" s="65"/>
      <c r="HS26" s="65"/>
      <c r="HT26" s="65"/>
      <c r="HY26" s="65"/>
      <c r="HZ26" s="65"/>
      <c r="ID26" s="65"/>
      <c r="IF26" s="65"/>
      <c r="IG26" s="65"/>
      <c r="IH26" s="65"/>
      <c r="IK26" s="65"/>
      <c r="IM26" s="65"/>
      <c r="IO26" s="64"/>
    </row>
    <row r="27" spans="1:249" s="63" customFormat="1" ht="17" customHeight="1">
      <c r="A27" s="2">
        <v>1974</v>
      </c>
      <c r="B27" s="149">
        <v>4623</v>
      </c>
      <c r="C27" s="149">
        <v>1579</v>
      </c>
      <c r="D27" s="149">
        <v>2245</v>
      </c>
      <c r="E27" s="149">
        <v>597</v>
      </c>
      <c r="F27" s="149">
        <v>96</v>
      </c>
      <c r="G27" s="149">
        <v>107</v>
      </c>
      <c r="H27" s="105">
        <v>1.1598868015212582</v>
      </c>
      <c r="I27" s="66">
        <f t="shared" si="0"/>
        <v>4527</v>
      </c>
      <c r="J27" s="70"/>
      <c r="P27" s="67"/>
      <c r="Q27" s="67"/>
      <c r="R27" s="67"/>
      <c r="S27" s="67"/>
      <c r="T27" s="67"/>
      <c r="U27" s="67"/>
      <c r="V27" s="67"/>
      <c r="W27" s="67"/>
      <c r="X27" s="67"/>
      <c r="Y27" s="67"/>
      <c r="Z27" s="67"/>
      <c r="AA27" s="67"/>
      <c r="AB27" s="67"/>
      <c r="AC27" s="67"/>
      <c r="AD27" s="67"/>
      <c r="AE27" s="67"/>
      <c r="AF27" s="67"/>
      <c r="AG27" s="67"/>
      <c r="AH27" s="67"/>
      <c r="AI27" s="67"/>
      <c r="AJ27" s="67"/>
      <c r="AK27" s="67"/>
      <c r="AL27" s="68"/>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8"/>
      <c r="EB27" s="68"/>
      <c r="EK27" s="65"/>
      <c r="EL27" s="65"/>
      <c r="EQ27" s="65"/>
      <c r="EU27" s="65"/>
      <c r="EW27" s="65"/>
      <c r="FG27" s="65"/>
      <c r="FH27" s="65"/>
      <c r="FI27" s="65"/>
      <c r="FK27" s="65"/>
      <c r="FU27" s="65"/>
      <c r="FV27" s="65"/>
      <c r="FZ27" s="65"/>
      <c r="GA27" s="65"/>
      <c r="GC27" s="65"/>
      <c r="GD27" s="65"/>
      <c r="GF27" s="65"/>
      <c r="GG27" s="65"/>
      <c r="GN27" s="65"/>
      <c r="GR27" s="65"/>
      <c r="GT27" s="65"/>
      <c r="GX27" s="65"/>
      <c r="HH27" s="65"/>
      <c r="HP27" s="65"/>
      <c r="HQ27" s="65"/>
      <c r="HS27" s="65"/>
      <c r="HT27" s="65"/>
      <c r="HY27" s="65"/>
      <c r="HZ27" s="65"/>
      <c r="ID27" s="65"/>
      <c r="IF27" s="65"/>
      <c r="IG27" s="65"/>
      <c r="IH27" s="65"/>
      <c r="IK27" s="65"/>
      <c r="IM27" s="65"/>
      <c r="IO27" s="64"/>
    </row>
    <row r="28" spans="1:249" s="63" customFormat="1" ht="17" customHeight="1">
      <c r="A28" s="2">
        <v>1975</v>
      </c>
      <c r="B28" s="149">
        <v>4596</v>
      </c>
      <c r="C28" s="149">
        <v>1673</v>
      </c>
      <c r="D28" s="149">
        <v>2132</v>
      </c>
      <c r="E28" s="149">
        <v>604</v>
      </c>
      <c r="F28" s="149">
        <v>95</v>
      </c>
      <c r="G28" s="149">
        <v>92</v>
      </c>
      <c r="H28" s="105">
        <v>1.1316297024715936</v>
      </c>
      <c r="I28" s="66">
        <f t="shared" si="0"/>
        <v>4501</v>
      </c>
      <c r="J28" s="70"/>
      <c r="P28" s="67"/>
      <c r="Q28" s="67"/>
      <c r="R28" s="67"/>
      <c r="S28" s="67"/>
      <c r="T28" s="67"/>
      <c r="U28" s="67"/>
      <c r="V28" s="67"/>
      <c r="W28" s="67"/>
      <c r="X28" s="67"/>
      <c r="Y28" s="67"/>
      <c r="Z28" s="67"/>
      <c r="AA28" s="67"/>
      <c r="AB28" s="67"/>
      <c r="AC28" s="67"/>
      <c r="AD28" s="67"/>
      <c r="AE28" s="67"/>
      <c r="AF28" s="67"/>
      <c r="AG28" s="67"/>
      <c r="AH28" s="67"/>
      <c r="AI28" s="67"/>
      <c r="AJ28" s="67"/>
      <c r="AK28" s="67"/>
      <c r="AL28" s="68"/>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8"/>
      <c r="EB28" s="68"/>
      <c r="EK28" s="65"/>
      <c r="EL28" s="65"/>
      <c r="EQ28" s="65"/>
      <c r="EU28" s="65"/>
      <c r="EW28" s="65"/>
      <c r="FG28" s="65"/>
      <c r="FH28" s="65"/>
      <c r="FI28" s="65"/>
      <c r="FK28" s="65"/>
      <c r="FM28" s="65"/>
      <c r="FU28" s="65"/>
      <c r="FV28" s="65"/>
      <c r="FZ28" s="65"/>
      <c r="GA28" s="65"/>
      <c r="GC28" s="65"/>
      <c r="GD28" s="65"/>
      <c r="GF28" s="65"/>
      <c r="GG28" s="65"/>
      <c r="GN28" s="65"/>
      <c r="GR28" s="65"/>
      <c r="GT28" s="65"/>
      <c r="GX28" s="65"/>
      <c r="HH28" s="65"/>
      <c r="HP28" s="65"/>
      <c r="HQ28" s="65"/>
      <c r="HS28" s="65"/>
      <c r="HT28" s="65"/>
      <c r="HY28" s="65"/>
      <c r="HZ28" s="65"/>
      <c r="ID28" s="65"/>
      <c r="IF28" s="65"/>
      <c r="IG28" s="65"/>
      <c r="IH28" s="65"/>
      <c r="IK28" s="65"/>
      <c r="IM28" s="65"/>
      <c r="IO28" s="64"/>
    </row>
    <row r="29" spans="1:249" s="63" customFormat="1" ht="17" customHeight="1">
      <c r="A29" s="2">
        <v>1976</v>
      </c>
      <c r="B29" s="149">
        <v>4864</v>
      </c>
      <c r="C29" s="149">
        <v>1710</v>
      </c>
      <c r="D29" s="149">
        <v>2314</v>
      </c>
      <c r="E29" s="149">
        <v>630</v>
      </c>
      <c r="F29" s="149">
        <v>103</v>
      </c>
      <c r="G29" s="149">
        <v>108</v>
      </c>
      <c r="H29" s="105">
        <v>1.1758613638371627</v>
      </c>
      <c r="I29" s="66">
        <f t="shared" si="0"/>
        <v>4761</v>
      </c>
      <c r="J29" s="70"/>
      <c r="P29" s="67"/>
      <c r="Q29" s="67"/>
      <c r="R29" s="67"/>
      <c r="S29" s="67"/>
      <c r="T29" s="67"/>
      <c r="U29" s="67"/>
      <c r="V29" s="67"/>
      <c r="W29" s="67"/>
      <c r="X29" s="67"/>
      <c r="Y29" s="67"/>
      <c r="Z29" s="67"/>
      <c r="AA29" s="67"/>
      <c r="AB29" s="67"/>
      <c r="AC29" s="67"/>
      <c r="AD29" s="67"/>
      <c r="AE29" s="67"/>
      <c r="AF29" s="67"/>
      <c r="AG29" s="67"/>
      <c r="AH29" s="67"/>
      <c r="AI29" s="67"/>
      <c r="AJ29" s="67"/>
      <c r="AK29" s="67"/>
      <c r="AL29" s="68"/>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8"/>
      <c r="EB29" s="68"/>
      <c r="EK29" s="65"/>
      <c r="EL29" s="65"/>
      <c r="EQ29" s="65"/>
      <c r="EU29" s="65"/>
      <c r="EW29" s="65"/>
      <c r="FG29" s="65"/>
      <c r="FH29" s="65"/>
      <c r="FI29" s="65"/>
      <c r="FK29" s="65"/>
      <c r="FM29" s="65"/>
      <c r="FU29" s="65"/>
      <c r="FV29" s="65"/>
      <c r="FZ29" s="65"/>
      <c r="GA29" s="65"/>
      <c r="GC29" s="65"/>
      <c r="GE29" s="65"/>
      <c r="GG29" s="65"/>
      <c r="GN29" s="65"/>
      <c r="GR29" s="65"/>
      <c r="GT29" s="65"/>
      <c r="GX29" s="65"/>
      <c r="HH29" s="65"/>
      <c r="HP29" s="65"/>
      <c r="HQ29" s="65"/>
      <c r="HS29" s="65"/>
      <c r="HT29" s="65"/>
      <c r="HY29" s="65"/>
      <c r="HZ29" s="65"/>
      <c r="ID29" s="65"/>
      <c r="IF29" s="65"/>
      <c r="IG29" s="65"/>
      <c r="IH29" s="65"/>
      <c r="IK29" s="65"/>
      <c r="IM29" s="65"/>
      <c r="IO29" s="64"/>
    </row>
    <row r="30" spans="1:249" s="63" customFormat="1" ht="17" customHeight="1">
      <c r="A30" s="2">
        <v>1977</v>
      </c>
      <c r="B30" s="149">
        <v>5016</v>
      </c>
      <c r="C30" s="149">
        <v>1756</v>
      </c>
      <c r="D30" s="149">
        <v>2398</v>
      </c>
      <c r="E30" s="149">
        <v>650</v>
      </c>
      <c r="F30" s="149">
        <v>108</v>
      </c>
      <c r="G30" s="149">
        <v>104</v>
      </c>
      <c r="H30" s="105">
        <v>1.1910747958505814</v>
      </c>
      <c r="I30" s="66">
        <f t="shared" si="0"/>
        <v>4908</v>
      </c>
      <c r="J30" s="70"/>
      <c r="P30" s="67"/>
      <c r="Q30" s="67"/>
      <c r="R30" s="67"/>
      <c r="S30" s="67"/>
      <c r="T30" s="67"/>
      <c r="U30" s="67"/>
      <c r="V30" s="67"/>
      <c r="W30" s="67"/>
      <c r="X30" s="67"/>
      <c r="Y30" s="67"/>
      <c r="Z30" s="67"/>
      <c r="AA30" s="67"/>
      <c r="AB30" s="67"/>
      <c r="AC30" s="67"/>
      <c r="AD30" s="67"/>
      <c r="AE30" s="67"/>
      <c r="AF30" s="67"/>
      <c r="AG30" s="67"/>
      <c r="AH30" s="67"/>
      <c r="AI30" s="67"/>
      <c r="AJ30" s="67"/>
      <c r="AK30" s="67"/>
      <c r="AL30" s="68"/>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8"/>
      <c r="EB30" s="68"/>
      <c r="EK30" s="65"/>
      <c r="EL30" s="65"/>
      <c r="EQ30" s="65"/>
      <c r="EU30" s="65"/>
      <c r="EW30" s="65"/>
      <c r="FG30" s="65"/>
      <c r="FH30" s="65"/>
      <c r="FI30" s="65"/>
      <c r="FK30" s="65"/>
      <c r="FM30" s="65"/>
      <c r="FU30" s="65"/>
      <c r="FV30" s="65"/>
      <c r="FZ30" s="65"/>
      <c r="GA30" s="65"/>
      <c r="GC30" s="65"/>
      <c r="GE30" s="65"/>
      <c r="GG30" s="65"/>
      <c r="GN30" s="65"/>
      <c r="GR30" s="65"/>
      <c r="GT30" s="65"/>
      <c r="GX30" s="65"/>
      <c r="HH30" s="65"/>
      <c r="HP30" s="65"/>
      <c r="HQ30" s="65"/>
      <c r="HS30" s="65"/>
      <c r="HT30" s="65"/>
      <c r="HY30" s="65"/>
      <c r="HZ30" s="65"/>
      <c r="ID30" s="65"/>
      <c r="IF30" s="65"/>
      <c r="IG30" s="65"/>
      <c r="IH30" s="65"/>
      <c r="IK30" s="65"/>
      <c r="IM30" s="65"/>
      <c r="IO30" s="64"/>
    </row>
    <row r="31" spans="1:249" s="63" customFormat="1" ht="17" customHeight="1">
      <c r="A31" s="2">
        <v>1978</v>
      </c>
      <c r="B31" s="149">
        <v>5074</v>
      </c>
      <c r="C31" s="149">
        <v>1780</v>
      </c>
      <c r="D31" s="149">
        <v>2392</v>
      </c>
      <c r="E31" s="149">
        <v>680</v>
      </c>
      <c r="F31" s="149">
        <v>116</v>
      </c>
      <c r="G31" s="149">
        <v>106</v>
      </c>
      <c r="H31" s="105">
        <v>1.1837763989518073</v>
      </c>
      <c r="I31" s="66">
        <f t="shared" si="0"/>
        <v>4958</v>
      </c>
      <c r="J31" s="70"/>
      <c r="P31" s="67"/>
      <c r="Q31" s="67"/>
      <c r="R31" s="67"/>
      <c r="S31" s="67"/>
      <c r="T31" s="67"/>
      <c r="U31" s="67"/>
      <c r="V31" s="67"/>
      <c r="W31" s="67"/>
      <c r="X31" s="67"/>
      <c r="Y31" s="67"/>
      <c r="Z31" s="67"/>
      <c r="AA31" s="67"/>
      <c r="AB31" s="67"/>
      <c r="AC31" s="67"/>
      <c r="AD31" s="67"/>
      <c r="AE31" s="67"/>
      <c r="AF31" s="67"/>
      <c r="AG31" s="67"/>
      <c r="AH31" s="67"/>
      <c r="AI31" s="67"/>
      <c r="AJ31" s="67"/>
      <c r="AK31" s="67"/>
      <c r="AL31" s="68"/>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8"/>
      <c r="EB31" s="68"/>
      <c r="EK31" s="65"/>
      <c r="EL31" s="65"/>
      <c r="EQ31" s="65"/>
      <c r="EU31" s="65"/>
      <c r="EW31" s="65"/>
      <c r="FG31" s="65"/>
      <c r="FH31" s="65"/>
      <c r="FI31" s="65"/>
      <c r="FK31" s="65"/>
      <c r="FM31" s="65"/>
      <c r="FU31" s="65"/>
      <c r="FV31" s="65"/>
      <c r="FZ31" s="65"/>
      <c r="GA31" s="65"/>
      <c r="GC31" s="65"/>
      <c r="GE31" s="65"/>
      <c r="GG31" s="65"/>
      <c r="GN31" s="65"/>
      <c r="GR31" s="65"/>
      <c r="GT31" s="65"/>
      <c r="GX31" s="65"/>
      <c r="HH31" s="65"/>
      <c r="HP31" s="65"/>
      <c r="HQ31" s="65"/>
      <c r="HS31" s="65"/>
      <c r="HT31" s="65"/>
      <c r="HY31" s="65"/>
      <c r="HZ31" s="65"/>
      <c r="ID31" s="65"/>
      <c r="IF31" s="65"/>
      <c r="IG31" s="65"/>
      <c r="IH31" s="65"/>
      <c r="IK31" s="65"/>
      <c r="IM31" s="65"/>
      <c r="IO31" s="64"/>
    </row>
    <row r="32" spans="1:249" s="63" customFormat="1" ht="17" customHeight="1">
      <c r="A32" s="2">
        <v>1979</v>
      </c>
      <c r="B32" s="149">
        <v>5357</v>
      </c>
      <c r="C32" s="149">
        <v>1875</v>
      </c>
      <c r="D32" s="149">
        <v>2544</v>
      </c>
      <c r="E32" s="149">
        <v>721</v>
      </c>
      <c r="F32" s="149">
        <v>119</v>
      </c>
      <c r="G32" s="149">
        <v>98</v>
      </c>
      <c r="H32" s="105">
        <v>1.2280530137286234</v>
      </c>
      <c r="I32" s="66">
        <f t="shared" si="0"/>
        <v>5238</v>
      </c>
      <c r="J32" s="70"/>
      <c r="P32" s="67"/>
      <c r="Q32" s="67"/>
      <c r="R32" s="67"/>
      <c r="S32" s="67"/>
      <c r="T32" s="67"/>
      <c r="U32" s="67"/>
      <c r="V32" s="67"/>
      <c r="W32" s="67"/>
      <c r="X32" s="67"/>
      <c r="Y32" s="67"/>
      <c r="Z32" s="67"/>
      <c r="AA32" s="67"/>
      <c r="AB32" s="67"/>
      <c r="AC32" s="67"/>
      <c r="AD32" s="67"/>
      <c r="AE32" s="67"/>
      <c r="AF32" s="67"/>
      <c r="AG32" s="67"/>
      <c r="AH32" s="67"/>
      <c r="AI32" s="67"/>
      <c r="AJ32" s="67"/>
      <c r="AK32" s="67"/>
      <c r="AL32" s="68"/>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8"/>
      <c r="EB32" s="68"/>
      <c r="EK32" s="65"/>
      <c r="EL32" s="65"/>
      <c r="EQ32" s="65"/>
      <c r="EU32" s="65"/>
      <c r="EW32" s="65"/>
      <c r="FG32" s="65"/>
      <c r="FH32" s="65"/>
      <c r="FI32" s="65"/>
      <c r="FK32" s="65"/>
      <c r="FM32" s="65"/>
      <c r="FU32" s="65"/>
      <c r="FV32" s="65"/>
      <c r="FZ32" s="65"/>
      <c r="GA32" s="65"/>
      <c r="GC32" s="65"/>
      <c r="GE32" s="65"/>
      <c r="GG32" s="65"/>
      <c r="GN32" s="65"/>
      <c r="GR32" s="65"/>
      <c r="GT32" s="65"/>
      <c r="GX32" s="65"/>
      <c r="HH32" s="65"/>
      <c r="HP32" s="65"/>
      <c r="HQ32" s="65"/>
      <c r="HS32" s="65"/>
      <c r="HT32" s="65"/>
      <c r="HY32" s="65"/>
      <c r="HZ32" s="65"/>
      <c r="ID32" s="65"/>
      <c r="IF32" s="65"/>
      <c r="IG32" s="65"/>
      <c r="IH32" s="65"/>
      <c r="IK32" s="65"/>
      <c r="IM32" s="65"/>
      <c r="IO32" s="64"/>
    </row>
    <row r="33" spans="1:249" s="63" customFormat="1" ht="17" customHeight="1">
      <c r="A33" s="2">
        <v>1980</v>
      </c>
      <c r="B33" s="149">
        <v>5301</v>
      </c>
      <c r="C33" s="149">
        <v>1935</v>
      </c>
      <c r="D33" s="149">
        <v>2422</v>
      </c>
      <c r="E33" s="149">
        <v>737</v>
      </c>
      <c r="F33" s="149">
        <v>120</v>
      </c>
      <c r="G33" s="149">
        <v>86</v>
      </c>
      <c r="H33" s="105">
        <v>1.1940177575037172</v>
      </c>
      <c r="I33" s="66">
        <f t="shared" si="0"/>
        <v>5181</v>
      </c>
      <c r="J33" s="70"/>
      <c r="P33" s="67"/>
      <c r="Q33" s="67"/>
      <c r="R33" s="67"/>
      <c r="S33" s="67"/>
      <c r="T33" s="67"/>
      <c r="U33" s="67"/>
      <c r="V33" s="67"/>
      <c r="W33" s="67"/>
      <c r="X33" s="67"/>
      <c r="Y33" s="67"/>
      <c r="Z33" s="67"/>
      <c r="AA33" s="67"/>
      <c r="AB33" s="67"/>
      <c r="AC33" s="67"/>
      <c r="AD33" s="67"/>
      <c r="AE33" s="67"/>
      <c r="AF33" s="67"/>
      <c r="AG33" s="67"/>
      <c r="AH33" s="67"/>
      <c r="AI33" s="67"/>
      <c r="AJ33" s="67"/>
      <c r="AK33" s="67"/>
      <c r="AL33" s="68"/>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8"/>
      <c r="EB33" s="68"/>
      <c r="EK33" s="65"/>
      <c r="EL33" s="65"/>
      <c r="EQ33" s="65"/>
      <c r="EU33" s="65"/>
      <c r="EW33" s="65"/>
      <c r="FG33" s="65"/>
      <c r="FH33" s="65"/>
      <c r="FI33" s="65"/>
      <c r="FK33" s="65"/>
      <c r="FM33" s="65"/>
      <c r="FU33" s="65"/>
      <c r="FV33" s="65"/>
      <c r="FZ33" s="65"/>
      <c r="GA33" s="65"/>
      <c r="GC33" s="65"/>
      <c r="GE33" s="65"/>
      <c r="GG33" s="65"/>
      <c r="GN33" s="65"/>
      <c r="GR33" s="65"/>
      <c r="GT33" s="65"/>
      <c r="GX33" s="65"/>
      <c r="HH33" s="65"/>
      <c r="HP33" s="65"/>
      <c r="HQ33" s="65"/>
      <c r="HS33" s="65"/>
      <c r="HT33" s="65"/>
      <c r="HY33" s="65"/>
      <c r="HZ33" s="65"/>
      <c r="ID33" s="65"/>
      <c r="IF33" s="65"/>
      <c r="IG33" s="65"/>
      <c r="IH33" s="65"/>
      <c r="IK33" s="65"/>
      <c r="IM33" s="65"/>
      <c r="IO33" s="64"/>
    </row>
    <row r="34" spans="1:249" s="63" customFormat="1" ht="17" customHeight="1">
      <c r="A34" s="2">
        <v>1981</v>
      </c>
      <c r="B34" s="149">
        <v>5138</v>
      </c>
      <c r="C34" s="149">
        <v>1908</v>
      </c>
      <c r="D34" s="149">
        <v>2289</v>
      </c>
      <c r="E34" s="149">
        <v>755</v>
      </c>
      <c r="F34" s="149">
        <v>121</v>
      </c>
      <c r="G34" s="149">
        <v>65</v>
      </c>
      <c r="H34" s="105">
        <v>1.1370773421165996</v>
      </c>
      <c r="I34" s="66">
        <f t="shared" si="0"/>
        <v>5017</v>
      </c>
      <c r="J34" s="70"/>
      <c r="P34" s="67"/>
      <c r="Q34" s="67"/>
      <c r="R34" s="67"/>
      <c r="S34" s="67"/>
      <c r="T34" s="67"/>
      <c r="U34" s="67"/>
      <c r="V34" s="67"/>
      <c r="W34" s="67"/>
      <c r="X34" s="67"/>
      <c r="Y34" s="67"/>
      <c r="Z34" s="67"/>
      <c r="AA34" s="67"/>
      <c r="AB34" s="67"/>
      <c r="AC34" s="67"/>
      <c r="AD34" s="67"/>
      <c r="AE34" s="67"/>
      <c r="AF34" s="67"/>
      <c r="AG34" s="67"/>
      <c r="AH34" s="67"/>
      <c r="AI34" s="67"/>
      <c r="AJ34" s="67"/>
      <c r="AK34" s="67"/>
      <c r="AL34" s="68"/>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8"/>
      <c r="EB34" s="68"/>
      <c r="EK34" s="65"/>
      <c r="EL34" s="65"/>
      <c r="EQ34" s="65"/>
      <c r="EV34" s="65"/>
      <c r="FG34" s="65"/>
      <c r="FH34" s="65"/>
      <c r="FI34" s="65"/>
      <c r="FK34" s="65"/>
      <c r="FM34" s="65"/>
      <c r="FU34" s="65"/>
      <c r="FV34" s="65"/>
      <c r="FZ34" s="65"/>
      <c r="GA34" s="65"/>
      <c r="GC34" s="65"/>
      <c r="GE34" s="65"/>
      <c r="GG34" s="65"/>
      <c r="GN34" s="65"/>
      <c r="GR34" s="65"/>
      <c r="GT34" s="65"/>
      <c r="GX34" s="65"/>
      <c r="HH34" s="65"/>
      <c r="HP34" s="65"/>
      <c r="HQ34" s="65"/>
      <c r="HS34" s="65"/>
      <c r="HT34" s="65"/>
      <c r="HY34" s="65"/>
      <c r="HZ34" s="65"/>
      <c r="ID34" s="65"/>
      <c r="IF34" s="65"/>
      <c r="IG34" s="65"/>
      <c r="IH34" s="65"/>
      <c r="IK34" s="65"/>
      <c r="IM34" s="65"/>
      <c r="IO34" s="64"/>
    </row>
    <row r="35" spans="1:249" s="63" customFormat="1" ht="17" customHeight="1">
      <c r="A35" s="2">
        <v>1982</v>
      </c>
      <c r="B35" s="149">
        <v>5094</v>
      </c>
      <c r="C35" s="149">
        <v>1976</v>
      </c>
      <c r="D35" s="149">
        <v>2196</v>
      </c>
      <c r="E35" s="149">
        <v>738</v>
      </c>
      <c r="F35" s="149">
        <v>121</v>
      </c>
      <c r="G35" s="149">
        <v>64</v>
      </c>
      <c r="H35" s="105">
        <v>1.1076312813333458</v>
      </c>
      <c r="I35" s="66">
        <f t="shared" si="0"/>
        <v>4973</v>
      </c>
      <c r="J35" s="70"/>
      <c r="P35" s="67"/>
      <c r="Q35" s="67"/>
      <c r="R35" s="67"/>
      <c r="S35" s="67"/>
      <c r="T35" s="67"/>
      <c r="U35" s="67"/>
      <c r="V35" s="67"/>
      <c r="W35" s="67"/>
      <c r="X35" s="67"/>
      <c r="Y35" s="67"/>
      <c r="Z35" s="67"/>
      <c r="AA35" s="67"/>
      <c r="AB35" s="67"/>
      <c r="AC35" s="67"/>
      <c r="AD35" s="67"/>
      <c r="AE35" s="67"/>
      <c r="AF35" s="67"/>
      <c r="AG35" s="67"/>
      <c r="AH35" s="67"/>
      <c r="AI35" s="67"/>
      <c r="AJ35" s="67"/>
      <c r="AK35" s="67"/>
      <c r="AL35" s="68"/>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8"/>
      <c r="EB35" s="68"/>
      <c r="EK35" s="65"/>
      <c r="EL35" s="65"/>
      <c r="EQ35" s="65"/>
      <c r="EV35" s="65"/>
      <c r="FG35" s="65"/>
      <c r="FH35" s="65"/>
      <c r="FI35" s="65"/>
      <c r="FK35" s="65"/>
      <c r="FM35" s="65"/>
      <c r="FU35" s="65"/>
      <c r="FV35" s="65"/>
      <c r="FZ35" s="65"/>
      <c r="GA35" s="65"/>
      <c r="GC35" s="65"/>
      <c r="GE35" s="65"/>
      <c r="GG35" s="65"/>
      <c r="GN35" s="65"/>
      <c r="GR35" s="65"/>
      <c r="GT35" s="65"/>
      <c r="GX35" s="65"/>
      <c r="HH35" s="65"/>
      <c r="HP35" s="65"/>
      <c r="HQ35" s="65"/>
      <c r="HS35" s="65"/>
      <c r="HT35" s="65"/>
      <c r="HY35" s="65"/>
      <c r="HZ35" s="65"/>
      <c r="ID35" s="65"/>
      <c r="IF35" s="65"/>
      <c r="IG35" s="65"/>
      <c r="IH35" s="65"/>
      <c r="IK35" s="65"/>
      <c r="IM35" s="65"/>
      <c r="IO35" s="64"/>
    </row>
    <row r="36" spans="1:249" s="63" customFormat="1" ht="17" customHeight="1">
      <c r="A36" s="2">
        <v>1983</v>
      </c>
      <c r="B36" s="149">
        <v>5075</v>
      </c>
      <c r="C36" s="149">
        <v>1977</v>
      </c>
      <c r="D36" s="149">
        <v>2176</v>
      </c>
      <c r="E36" s="149">
        <v>739</v>
      </c>
      <c r="F36" s="149">
        <v>125</v>
      </c>
      <c r="G36" s="149">
        <v>58</v>
      </c>
      <c r="H36" s="105">
        <v>1.0841212954057566</v>
      </c>
      <c r="I36" s="66">
        <f t="shared" si="0"/>
        <v>4950</v>
      </c>
      <c r="J36" s="70"/>
      <c r="P36" s="67"/>
      <c r="Q36" s="67"/>
      <c r="R36" s="67"/>
      <c r="S36" s="67"/>
      <c r="T36" s="67"/>
      <c r="U36" s="67"/>
      <c r="V36" s="67"/>
      <c r="W36" s="67"/>
      <c r="X36" s="67"/>
      <c r="Y36" s="67"/>
      <c r="Z36" s="67"/>
      <c r="AA36" s="67"/>
      <c r="AB36" s="67"/>
      <c r="AC36" s="67"/>
      <c r="AD36" s="67"/>
      <c r="AE36" s="67"/>
      <c r="AF36" s="67"/>
      <c r="AG36" s="67"/>
      <c r="AH36" s="67"/>
      <c r="AI36" s="67"/>
      <c r="AJ36" s="67"/>
      <c r="AK36" s="67"/>
      <c r="AL36" s="68"/>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8"/>
      <c r="EB36" s="68"/>
      <c r="EK36" s="65"/>
      <c r="EL36" s="65"/>
      <c r="EQ36" s="65"/>
      <c r="EV36" s="65"/>
      <c r="FG36" s="65"/>
      <c r="FH36" s="65"/>
      <c r="FI36" s="65"/>
      <c r="FK36" s="65"/>
      <c r="FM36" s="65"/>
      <c r="FU36" s="65"/>
      <c r="FV36" s="65"/>
      <c r="FZ36" s="65"/>
      <c r="GA36" s="65"/>
      <c r="GC36" s="65"/>
      <c r="GE36" s="65"/>
      <c r="GG36" s="65"/>
      <c r="GN36" s="65"/>
      <c r="GR36" s="65"/>
      <c r="GT36" s="65"/>
      <c r="GX36" s="65"/>
      <c r="HH36" s="65"/>
      <c r="HP36" s="65"/>
      <c r="HQ36" s="65"/>
      <c r="HS36" s="65"/>
      <c r="HT36" s="65"/>
      <c r="HY36" s="65"/>
      <c r="HZ36" s="65"/>
      <c r="ID36" s="65"/>
      <c r="IF36" s="65"/>
      <c r="IG36" s="65"/>
      <c r="IH36" s="65"/>
      <c r="IK36" s="65"/>
      <c r="IM36" s="65"/>
      <c r="IO36" s="64"/>
    </row>
    <row r="37" spans="1:249" s="63" customFormat="1" ht="17" customHeight="1">
      <c r="A37" s="2">
        <v>1984</v>
      </c>
      <c r="B37" s="149">
        <v>5258</v>
      </c>
      <c r="C37" s="149">
        <v>2074</v>
      </c>
      <c r="D37" s="149">
        <v>2199</v>
      </c>
      <c r="E37" s="149">
        <v>807</v>
      </c>
      <c r="F37" s="149">
        <v>128</v>
      </c>
      <c r="G37" s="149">
        <v>51</v>
      </c>
      <c r="H37" s="105">
        <v>1.1033104942171672</v>
      </c>
      <c r="I37" s="66">
        <f t="shared" si="0"/>
        <v>5130</v>
      </c>
      <c r="J37" s="70"/>
      <c r="P37" s="67"/>
      <c r="Q37" s="67"/>
      <c r="R37" s="67"/>
      <c r="S37" s="67"/>
      <c r="T37" s="67"/>
      <c r="U37" s="67"/>
      <c r="V37" s="67"/>
      <c r="W37" s="67"/>
      <c r="X37" s="67"/>
      <c r="Y37" s="67"/>
      <c r="Z37" s="67"/>
      <c r="AA37" s="67"/>
      <c r="AB37" s="67"/>
      <c r="AC37" s="67"/>
      <c r="AD37" s="67"/>
      <c r="AE37" s="67"/>
      <c r="AF37" s="67"/>
      <c r="AG37" s="67"/>
      <c r="AH37" s="67"/>
      <c r="AI37" s="67"/>
      <c r="AJ37" s="67"/>
      <c r="AK37" s="67"/>
      <c r="AL37" s="68"/>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8"/>
      <c r="EB37" s="68"/>
      <c r="EK37" s="65"/>
      <c r="EL37" s="65"/>
      <c r="EQ37" s="65"/>
      <c r="EV37" s="65"/>
      <c r="FG37" s="65"/>
      <c r="FH37" s="65"/>
      <c r="FI37" s="65"/>
      <c r="FK37" s="65"/>
      <c r="FM37" s="65"/>
      <c r="FU37" s="65"/>
      <c r="FV37" s="65"/>
      <c r="FZ37" s="65"/>
      <c r="GA37" s="65"/>
      <c r="GC37" s="65"/>
      <c r="GE37" s="65"/>
      <c r="GG37" s="65"/>
      <c r="GN37" s="65"/>
      <c r="GR37" s="65"/>
      <c r="GT37" s="65"/>
      <c r="GX37" s="65"/>
      <c r="HH37" s="65"/>
      <c r="HP37" s="65"/>
      <c r="HQ37" s="65"/>
      <c r="HS37" s="65"/>
      <c r="HT37" s="65"/>
      <c r="HY37" s="65"/>
      <c r="HZ37" s="65"/>
      <c r="ID37" s="65"/>
      <c r="IF37" s="65"/>
      <c r="IG37" s="65"/>
      <c r="IH37" s="65"/>
      <c r="IK37" s="65"/>
      <c r="IM37" s="65"/>
      <c r="IO37" s="64"/>
    </row>
    <row r="38" spans="1:249" s="63" customFormat="1" ht="17" customHeight="1">
      <c r="A38" s="2">
        <v>1985</v>
      </c>
      <c r="B38" s="149">
        <v>5417</v>
      </c>
      <c r="C38" s="149">
        <v>2216</v>
      </c>
      <c r="D38" s="149">
        <v>2186</v>
      </c>
      <c r="E38" s="149">
        <v>835</v>
      </c>
      <c r="F38" s="149">
        <v>131</v>
      </c>
      <c r="G38" s="149">
        <v>49</v>
      </c>
      <c r="H38" s="105">
        <v>1.1163224547994499</v>
      </c>
      <c r="I38" s="66">
        <f t="shared" si="0"/>
        <v>5286</v>
      </c>
      <c r="J38" s="70"/>
      <c r="P38" s="67"/>
      <c r="Q38" s="67"/>
      <c r="R38" s="67"/>
      <c r="S38" s="67"/>
      <c r="T38" s="67"/>
      <c r="U38" s="67"/>
      <c r="V38" s="67"/>
      <c r="W38" s="67"/>
      <c r="X38" s="67"/>
      <c r="Y38" s="67"/>
      <c r="Z38" s="67"/>
      <c r="AA38" s="67"/>
      <c r="AB38" s="67"/>
      <c r="AC38" s="67"/>
      <c r="AD38" s="67"/>
      <c r="AE38" s="67"/>
      <c r="AF38" s="67"/>
      <c r="AG38" s="67"/>
      <c r="AH38" s="67"/>
      <c r="AI38" s="67"/>
      <c r="AJ38" s="67"/>
      <c r="AK38" s="67"/>
      <c r="AL38" s="68"/>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8"/>
      <c r="EB38" s="68"/>
      <c r="EK38" s="65"/>
      <c r="EL38" s="65"/>
      <c r="EV38" s="65"/>
      <c r="FG38" s="65"/>
      <c r="FI38" s="65"/>
      <c r="FK38" s="65"/>
      <c r="FM38" s="65"/>
      <c r="FU38" s="65"/>
      <c r="FV38" s="65"/>
      <c r="FZ38" s="65"/>
      <c r="GA38" s="65"/>
      <c r="GC38" s="65"/>
      <c r="GE38" s="65"/>
      <c r="GG38" s="65"/>
      <c r="GN38" s="65"/>
      <c r="GR38" s="65"/>
      <c r="GT38" s="65"/>
      <c r="GX38" s="65"/>
      <c r="HH38" s="65"/>
      <c r="HP38" s="65"/>
      <c r="HQ38" s="65"/>
      <c r="HS38" s="65"/>
      <c r="HT38" s="65"/>
      <c r="HY38" s="65"/>
      <c r="HZ38" s="65"/>
      <c r="ID38" s="65"/>
      <c r="IF38" s="65"/>
      <c r="IG38" s="65"/>
      <c r="IH38" s="65"/>
      <c r="IM38" s="65"/>
      <c r="IO38" s="64"/>
    </row>
    <row r="39" spans="1:249" s="63" customFormat="1" ht="17" customHeight="1">
      <c r="A39" s="2">
        <v>1986</v>
      </c>
      <c r="B39" s="149">
        <v>5583</v>
      </c>
      <c r="C39" s="149">
        <v>2277</v>
      </c>
      <c r="D39" s="149">
        <v>2293</v>
      </c>
      <c r="E39" s="149">
        <v>830</v>
      </c>
      <c r="F39" s="149">
        <v>137</v>
      </c>
      <c r="G39" s="149">
        <v>46</v>
      </c>
      <c r="H39" s="105">
        <v>1.1296917450341264</v>
      </c>
      <c r="I39" s="66">
        <f t="shared" si="0"/>
        <v>5446</v>
      </c>
      <c r="J39" s="70"/>
      <c r="P39" s="67"/>
      <c r="Q39" s="67"/>
      <c r="R39" s="67"/>
      <c r="S39" s="67"/>
      <c r="T39" s="67"/>
      <c r="U39" s="67"/>
      <c r="V39" s="67"/>
      <c r="W39" s="67"/>
      <c r="X39" s="67"/>
      <c r="Y39" s="67"/>
      <c r="Z39" s="67"/>
      <c r="AA39" s="67"/>
      <c r="AB39" s="67"/>
      <c r="AC39" s="67"/>
      <c r="AD39" s="67"/>
      <c r="AE39" s="67"/>
      <c r="AF39" s="67"/>
      <c r="AG39" s="67"/>
      <c r="AH39" s="67"/>
      <c r="AI39" s="67"/>
      <c r="AJ39" s="67"/>
      <c r="AK39" s="67"/>
      <c r="AL39" s="68"/>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8"/>
      <c r="EB39" s="68"/>
      <c r="EK39" s="65"/>
      <c r="EL39" s="65"/>
      <c r="EV39" s="65"/>
      <c r="FG39" s="65"/>
      <c r="FI39" s="65"/>
      <c r="FK39" s="65"/>
      <c r="FM39" s="65"/>
      <c r="FU39" s="65"/>
      <c r="FV39" s="65"/>
      <c r="FZ39" s="65"/>
      <c r="GA39" s="65"/>
      <c r="GC39" s="65"/>
      <c r="GE39" s="65"/>
      <c r="GG39" s="65"/>
      <c r="GN39" s="65"/>
      <c r="GR39" s="65"/>
      <c r="GT39" s="65"/>
      <c r="GX39" s="65"/>
      <c r="GY39" s="65"/>
      <c r="HH39" s="65"/>
      <c r="HP39" s="65"/>
      <c r="HQ39" s="65"/>
      <c r="HS39" s="65"/>
      <c r="HT39" s="65"/>
      <c r="HY39" s="65"/>
      <c r="HZ39" s="65"/>
      <c r="ID39" s="65"/>
      <c r="IF39" s="65"/>
      <c r="IG39" s="65"/>
      <c r="IH39" s="65"/>
      <c r="IJ39" s="65"/>
      <c r="IM39" s="65"/>
      <c r="IO39" s="64"/>
    </row>
    <row r="40" spans="1:249" s="63" customFormat="1" ht="17" customHeight="1">
      <c r="A40" s="2">
        <v>1987</v>
      </c>
      <c r="B40" s="149">
        <v>5725</v>
      </c>
      <c r="C40" s="149">
        <v>2339</v>
      </c>
      <c r="D40" s="149">
        <v>2306</v>
      </c>
      <c r="E40" s="149">
        <v>892</v>
      </c>
      <c r="F40" s="149">
        <v>143</v>
      </c>
      <c r="G40" s="149">
        <v>44</v>
      </c>
      <c r="H40" s="105">
        <v>1.137310655396742</v>
      </c>
      <c r="I40" s="66">
        <f t="shared" si="0"/>
        <v>5582</v>
      </c>
      <c r="J40" s="70"/>
      <c r="P40" s="67"/>
      <c r="Q40" s="67"/>
      <c r="R40" s="67"/>
      <c r="S40" s="67"/>
      <c r="T40" s="67"/>
      <c r="U40" s="67"/>
      <c r="V40" s="67"/>
      <c r="W40" s="67"/>
      <c r="X40" s="67"/>
      <c r="Y40" s="67"/>
      <c r="Z40" s="67"/>
      <c r="AA40" s="67"/>
      <c r="AB40" s="67"/>
      <c r="AC40" s="67"/>
      <c r="AD40" s="67"/>
      <c r="AE40" s="67"/>
      <c r="AF40" s="67"/>
      <c r="AG40" s="67"/>
      <c r="AH40" s="67"/>
      <c r="AI40" s="67"/>
      <c r="AJ40" s="67"/>
      <c r="AK40" s="67"/>
      <c r="AL40" s="68"/>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8"/>
      <c r="EB40" s="68"/>
      <c r="EL40" s="65"/>
      <c r="EV40" s="65"/>
      <c r="FF40" s="65"/>
      <c r="FG40" s="65"/>
      <c r="FK40" s="65"/>
      <c r="FM40" s="65"/>
      <c r="FU40" s="65"/>
      <c r="FV40" s="65"/>
      <c r="GA40" s="65"/>
      <c r="GC40" s="65"/>
      <c r="GE40" s="65"/>
      <c r="GG40" s="65"/>
      <c r="GN40" s="65"/>
      <c r="GX40" s="65"/>
      <c r="GY40" s="65"/>
      <c r="HQ40" s="65"/>
      <c r="HU40" s="65"/>
      <c r="HY40" s="65"/>
      <c r="HZ40" s="65"/>
      <c r="IF40" s="65"/>
      <c r="IG40" s="65"/>
      <c r="IH40" s="65"/>
      <c r="IJ40" s="65"/>
      <c r="IL40" s="65"/>
      <c r="IO40" s="64"/>
    </row>
    <row r="41" spans="1:249" s="63" customFormat="1" ht="17" customHeight="1">
      <c r="A41" s="2">
        <v>1988</v>
      </c>
      <c r="B41" s="149">
        <v>5936</v>
      </c>
      <c r="C41" s="149">
        <v>2387</v>
      </c>
      <c r="D41" s="149">
        <v>2412</v>
      </c>
      <c r="E41" s="149">
        <v>935</v>
      </c>
      <c r="F41" s="149">
        <v>152</v>
      </c>
      <c r="G41" s="149">
        <v>50</v>
      </c>
      <c r="H41" s="105">
        <v>1.1578750330499101</v>
      </c>
      <c r="I41" s="66">
        <f t="shared" si="0"/>
        <v>5784</v>
      </c>
      <c r="J41" s="70"/>
      <c r="P41" s="67"/>
      <c r="Q41" s="67"/>
      <c r="R41" s="67"/>
      <c r="S41" s="67"/>
      <c r="T41" s="67"/>
      <c r="U41" s="67"/>
      <c r="V41" s="67"/>
      <c r="W41" s="67"/>
      <c r="X41" s="67"/>
      <c r="Y41" s="67"/>
      <c r="Z41" s="67"/>
      <c r="AA41" s="67"/>
      <c r="AB41" s="67"/>
      <c r="AC41" s="67"/>
      <c r="AD41" s="67"/>
      <c r="AE41" s="67"/>
      <c r="AF41" s="67"/>
      <c r="AG41" s="67"/>
      <c r="AH41" s="67"/>
      <c r="AI41" s="67"/>
      <c r="AJ41" s="67"/>
      <c r="AK41" s="67"/>
      <c r="AL41" s="68"/>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8"/>
      <c r="EB41" s="68"/>
      <c r="EL41" s="65"/>
      <c r="EV41" s="65"/>
      <c r="FF41" s="65"/>
      <c r="FG41" s="65"/>
      <c r="FK41" s="65"/>
      <c r="FM41" s="65"/>
      <c r="FU41" s="65"/>
      <c r="FV41" s="65"/>
      <c r="GA41" s="65"/>
      <c r="GC41" s="65"/>
      <c r="GE41" s="65"/>
      <c r="GG41" s="65"/>
      <c r="GN41" s="65"/>
      <c r="GX41" s="65"/>
      <c r="GY41" s="65"/>
      <c r="HQ41" s="65"/>
      <c r="HU41" s="65"/>
      <c r="HY41" s="65"/>
      <c r="HZ41" s="65"/>
      <c r="IF41" s="65"/>
      <c r="IG41" s="65"/>
      <c r="IH41" s="65"/>
      <c r="IJ41" s="65"/>
      <c r="IL41" s="65"/>
      <c r="IO41" s="64"/>
    </row>
    <row r="42" spans="1:249" s="63" customFormat="1" ht="17" customHeight="1">
      <c r="A42" s="2">
        <v>1989</v>
      </c>
      <c r="B42" s="149">
        <v>6066</v>
      </c>
      <c r="C42" s="149">
        <v>2428</v>
      </c>
      <c r="D42" s="149">
        <v>2459</v>
      </c>
      <c r="E42" s="149">
        <v>982</v>
      </c>
      <c r="F42" s="149">
        <v>156</v>
      </c>
      <c r="G42" s="149">
        <v>41</v>
      </c>
      <c r="H42" s="105">
        <v>1.1622965220233474</v>
      </c>
      <c r="I42" s="66">
        <f t="shared" si="0"/>
        <v>5910</v>
      </c>
      <c r="J42" s="70"/>
      <c r="P42" s="67"/>
      <c r="Q42" s="67"/>
      <c r="R42" s="67"/>
      <c r="S42" s="67"/>
      <c r="T42" s="67"/>
      <c r="U42" s="67"/>
      <c r="V42" s="67"/>
      <c r="W42" s="67"/>
      <c r="X42" s="67"/>
      <c r="Y42" s="67"/>
      <c r="Z42" s="67"/>
      <c r="AA42" s="67"/>
      <c r="AB42" s="67"/>
      <c r="AC42" s="67"/>
      <c r="AD42" s="67"/>
      <c r="AE42" s="67"/>
      <c r="AF42" s="67"/>
      <c r="AG42" s="67"/>
      <c r="AH42" s="67"/>
      <c r="AI42" s="67"/>
      <c r="AJ42" s="67"/>
      <c r="AK42" s="67"/>
      <c r="AL42" s="68"/>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c r="CH42" s="67"/>
      <c r="CI42" s="67"/>
      <c r="CJ42" s="67"/>
      <c r="CK42" s="67"/>
      <c r="CL42" s="67"/>
      <c r="CM42" s="67"/>
      <c r="CN42" s="67"/>
      <c r="CO42" s="67"/>
      <c r="CP42" s="67"/>
      <c r="CQ42" s="67"/>
      <c r="CR42" s="67"/>
      <c r="CS42" s="67"/>
      <c r="CT42" s="67"/>
      <c r="CU42" s="67"/>
      <c r="CV42" s="67"/>
      <c r="CW42" s="67"/>
      <c r="CX42" s="67"/>
      <c r="CY42" s="67"/>
      <c r="CZ42" s="67"/>
      <c r="DA42" s="67"/>
      <c r="DB42" s="67"/>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8"/>
      <c r="EB42" s="68"/>
      <c r="EL42" s="65"/>
      <c r="EV42" s="65"/>
      <c r="FF42" s="65"/>
      <c r="FG42" s="65"/>
      <c r="FK42" s="65"/>
      <c r="FM42" s="65"/>
      <c r="FU42" s="65"/>
      <c r="FV42" s="65"/>
      <c r="GA42" s="65"/>
      <c r="GC42" s="65"/>
      <c r="GE42" s="65"/>
      <c r="GG42" s="65"/>
      <c r="GN42" s="65"/>
      <c r="GX42" s="65"/>
      <c r="GY42" s="65"/>
      <c r="HQ42" s="65"/>
      <c r="HU42" s="65"/>
      <c r="HY42" s="65"/>
      <c r="HZ42" s="65"/>
      <c r="IF42" s="65"/>
      <c r="IG42" s="65"/>
      <c r="IH42" s="65"/>
      <c r="IJ42" s="65"/>
      <c r="IL42" s="65"/>
      <c r="IO42" s="64"/>
    </row>
    <row r="43" spans="1:249" s="63" customFormat="1" ht="17" customHeight="1">
      <c r="A43" s="2">
        <v>1990</v>
      </c>
      <c r="B43" s="149">
        <v>6086.2425481965156</v>
      </c>
      <c r="C43" s="149">
        <v>2392.0289570218033</v>
      </c>
      <c r="D43" s="149">
        <v>2474.3703028955238</v>
      </c>
      <c r="E43" s="149">
        <v>1021.8432882791891</v>
      </c>
      <c r="F43" s="149">
        <v>157</v>
      </c>
      <c r="G43" s="149">
        <v>40</v>
      </c>
      <c r="H43" s="105">
        <v>1.1462567703328728</v>
      </c>
      <c r="I43" s="66">
        <f t="shared" si="0"/>
        <v>5929.2425481965156</v>
      </c>
      <c r="J43" s="70"/>
      <c r="P43" s="67"/>
      <c r="Q43" s="67"/>
      <c r="R43" s="67"/>
      <c r="S43" s="67"/>
      <c r="T43" s="67"/>
      <c r="U43" s="67"/>
      <c r="V43" s="67"/>
      <c r="W43" s="67"/>
      <c r="X43" s="67"/>
      <c r="Y43" s="67"/>
      <c r="Z43" s="67"/>
      <c r="AA43" s="67"/>
      <c r="AB43" s="67"/>
      <c r="AC43" s="67"/>
      <c r="AD43" s="67"/>
      <c r="AE43" s="67"/>
      <c r="AF43" s="67"/>
      <c r="AG43" s="67"/>
      <c r="AH43" s="67"/>
      <c r="AI43" s="67"/>
      <c r="AJ43" s="67"/>
      <c r="AK43" s="67"/>
      <c r="AL43" s="68"/>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8"/>
      <c r="EB43" s="68"/>
      <c r="EL43" s="65"/>
      <c r="EV43" s="65"/>
      <c r="FF43" s="65"/>
      <c r="FG43" s="65"/>
      <c r="FK43" s="65"/>
      <c r="FM43" s="65"/>
      <c r="FU43" s="65"/>
      <c r="FV43" s="65"/>
      <c r="GA43" s="65"/>
      <c r="GC43" s="65"/>
      <c r="GE43" s="65"/>
      <c r="GG43" s="65"/>
      <c r="GN43" s="65"/>
      <c r="GX43" s="65"/>
      <c r="GY43" s="65"/>
      <c r="HU43" s="65"/>
      <c r="HY43" s="65"/>
      <c r="HZ43" s="65"/>
      <c r="IF43" s="65"/>
      <c r="IG43" s="65"/>
      <c r="IH43" s="65"/>
      <c r="IJ43" s="65"/>
      <c r="IL43" s="65"/>
      <c r="IO43" s="64"/>
    </row>
    <row r="44" spans="1:249" s="63" customFormat="1" ht="17" customHeight="1">
      <c r="A44" s="2">
        <v>1991</v>
      </c>
      <c r="B44" s="149">
        <v>6165.8511657491626</v>
      </c>
      <c r="C44" s="149">
        <v>2327.172169529963</v>
      </c>
      <c r="D44" s="149">
        <v>2584.8136686304697</v>
      </c>
      <c r="E44" s="149">
        <v>1047.8653275887286</v>
      </c>
      <c r="F44" s="149">
        <v>161</v>
      </c>
      <c r="G44" s="149">
        <v>45</v>
      </c>
      <c r="H44" s="105">
        <v>1.1421777827670516</v>
      </c>
      <c r="I44" s="66">
        <f t="shared" si="0"/>
        <v>6004.8511657491626</v>
      </c>
      <c r="J44" s="70"/>
      <c r="P44" s="67"/>
      <c r="Q44" s="67"/>
      <c r="R44" s="67"/>
      <c r="S44" s="67"/>
      <c r="T44" s="67"/>
      <c r="U44" s="67"/>
      <c r="V44" s="67"/>
      <c r="W44" s="67"/>
      <c r="X44" s="67"/>
      <c r="Y44" s="67"/>
      <c r="Z44" s="67"/>
      <c r="AA44" s="67"/>
      <c r="AB44" s="67"/>
      <c r="AC44" s="67"/>
      <c r="AD44" s="67"/>
      <c r="AE44" s="67"/>
      <c r="AF44" s="67"/>
      <c r="AG44" s="67"/>
      <c r="AH44" s="67"/>
      <c r="AI44" s="67"/>
      <c r="AJ44" s="67"/>
      <c r="AK44" s="67"/>
      <c r="AL44" s="68"/>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c r="CB44" s="67"/>
      <c r="CC44" s="67"/>
      <c r="CD44" s="67"/>
      <c r="CE44" s="67"/>
      <c r="CF44" s="67"/>
      <c r="CG44" s="67"/>
      <c r="CH44" s="67"/>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8"/>
      <c r="EB44" s="68"/>
      <c r="EL44" s="65"/>
      <c r="EV44" s="65"/>
      <c r="FF44" s="65"/>
      <c r="FG44" s="65"/>
      <c r="FK44" s="65"/>
      <c r="FM44" s="65"/>
      <c r="FU44" s="65"/>
      <c r="FV44" s="65"/>
      <c r="GA44" s="65"/>
      <c r="GC44" s="65"/>
      <c r="GE44" s="65"/>
      <c r="GG44" s="65"/>
      <c r="GN44" s="65"/>
      <c r="GU44" s="65"/>
      <c r="GX44" s="65"/>
      <c r="GY44" s="65"/>
      <c r="HU44" s="65"/>
      <c r="HY44" s="65"/>
      <c r="HZ44" s="65"/>
      <c r="IF44" s="65"/>
      <c r="IG44" s="65"/>
      <c r="IH44" s="65"/>
      <c r="IJ44" s="65"/>
      <c r="IL44" s="65"/>
      <c r="IO44" s="64"/>
    </row>
    <row r="45" spans="1:249" s="63" customFormat="1" ht="17" customHeight="1">
      <c r="A45" s="2">
        <v>1992</v>
      </c>
      <c r="B45" s="149">
        <v>6115.328171882762</v>
      </c>
      <c r="C45" s="149">
        <v>2345.3518673563549</v>
      </c>
      <c r="D45" s="149">
        <v>2484.7609680167893</v>
      </c>
      <c r="E45" s="149">
        <v>1082.2153365096174</v>
      </c>
      <c r="F45" s="149">
        <v>167</v>
      </c>
      <c r="G45" s="149">
        <v>36</v>
      </c>
      <c r="H45" s="105">
        <v>1.1148951050564506</v>
      </c>
      <c r="I45" s="66">
        <f t="shared" si="0"/>
        <v>5948.328171882762</v>
      </c>
      <c r="J45" s="70"/>
      <c r="P45" s="67"/>
      <c r="Q45" s="67"/>
      <c r="R45" s="67"/>
      <c r="S45" s="67"/>
      <c r="T45" s="67"/>
      <c r="U45" s="67"/>
      <c r="V45" s="67"/>
      <c r="W45" s="67"/>
      <c r="X45" s="67"/>
      <c r="Y45" s="67"/>
      <c r="Z45" s="67"/>
      <c r="AA45" s="67"/>
      <c r="AB45" s="67"/>
      <c r="AC45" s="67"/>
      <c r="AD45" s="67"/>
      <c r="AE45" s="67"/>
      <c r="AF45" s="67"/>
      <c r="AG45" s="67"/>
      <c r="AH45" s="67"/>
      <c r="AI45" s="67"/>
      <c r="AJ45" s="67"/>
      <c r="AK45" s="67"/>
      <c r="AL45" s="68"/>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8"/>
      <c r="EB45" s="68"/>
      <c r="EL45" s="65"/>
      <c r="EV45" s="65"/>
      <c r="FF45" s="65"/>
      <c r="FG45" s="65"/>
      <c r="FK45" s="65"/>
      <c r="FM45" s="65"/>
      <c r="FU45" s="65"/>
      <c r="FV45" s="65"/>
      <c r="GA45" s="65"/>
      <c r="GC45" s="65"/>
      <c r="GE45" s="65"/>
      <c r="GN45" s="65"/>
      <c r="GU45" s="65"/>
      <c r="GX45" s="65"/>
      <c r="GY45" s="65"/>
      <c r="HU45" s="65"/>
      <c r="HY45" s="65"/>
      <c r="HZ45" s="65"/>
      <c r="IF45" s="65"/>
      <c r="IG45" s="65"/>
      <c r="IH45" s="65"/>
      <c r="IJ45" s="65"/>
      <c r="IL45" s="65"/>
      <c r="IO45" s="64"/>
    </row>
    <row r="46" spans="1:249" s="63" customFormat="1" ht="17" customHeight="1">
      <c r="A46" s="2">
        <v>1993</v>
      </c>
      <c r="B46" s="149">
        <v>6124.1826770571352</v>
      </c>
      <c r="C46" s="149">
        <v>2296.4354066118503</v>
      </c>
      <c r="D46" s="149">
        <v>2500.7961263110328</v>
      </c>
      <c r="E46" s="149">
        <v>1114.9511441342515</v>
      </c>
      <c r="F46" s="149">
        <v>176</v>
      </c>
      <c r="G46" s="149">
        <v>37</v>
      </c>
      <c r="H46" s="105">
        <v>1.0994852392131023</v>
      </c>
      <c r="I46" s="66">
        <f t="shared" si="0"/>
        <v>5948.1826770571352</v>
      </c>
      <c r="J46" s="70"/>
      <c r="P46" s="67"/>
      <c r="Q46" s="67"/>
      <c r="R46" s="67"/>
      <c r="S46" s="67"/>
      <c r="T46" s="67"/>
      <c r="U46" s="67"/>
      <c r="V46" s="67"/>
      <c r="W46" s="67"/>
      <c r="X46" s="67"/>
      <c r="Y46" s="67"/>
      <c r="Z46" s="67"/>
      <c r="AA46" s="67"/>
      <c r="AB46" s="67"/>
      <c r="AC46" s="67"/>
      <c r="AD46" s="67"/>
      <c r="AE46" s="67"/>
      <c r="AF46" s="67"/>
      <c r="AG46" s="67"/>
      <c r="AH46" s="67"/>
      <c r="AI46" s="67"/>
      <c r="AJ46" s="67"/>
      <c r="AK46" s="67"/>
      <c r="AL46" s="68"/>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8"/>
      <c r="EB46" s="68"/>
      <c r="EL46" s="65"/>
      <c r="EV46" s="65"/>
      <c r="FF46" s="65"/>
      <c r="FG46" s="65"/>
      <c r="FK46" s="65"/>
      <c r="FM46" s="65"/>
      <c r="FU46" s="65"/>
      <c r="FV46" s="65"/>
      <c r="GA46" s="65"/>
      <c r="GC46" s="65"/>
      <c r="GE46" s="65"/>
      <c r="GN46" s="65"/>
      <c r="GU46" s="65"/>
      <c r="GX46" s="65"/>
      <c r="GY46" s="65"/>
      <c r="HU46" s="65"/>
      <c r="HY46" s="65"/>
      <c r="HZ46" s="65"/>
      <c r="IF46" s="65"/>
      <c r="IG46" s="65"/>
      <c r="IH46" s="65"/>
      <c r="IJ46" s="65"/>
      <c r="IL46" s="65"/>
      <c r="IO46" s="64"/>
    </row>
    <row r="47" spans="1:249" s="63" customFormat="1" ht="17" customHeight="1">
      <c r="A47" s="2">
        <v>1994</v>
      </c>
      <c r="B47" s="149">
        <v>6225.964135374883</v>
      </c>
      <c r="C47" s="149">
        <v>2350.7030104543942</v>
      </c>
      <c r="D47" s="149">
        <v>2521.262129635913</v>
      </c>
      <c r="E47" s="149">
        <v>1128.9979952845754</v>
      </c>
      <c r="F47" s="149">
        <v>186</v>
      </c>
      <c r="G47" s="149">
        <v>39</v>
      </c>
      <c r="H47" s="105">
        <v>1.1012942232865393</v>
      </c>
      <c r="I47" s="66">
        <f t="shared" si="0"/>
        <v>6039.964135374883</v>
      </c>
      <c r="J47" s="70"/>
      <c r="P47" s="67"/>
      <c r="Q47" s="67"/>
      <c r="R47" s="67"/>
      <c r="S47" s="67"/>
      <c r="T47" s="67"/>
      <c r="U47" s="67"/>
      <c r="V47" s="67"/>
      <c r="W47" s="67"/>
      <c r="X47" s="67"/>
      <c r="Y47" s="67"/>
      <c r="Z47" s="67"/>
      <c r="AA47" s="67"/>
      <c r="AB47" s="67"/>
      <c r="AC47" s="67"/>
      <c r="AD47" s="67"/>
      <c r="AE47" s="67"/>
      <c r="AF47" s="67"/>
      <c r="AG47" s="67"/>
      <c r="AH47" s="67"/>
      <c r="AI47" s="67"/>
      <c r="AJ47" s="67"/>
      <c r="AK47" s="67"/>
      <c r="AL47" s="68"/>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67"/>
      <c r="CZ47" s="67"/>
      <c r="DA47" s="67"/>
      <c r="DB47" s="67"/>
      <c r="DC47" s="67"/>
      <c r="DD47" s="67"/>
      <c r="DE47" s="67"/>
      <c r="DF47" s="67"/>
      <c r="DG47" s="67"/>
      <c r="DH47" s="67"/>
      <c r="DI47" s="67"/>
      <c r="DJ47" s="67"/>
      <c r="DK47" s="67"/>
      <c r="DL47" s="67"/>
      <c r="DM47" s="67"/>
      <c r="DN47" s="67"/>
      <c r="DO47" s="67"/>
      <c r="DP47" s="67"/>
      <c r="DQ47" s="67"/>
      <c r="DR47" s="67"/>
      <c r="DS47" s="67"/>
      <c r="DT47" s="67"/>
      <c r="DU47" s="67"/>
      <c r="DV47" s="67"/>
      <c r="DW47" s="67"/>
      <c r="DX47" s="67"/>
      <c r="DY47" s="67"/>
      <c r="DZ47" s="67"/>
      <c r="EA47" s="68"/>
      <c r="EB47" s="68"/>
      <c r="EL47" s="65"/>
      <c r="EV47" s="65"/>
      <c r="FF47" s="65"/>
      <c r="FK47" s="65"/>
      <c r="FM47" s="65"/>
      <c r="FU47" s="65"/>
      <c r="FV47" s="65"/>
      <c r="GA47" s="65"/>
      <c r="GC47" s="65"/>
      <c r="GE47" s="65"/>
      <c r="GN47" s="65"/>
      <c r="GU47" s="65"/>
      <c r="GX47" s="65"/>
      <c r="GY47" s="65"/>
      <c r="HU47" s="65"/>
      <c r="HY47" s="65"/>
      <c r="HZ47" s="65"/>
      <c r="IF47" s="65"/>
      <c r="IG47" s="65"/>
      <c r="IH47" s="65"/>
      <c r="IJ47" s="65"/>
      <c r="IL47" s="65"/>
      <c r="IO47" s="64"/>
    </row>
    <row r="48" spans="1:249" s="63" customFormat="1" ht="17" customHeight="1">
      <c r="A48" s="2">
        <v>1995</v>
      </c>
      <c r="B48" s="149">
        <v>6323.2562765397515</v>
      </c>
      <c r="C48" s="149">
        <v>2396.4329537111862</v>
      </c>
      <c r="D48" s="149">
        <v>2543.0490400052117</v>
      </c>
      <c r="E48" s="149">
        <v>1148.7742828233536</v>
      </c>
      <c r="F48" s="149">
        <v>197</v>
      </c>
      <c r="G48" s="149">
        <v>39</v>
      </c>
      <c r="H48" s="105">
        <v>1.1025493583878856</v>
      </c>
      <c r="I48" s="66">
        <f t="shared" si="0"/>
        <v>6126.2562765397515</v>
      </c>
      <c r="J48" s="70"/>
      <c r="P48" s="67"/>
      <c r="Q48" s="67"/>
      <c r="R48" s="67"/>
      <c r="S48" s="67"/>
      <c r="T48" s="67"/>
      <c r="U48" s="67"/>
      <c r="V48" s="67"/>
      <c r="W48" s="67"/>
      <c r="X48" s="67"/>
      <c r="Y48" s="67"/>
      <c r="Z48" s="67"/>
      <c r="AA48" s="67"/>
      <c r="AB48" s="67"/>
      <c r="AC48" s="67"/>
      <c r="AD48" s="67"/>
      <c r="AE48" s="67"/>
      <c r="AF48" s="67"/>
      <c r="AG48" s="67"/>
      <c r="AH48" s="67"/>
      <c r="AI48" s="67"/>
      <c r="AJ48" s="67"/>
      <c r="AK48" s="67"/>
      <c r="AL48" s="68"/>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c r="BZ48" s="67"/>
      <c r="CA48" s="67"/>
      <c r="CB48" s="67"/>
      <c r="CC48" s="67"/>
      <c r="CD48" s="67"/>
      <c r="CE48" s="67"/>
      <c r="CF48" s="67"/>
      <c r="CG48" s="67"/>
      <c r="CH48" s="67"/>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67"/>
      <c r="DJ48" s="67"/>
      <c r="DK48" s="67"/>
      <c r="DL48" s="67"/>
      <c r="DM48" s="67"/>
      <c r="DN48" s="67"/>
      <c r="DO48" s="67"/>
      <c r="DP48" s="67"/>
      <c r="DQ48" s="67"/>
      <c r="DR48" s="67"/>
      <c r="DS48" s="67"/>
      <c r="DT48" s="67"/>
      <c r="DU48" s="67"/>
      <c r="DV48" s="67"/>
      <c r="DW48" s="67"/>
      <c r="DX48" s="67"/>
      <c r="DY48" s="67"/>
      <c r="DZ48" s="67"/>
      <c r="EA48" s="68"/>
      <c r="EB48" s="68"/>
      <c r="EL48" s="65"/>
      <c r="EV48" s="65"/>
      <c r="FF48" s="65"/>
      <c r="FK48" s="65"/>
      <c r="FM48" s="65"/>
      <c r="FU48" s="65"/>
      <c r="FV48" s="65"/>
      <c r="GA48" s="65"/>
      <c r="GC48" s="65"/>
      <c r="GE48" s="65"/>
      <c r="GN48" s="65"/>
      <c r="GX48" s="65"/>
      <c r="GY48" s="65"/>
      <c r="HU48" s="65"/>
      <c r="HY48" s="65"/>
      <c r="HZ48" s="65"/>
      <c r="IF48" s="65"/>
      <c r="IG48" s="65"/>
      <c r="IH48" s="65"/>
      <c r="IJ48" s="65"/>
      <c r="IL48" s="65"/>
      <c r="IO48" s="64"/>
    </row>
    <row r="49" spans="1:249" s="63" customFormat="1" ht="17" customHeight="1">
      <c r="A49" s="2">
        <v>1996</v>
      </c>
      <c r="B49" s="149">
        <v>6475.1089049470129</v>
      </c>
      <c r="C49" s="149">
        <v>2428.974234861294</v>
      </c>
      <c r="D49" s="149">
        <v>2607.1186187385697</v>
      </c>
      <c r="E49" s="149">
        <v>1196.0160513471487</v>
      </c>
      <c r="F49" s="149">
        <v>203</v>
      </c>
      <c r="G49" s="149">
        <v>40</v>
      </c>
      <c r="H49" s="105">
        <v>1.1134431806741218</v>
      </c>
      <c r="I49" s="66">
        <f t="shared" si="0"/>
        <v>6272.1089049470129</v>
      </c>
      <c r="J49" s="70"/>
      <c r="P49" s="67"/>
      <c r="Q49" s="67"/>
      <c r="R49" s="67"/>
      <c r="S49" s="67"/>
      <c r="T49" s="67"/>
      <c r="U49" s="67"/>
      <c r="V49" s="67"/>
      <c r="W49" s="67"/>
      <c r="X49" s="67"/>
      <c r="Y49" s="67"/>
      <c r="Z49" s="67"/>
      <c r="AA49" s="67"/>
      <c r="AB49" s="67"/>
      <c r="AC49" s="67"/>
      <c r="AD49" s="67"/>
      <c r="AE49" s="67"/>
      <c r="AF49" s="67"/>
      <c r="AG49" s="67"/>
      <c r="AH49" s="67"/>
      <c r="AI49" s="67"/>
      <c r="AJ49" s="67"/>
      <c r="AK49" s="67"/>
      <c r="AL49" s="68"/>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8"/>
      <c r="EB49" s="68"/>
      <c r="EL49" s="65"/>
      <c r="EV49" s="65"/>
      <c r="FF49" s="65"/>
      <c r="FK49" s="65"/>
      <c r="FM49" s="65"/>
      <c r="FU49" s="65"/>
      <c r="FV49" s="65"/>
      <c r="GA49" s="65"/>
      <c r="GC49" s="65"/>
      <c r="GE49" s="65"/>
      <c r="GN49" s="65"/>
      <c r="GX49" s="65"/>
      <c r="GY49" s="65"/>
      <c r="HU49" s="65"/>
      <c r="HY49" s="65"/>
      <c r="HZ49" s="65"/>
      <c r="IF49" s="65"/>
      <c r="IG49" s="65"/>
      <c r="IJ49" s="65"/>
      <c r="IL49" s="65"/>
      <c r="IO49" s="64"/>
    </row>
    <row r="50" spans="1:249" s="63" customFormat="1" ht="17" customHeight="1">
      <c r="A50" s="2">
        <v>1997</v>
      </c>
      <c r="B50" s="149">
        <v>6568.8639043398816</v>
      </c>
      <c r="C50" s="149">
        <v>2452.0191592701544</v>
      </c>
      <c r="D50" s="149">
        <v>2674.4596303113603</v>
      </c>
      <c r="E50" s="149">
        <v>1192.3851147583664</v>
      </c>
      <c r="F50" s="149">
        <v>209</v>
      </c>
      <c r="G50" s="149">
        <v>40</v>
      </c>
      <c r="H50" s="105">
        <v>1.1144708253041267</v>
      </c>
      <c r="I50" s="66">
        <f t="shared" si="0"/>
        <v>6359.8639043398816</v>
      </c>
      <c r="J50" s="70"/>
      <c r="P50" s="67"/>
      <c r="Q50" s="67"/>
      <c r="R50" s="67"/>
      <c r="S50" s="67"/>
      <c r="T50" s="67"/>
      <c r="U50" s="67"/>
      <c r="V50" s="67"/>
      <c r="W50" s="67"/>
      <c r="X50" s="67"/>
      <c r="Y50" s="67"/>
      <c r="Z50" s="67"/>
      <c r="AA50" s="67"/>
      <c r="AB50" s="67"/>
      <c r="AC50" s="67"/>
      <c r="AD50" s="67"/>
      <c r="AE50" s="67"/>
      <c r="AF50" s="67"/>
      <c r="AG50" s="67"/>
      <c r="AH50" s="67"/>
      <c r="AI50" s="67"/>
      <c r="AJ50" s="67"/>
      <c r="AK50" s="67"/>
      <c r="AL50" s="68"/>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8"/>
      <c r="EB50" s="68"/>
      <c r="EL50" s="65"/>
      <c r="EV50" s="65"/>
      <c r="FF50" s="65"/>
      <c r="FK50" s="65"/>
      <c r="FM50" s="65"/>
      <c r="FV50" s="65"/>
      <c r="GA50" s="65"/>
      <c r="GC50" s="65"/>
      <c r="GE50" s="65"/>
      <c r="GN50" s="65"/>
      <c r="GX50" s="65"/>
      <c r="GY50" s="65"/>
      <c r="HU50" s="65"/>
      <c r="HY50" s="65"/>
      <c r="HZ50" s="65"/>
      <c r="IF50" s="65"/>
      <c r="IG50" s="65"/>
      <c r="IJ50" s="65"/>
      <c r="IL50" s="65"/>
      <c r="IO50" s="64"/>
    </row>
    <row r="51" spans="1:249" s="63" customFormat="1" ht="17" customHeight="1">
      <c r="A51" s="2">
        <v>1998</v>
      </c>
      <c r="B51" s="149">
        <v>6592.9484004320148</v>
      </c>
      <c r="C51" s="149">
        <v>2391.8127168885549</v>
      </c>
      <c r="D51" s="149">
        <v>2735.6389338458025</v>
      </c>
      <c r="E51" s="149">
        <v>1220.4967496976576</v>
      </c>
      <c r="F51" s="149">
        <v>209</v>
      </c>
      <c r="G51" s="149">
        <v>36</v>
      </c>
      <c r="H51" s="105">
        <v>1.1039982855711865</v>
      </c>
      <c r="I51" s="66">
        <f t="shared" si="0"/>
        <v>6383.9484004320148</v>
      </c>
      <c r="J51" s="70"/>
      <c r="P51" s="67"/>
      <c r="Q51" s="67"/>
      <c r="R51" s="67"/>
      <c r="S51" s="67"/>
      <c r="T51" s="67"/>
      <c r="U51" s="67"/>
      <c r="V51" s="67"/>
      <c r="W51" s="67"/>
      <c r="X51" s="67"/>
      <c r="Y51" s="67"/>
      <c r="Z51" s="67"/>
      <c r="AA51" s="67"/>
      <c r="AB51" s="67"/>
      <c r="AC51" s="67"/>
      <c r="AD51" s="67"/>
      <c r="AE51" s="67"/>
      <c r="AF51" s="67"/>
      <c r="AG51" s="67"/>
      <c r="AH51" s="67"/>
      <c r="AI51" s="67"/>
      <c r="AJ51" s="67"/>
      <c r="AK51" s="67"/>
      <c r="AL51" s="68"/>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c r="CC51" s="67"/>
      <c r="CD51" s="67"/>
      <c r="CE51" s="67"/>
      <c r="CF51" s="67"/>
      <c r="CG51" s="67"/>
      <c r="CH51" s="67"/>
      <c r="CI51" s="67"/>
      <c r="CJ51" s="67"/>
      <c r="CK51" s="67"/>
      <c r="CL51" s="67"/>
      <c r="CM51" s="67"/>
      <c r="CN51" s="67"/>
      <c r="CO51" s="67"/>
      <c r="CP51" s="67"/>
      <c r="CQ51" s="67"/>
      <c r="CR51" s="67"/>
      <c r="CS51" s="67"/>
      <c r="CT51" s="67"/>
      <c r="CU51" s="67"/>
      <c r="CV51" s="67"/>
      <c r="CW51" s="67"/>
      <c r="CX51" s="67"/>
      <c r="CY51" s="67"/>
      <c r="CZ51" s="67"/>
      <c r="DA51" s="67"/>
      <c r="DB51" s="67"/>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8"/>
      <c r="EB51" s="68"/>
      <c r="EL51" s="65"/>
      <c r="EV51" s="65"/>
      <c r="FF51" s="65"/>
      <c r="FK51" s="65"/>
      <c r="FM51" s="65"/>
      <c r="FV51" s="65"/>
      <c r="GA51" s="65"/>
      <c r="GC51" s="65"/>
      <c r="GE51" s="65"/>
      <c r="GN51" s="65"/>
      <c r="GX51" s="65"/>
      <c r="GY51" s="65"/>
      <c r="HU51" s="65"/>
      <c r="HY51" s="65"/>
      <c r="HZ51" s="65"/>
      <c r="IF51" s="65"/>
      <c r="IG51" s="65"/>
      <c r="IJ51" s="65"/>
      <c r="IL51" s="65"/>
      <c r="IO51" s="64"/>
    </row>
    <row r="52" spans="1:249" s="63" customFormat="1" ht="17" customHeight="1">
      <c r="A52" s="2">
        <v>1999</v>
      </c>
      <c r="B52" s="149">
        <v>6623.5526070091973</v>
      </c>
      <c r="C52" s="149">
        <v>2397.0200388804669</v>
      </c>
      <c r="D52" s="149">
        <v>2721.3153654725556</v>
      </c>
      <c r="E52" s="149">
        <v>1253.2162026561748</v>
      </c>
      <c r="F52" s="149">
        <v>217</v>
      </c>
      <c r="G52" s="149">
        <v>35</v>
      </c>
      <c r="H52" s="105">
        <v>1.0949459283881393</v>
      </c>
      <c r="I52" s="66">
        <f t="shared" si="0"/>
        <v>6406.5526070091973</v>
      </c>
      <c r="J52" s="70"/>
      <c r="P52" s="67"/>
      <c r="Q52" s="67"/>
      <c r="R52" s="67"/>
      <c r="S52" s="67"/>
      <c r="T52" s="67"/>
      <c r="U52" s="67"/>
      <c r="V52" s="67"/>
      <c r="W52" s="67"/>
      <c r="X52" s="67"/>
      <c r="Y52" s="67"/>
      <c r="Z52" s="67"/>
      <c r="AA52" s="67"/>
      <c r="AB52" s="67"/>
      <c r="AC52" s="67"/>
      <c r="AD52" s="67"/>
      <c r="AE52" s="67"/>
      <c r="AF52" s="67"/>
      <c r="AG52" s="67"/>
      <c r="AH52" s="67"/>
      <c r="AI52" s="67"/>
      <c r="AJ52" s="67"/>
      <c r="AK52" s="67"/>
      <c r="AL52" s="68"/>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c r="CC52" s="67"/>
      <c r="CD52" s="67"/>
      <c r="CE52" s="67"/>
      <c r="CF52" s="67"/>
      <c r="CG52" s="67"/>
      <c r="CH52" s="67"/>
      <c r="CI52" s="67"/>
      <c r="CJ52" s="67"/>
      <c r="CK52" s="67"/>
      <c r="CL52" s="67"/>
      <c r="CM52" s="67"/>
      <c r="CN52" s="67"/>
      <c r="CO52" s="67"/>
      <c r="CP52" s="67"/>
      <c r="CQ52" s="67"/>
      <c r="CR52" s="67"/>
      <c r="CS52" s="67"/>
      <c r="CT52" s="67"/>
      <c r="CU52" s="67"/>
      <c r="CV52" s="67"/>
      <c r="CW52" s="67"/>
      <c r="CX52" s="67"/>
      <c r="CY52" s="67"/>
      <c r="CZ52" s="67"/>
      <c r="DA52" s="67"/>
      <c r="DB52" s="67"/>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8"/>
      <c r="EB52" s="68"/>
      <c r="EL52" s="65"/>
      <c r="EV52" s="65"/>
      <c r="FF52" s="65"/>
      <c r="FK52" s="65"/>
      <c r="FM52" s="65"/>
      <c r="FV52" s="65"/>
      <c r="GA52" s="65"/>
      <c r="GC52" s="65"/>
      <c r="GE52" s="65"/>
      <c r="GN52" s="65"/>
      <c r="GX52" s="65"/>
      <c r="GY52" s="65"/>
      <c r="HU52" s="65"/>
      <c r="HY52" s="65"/>
      <c r="HZ52" s="65"/>
      <c r="IF52" s="65"/>
      <c r="IG52" s="65"/>
      <c r="IJ52" s="65"/>
      <c r="IL52" s="65"/>
      <c r="IO52" s="64"/>
    </row>
    <row r="53" spans="1:249" s="63" customFormat="1" ht="17" customHeight="1">
      <c r="A53" s="2">
        <v>2000</v>
      </c>
      <c r="B53" s="149">
        <v>6785.0993888601333</v>
      </c>
      <c r="C53" s="149">
        <v>2413.138275161652</v>
      </c>
      <c r="D53" s="149">
        <v>2820.0258704000075</v>
      </c>
      <c r="E53" s="149">
        <v>1279.9342432984731</v>
      </c>
      <c r="F53" s="149">
        <v>226</v>
      </c>
      <c r="G53" s="149">
        <v>46</v>
      </c>
      <c r="H53" s="105">
        <v>1.1074780286518886</v>
      </c>
      <c r="I53" s="66">
        <f t="shared" si="0"/>
        <v>6559.0993888601333</v>
      </c>
      <c r="J53" s="70"/>
      <c r="P53" s="67"/>
      <c r="Q53" s="67"/>
      <c r="R53" s="67"/>
      <c r="S53" s="67"/>
      <c r="T53" s="67"/>
      <c r="U53" s="67"/>
      <c r="V53" s="67"/>
      <c r="W53" s="67"/>
      <c r="X53" s="67"/>
      <c r="Y53" s="67"/>
      <c r="Z53" s="67"/>
      <c r="AA53" s="67"/>
      <c r="AB53" s="67"/>
      <c r="AC53" s="67"/>
      <c r="AD53" s="67"/>
      <c r="AE53" s="67"/>
      <c r="AF53" s="67"/>
      <c r="AG53" s="67"/>
      <c r="AH53" s="67"/>
      <c r="AI53" s="67"/>
      <c r="AJ53" s="67"/>
      <c r="AK53" s="67"/>
      <c r="AL53" s="68"/>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8"/>
      <c r="EB53" s="68"/>
      <c r="EV53" s="65"/>
      <c r="FF53" s="65"/>
      <c r="FK53" s="65"/>
      <c r="FM53" s="65"/>
      <c r="FV53" s="65"/>
      <c r="GA53" s="65"/>
      <c r="GC53" s="65"/>
      <c r="GE53" s="65"/>
      <c r="GX53" s="65"/>
      <c r="GY53" s="65"/>
      <c r="HU53" s="65"/>
      <c r="HY53" s="65"/>
      <c r="HZ53" s="65"/>
      <c r="IF53" s="65"/>
      <c r="IG53" s="65"/>
      <c r="IJ53" s="65"/>
      <c r="IL53" s="65"/>
      <c r="IM53" s="65"/>
      <c r="IO53" s="64"/>
    </row>
    <row r="54" spans="1:249" s="63" customFormat="1" ht="17" customHeight="1">
      <c r="A54" s="2">
        <v>2001</v>
      </c>
      <c r="B54" s="149">
        <v>6974.1109725182223</v>
      </c>
      <c r="C54" s="149">
        <v>2560.7751031911866</v>
      </c>
      <c r="D54" s="149">
        <v>2822.9707226486616</v>
      </c>
      <c r="E54" s="149">
        <v>1306.3661466783738</v>
      </c>
      <c r="F54" s="149">
        <v>237</v>
      </c>
      <c r="G54" s="149">
        <v>47</v>
      </c>
      <c r="H54" s="105">
        <v>1.1240750610183488</v>
      </c>
      <c r="I54" s="66">
        <f t="shared" si="0"/>
        <v>6737.1109725182223</v>
      </c>
      <c r="J54" s="70"/>
      <c r="P54" s="67"/>
      <c r="Q54" s="67"/>
      <c r="R54" s="67"/>
      <c r="S54" s="67"/>
      <c r="T54" s="67"/>
      <c r="U54" s="67"/>
      <c r="V54" s="67"/>
      <c r="W54" s="67"/>
      <c r="X54" s="67"/>
      <c r="Y54" s="67"/>
      <c r="Z54" s="67"/>
      <c r="AA54" s="67"/>
      <c r="AB54" s="67"/>
      <c r="AC54" s="67"/>
      <c r="AD54" s="67"/>
      <c r="AE54" s="67"/>
      <c r="AF54" s="67"/>
      <c r="AG54" s="67"/>
      <c r="AH54" s="67"/>
      <c r="AI54" s="67"/>
      <c r="AJ54" s="67"/>
      <c r="AK54" s="67"/>
      <c r="AL54" s="68"/>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c r="CK54" s="67"/>
      <c r="CL54" s="67"/>
      <c r="CM54" s="67"/>
      <c r="CN54" s="67"/>
      <c r="CO54" s="67"/>
      <c r="CP54" s="67"/>
      <c r="CQ54" s="67"/>
      <c r="CR54" s="67"/>
      <c r="CS54" s="67"/>
      <c r="CT54" s="67"/>
      <c r="CU54" s="67"/>
      <c r="CV54" s="67"/>
      <c r="CW54" s="67"/>
      <c r="CX54" s="67"/>
      <c r="CY54" s="67"/>
      <c r="CZ54" s="67"/>
      <c r="DA54" s="67"/>
      <c r="DB54" s="67"/>
      <c r="DC54" s="67"/>
      <c r="DD54" s="67"/>
      <c r="DE54" s="67"/>
      <c r="DF54" s="67"/>
      <c r="DG54" s="67"/>
      <c r="DH54" s="67"/>
      <c r="DI54" s="67"/>
      <c r="DJ54" s="67"/>
      <c r="DK54" s="67"/>
      <c r="DL54" s="67"/>
      <c r="DM54" s="67"/>
      <c r="DN54" s="67"/>
      <c r="DO54" s="67"/>
      <c r="DP54" s="67"/>
      <c r="DQ54" s="67"/>
      <c r="DR54" s="67"/>
      <c r="DS54" s="67"/>
      <c r="DT54" s="67"/>
      <c r="DU54" s="67"/>
      <c r="DV54" s="67"/>
      <c r="DW54" s="67"/>
      <c r="DX54" s="67"/>
      <c r="DY54" s="67"/>
      <c r="DZ54" s="67"/>
      <c r="EA54" s="68"/>
      <c r="EB54" s="68"/>
      <c r="EV54" s="65"/>
      <c r="FF54" s="65"/>
      <c r="FK54" s="65"/>
      <c r="FM54" s="65"/>
      <c r="FV54" s="65"/>
      <c r="GA54" s="65"/>
      <c r="GC54" s="65"/>
      <c r="GE54" s="65"/>
      <c r="GX54" s="65"/>
      <c r="GY54" s="65"/>
      <c r="HU54" s="65"/>
      <c r="HY54" s="65"/>
      <c r="HZ54" s="65"/>
      <c r="IF54" s="65"/>
      <c r="IG54" s="65"/>
      <c r="IJ54" s="65"/>
      <c r="IL54" s="65"/>
      <c r="IM54" s="65"/>
      <c r="IO54" s="64"/>
    </row>
    <row r="55" spans="1:249" s="63" customFormat="1" ht="17" customHeight="1">
      <c r="A55" s="2">
        <v>2002</v>
      </c>
      <c r="B55" s="149">
        <v>7073.644206146445</v>
      </c>
      <c r="C55" s="149">
        <v>2624.0809603599032</v>
      </c>
      <c r="D55" s="149">
        <v>2808.9261521948642</v>
      </c>
      <c r="E55" s="149">
        <v>1338.6380935916777</v>
      </c>
      <c r="F55" s="149">
        <v>252</v>
      </c>
      <c r="G55" s="149">
        <v>49</v>
      </c>
      <c r="H55" s="105">
        <v>1.1259637738676054</v>
      </c>
      <c r="I55" s="66">
        <f t="shared" si="0"/>
        <v>6821.644206146445</v>
      </c>
      <c r="P55" s="67"/>
      <c r="Q55" s="67"/>
      <c r="R55" s="67"/>
      <c r="S55" s="67"/>
      <c r="T55" s="67"/>
      <c r="U55" s="67"/>
      <c r="V55" s="67"/>
      <c r="W55" s="67"/>
      <c r="X55" s="67"/>
      <c r="Y55" s="67"/>
      <c r="Z55" s="67"/>
      <c r="AA55" s="67"/>
      <c r="AB55" s="67"/>
      <c r="AC55" s="67"/>
      <c r="AD55" s="67"/>
      <c r="AE55" s="67"/>
      <c r="AF55" s="67"/>
      <c r="AG55" s="67"/>
      <c r="AH55" s="67"/>
      <c r="AI55" s="67"/>
      <c r="AJ55" s="67"/>
      <c r="AK55" s="67"/>
      <c r="AL55" s="68"/>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8"/>
      <c r="EB55" s="68"/>
      <c r="EV55" s="65"/>
      <c r="FF55" s="65"/>
      <c r="FK55" s="65"/>
      <c r="FM55" s="65"/>
      <c r="FV55" s="65"/>
      <c r="GA55" s="65"/>
      <c r="GC55" s="65"/>
      <c r="GE55" s="65"/>
      <c r="GX55" s="65"/>
      <c r="GY55" s="65"/>
      <c r="HU55" s="65"/>
      <c r="HY55" s="65"/>
      <c r="HZ55" s="65"/>
      <c r="IF55" s="65"/>
      <c r="IG55" s="65"/>
      <c r="IJ55" s="65"/>
      <c r="IL55" s="65"/>
      <c r="IM55" s="65"/>
      <c r="IO55" s="64"/>
    </row>
    <row r="56" spans="1:249" s="63" customFormat="1" ht="17" customHeight="1">
      <c r="A56" s="2">
        <v>2003</v>
      </c>
      <c r="B56" s="149">
        <v>7473.4794091148524</v>
      </c>
      <c r="C56" s="149">
        <v>2823.9021160276088</v>
      </c>
      <c r="D56" s="149">
        <v>2936.5599903788388</v>
      </c>
      <c r="E56" s="149">
        <v>1389.0173027084049</v>
      </c>
      <c r="F56" s="149">
        <v>276</v>
      </c>
      <c r="G56" s="149">
        <v>48</v>
      </c>
      <c r="H56" s="105">
        <v>1.1749341125468449</v>
      </c>
      <c r="I56" s="66">
        <f t="shared" si="0"/>
        <v>7197.4794091148524</v>
      </c>
      <c r="J56" s="70"/>
      <c r="P56" s="67"/>
      <c r="Q56" s="67"/>
      <c r="R56" s="67"/>
      <c r="S56" s="67"/>
      <c r="T56" s="67"/>
      <c r="U56" s="67"/>
      <c r="V56" s="67"/>
      <c r="W56" s="67"/>
      <c r="X56" s="67"/>
      <c r="Y56" s="67"/>
      <c r="Z56" s="67"/>
      <c r="AA56" s="67"/>
      <c r="AB56" s="67"/>
      <c r="AC56" s="67"/>
      <c r="AD56" s="67"/>
      <c r="AE56" s="67"/>
      <c r="AF56" s="67"/>
      <c r="AG56" s="67"/>
      <c r="AH56" s="67"/>
      <c r="AI56" s="67"/>
      <c r="AJ56" s="67"/>
      <c r="AK56" s="67"/>
      <c r="AL56" s="68"/>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c r="CK56" s="67"/>
      <c r="CL56" s="67"/>
      <c r="CM56" s="67"/>
      <c r="CN56" s="67"/>
      <c r="CO56" s="67"/>
      <c r="CP56" s="67"/>
      <c r="CQ56" s="67"/>
      <c r="CR56" s="67"/>
      <c r="CS56" s="67"/>
      <c r="CT56" s="67"/>
      <c r="CU56" s="67"/>
      <c r="CV56" s="67"/>
      <c r="CW56" s="67"/>
      <c r="CX56" s="67"/>
      <c r="CY56" s="67"/>
      <c r="CZ56" s="67"/>
      <c r="DA56" s="67"/>
      <c r="DB56" s="67"/>
      <c r="DC56" s="67"/>
      <c r="DD56" s="67"/>
      <c r="DE56" s="67"/>
      <c r="DF56" s="67"/>
      <c r="DG56" s="67"/>
      <c r="DH56" s="67"/>
      <c r="DI56" s="67"/>
      <c r="DJ56" s="67"/>
      <c r="DK56" s="67"/>
      <c r="DL56" s="67"/>
      <c r="DM56" s="67"/>
      <c r="DN56" s="67"/>
      <c r="DO56" s="67"/>
      <c r="DP56" s="67"/>
      <c r="DQ56" s="67"/>
      <c r="DR56" s="67"/>
      <c r="DS56" s="67"/>
      <c r="DT56" s="67"/>
      <c r="DU56" s="67"/>
      <c r="DV56" s="67"/>
      <c r="DW56" s="67"/>
      <c r="DX56" s="67"/>
      <c r="DY56" s="67"/>
      <c r="DZ56" s="67"/>
      <c r="EA56" s="68"/>
      <c r="EB56" s="68"/>
      <c r="EV56" s="65"/>
      <c r="FF56" s="65"/>
      <c r="FK56" s="65"/>
      <c r="FM56" s="65"/>
      <c r="FV56" s="65"/>
      <c r="GA56" s="65"/>
      <c r="GC56" s="65"/>
      <c r="GE56" s="65"/>
      <c r="GX56" s="65"/>
      <c r="GY56" s="65"/>
      <c r="HU56" s="65"/>
      <c r="HY56" s="65"/>
      <c r="HZ56" s="65"/>
      <c r="IF56" s="65"/>
      <c r="IG56" s="65"/>
      <c r="IJ56" s="65"/>
      <c r="IL56" s="65"/>
      <c r="IM56" s="65"/>
      <c r="IO56" s="64"/>
    </row>
    <row r="57" spans="1:249" s="63" customFormat="1" ht="17" customHeight="1">
      <c r="A57" s="2">
        <v>2004</v>
      </c>
      <c r="B57" s="149">
        <v>7854.8624076716951</v>
      </c>
      <c r="C57" s="149">
        <v>3045.6103205495206</v>
      </c>
      <c r="D57" s="149">
        <v>3023.0174260133203</v>
      </c>
      <c r="E57" s="149">
        <v>1434.2346611088537</v>
      </c>
      <c r="F57" s="149">
        <v>298</v>
      </c>
      <c r="G57" s="149">
        <v>54</v>
      </c>
      <c r="H57" s="105">
        <v>1.2197289793790393</v>
      </c>
      <c r="I57" s="66">
        <f t="shared" si="0"/>
        <v>7556.8624076716951</v>
      </c>
      <c r="J57" s="70"/>
      <c r="P57" s="67"/>
      <c r="Q57" s="67"/>
      <c r="R57" s="67"/>
      <c r="S57" s="67"/>
      <c r="T57" s="67"/>
      <c r="U57" s="67"/>
      <c r="V57" s="67"/>
      <c r="W57" s="67"/>
      <c r="X57" s="67"/>
      <c r="Y57" s="67"/>
      <c r="Z57" s="67"/>
      <c r="AA57" s="67"/>
      <c r="AB57" s="67"/>
      <c r="AC57" s="67"/>
      <c r="AD57" s="67"/>
      <c r="AE57" s="67"/>
      <c r="AF57" s="67"/>
      <c r="AG57" s="67"/>
      <c r="AH57" s="67"/>
      <c r="AI57" s="67"/>
      <c r="AJ57" s="67"/>
      <c r="AK57" s="67"/>
      <c r="AL57" s="68"/>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c r="CK57" s="67"/>
      <c r="CL57" s="67"/>
      <c r="CM57" s="67"/>
      <c r="CN57" s="67"/>
      <c r="CO57" s="67"/>
      <c r="CP57" s="67"/>
      <c r="CQ57" s="67"/>
      <c r="CR57" s="67"/>
      <c r="CS57" s="67"/>
      <c r="CT57" s="67"/>
      <c r="CU57" s="67"/>
      <c r="CV57" s="67"/>
      <c r="CW57" s="67"/>
      <c r="CX57" s="67"/>
      <c r="CY57" s="67"/>
      <c r="CZ57" s="67"/>
      <c r="DA57" s="67"/>
      <c r="DB57" s="67"/>
      <c r="DC57" s="67"/>
      <c r="DD57" s="67"/>
      <c r="DE57" s="67"/>
      <c r="DF57" s="67"/>
      <c r="DG57" s="67"/>
      <c r="DH57" s="67"/>
      <c r="DI57" s="67"/>
      <c r="DJ57" s="67"/>
      <c r="DK57" s="67"/>
      <c r="DL57" s="67"/>
      <c r="DM57" s="67"/>
      <c r="DN57" s="67"/>
      <c r="DO57" s="67"/>
      <c r="DP57" s="67"/>
      <c r="DQ57" s="67"/>
      <c r="DR57" s="67"/>
      <c r="DS57" s="67"/>
      <c r="DT57" s="67"/>
      <c r="DU57" s="67"/>
      <c r="DV57" s="67"/>
      <c r="DW57" s="67"/>
      <c r="DX57" s="67"/>
      <c r="DY57" s="67"/>
      <c r="DZ57" s="67"/>
      <c r="EA57" s="68"/>
      <c r="EB57" s="68"/>
      <c r="EC57" s="65"/>
      <c r="ED57" s="65"/>
      <c r="EE57" s="65"/>
      <c r="EF57" s="65"/>
      <c r="EG57" s="65"/>
      <c r="EH57" s="65"/>
      <c r="EJ57" s="65"/>
      <c r="EK57" s="65"/>
      <c r="EL57" s="65"/>
      <c r="EM57" s="65"/>
      <c r="EN57" s="65"/>
      <c r="EO57" s="65"/>
      <c r="EP57" s="65"/>
      <c r="EQ57" s="65"/>
      <c r="ER57" s="65"/>
      <c r="ES57" s="65"/>
      <c r="EU57" s="65"/>
      <c r="EV57" s="65"/>
      <c r="EW57" s="65"/>
      <c r="EX57" s="65"/>
      <c r="EY57" s="65"/>
      <c r="FA57" s="65"/>
      <c r="FB57" s="65"/>
      <c r="FC57" s="65"/>
      <c r="FD57" s="65"/>
      <c r="FF57" s="65"/>
      <c r="FG57" s="65"/>
      <c r="FH57" s="65"/>
      <c r="FI57" s="65"/>
      <c r="FK57" s="65"/>
      <c r="FL57" s="65"/>
      <c r="FM57" s="65"/>
      <c r="FN57" s="65"/>
      <c r="FO57" s="65"/>
      <c r="FT57" s="65"/>
      <c r="FU57" s="65"/>
      <c r="FV57" s="65"/>
      <c r="FX57" s="65"/>
      <c r="GA57" s="65"/>
      <c r="GB57" s="65"/>
      <c r="GC57" s="65"/>
      <c r="GD57" s="65"/>
      <c r="GE57" s="65"/>
      <c r="GF57" s="65"/>
      <c r="GG57" s="65"/>
      <c r="GH57" s="65"/>
      <c r="GI57" s="65"/>
      <c r="GJ57" s="65"/>
      <c r="GK57" s="65"/>
      <c r="GM57" s="65"/>
      <c r="GN57" s="65"/>
      <c r="GO57" s="65"/>
      <c r="GP57" s="65"/>
      <c r="GT57" s="65"/>
      <c r="GU57" s="65"/>
      <c r="GW57" s="65"/>
      <c r="GX57" s="65"/>
      <c r="GY57" s="65"/>
      <c r="HA57" s="65"/>
      <c r="HB57" s="65"/>
      <c r="HC57" s="65"/>
      <c r="HD57" s="65"/>
      <c r="HG57" s="65"/>
      <c r="HH57" s="65"/>
      <c r="HJ57" s="65"/>
      <c r="HK57" s="65"/>
      <c r="HN57" s="65"/>
      <c r="HQ57" s="65"/>
      <c r="HR57" s="65"/>
      <c r="HT57" s="65"/>
      <c r="HU57" s="65"/>
      <c r="HX57" s="65"/>
      <c r="HY57" s="65"/>
      <c r="HZ57" s="65"/>
      <c r="IB57" s="65"/>
      <c r="IC57" s="65"/>
      <c r="IF57" s="65"/>
      <c r="IG57" s="65"/>
      <c r="IH57" s="65"/>
      <c r="II57" s="65"/>
      <c r="IJ57" s="65"/>
      <c r="IK57" s="65"/>
      <c r="IL57" s="65"/>
      <c r="IM57" s="65"/>
      <c r="IN57" s="65"/>
      <c r="IO57" s="64"/>
    </row>
    <row r="58" spans="1:249" s="63" customFormat="1" ht="17" customHeight="1">
      <c r="A58" s="2">
        <v>2005</v>
      </c>
      <c r="B58" s="149">
        <v>8233.377793178006</v>
      </c>
      <c r="C58" s="149">
        <v>3327.4424705208849</v>
      </c>
      <c r="D58" s="149">
        <v>3048.5575662153469</v>
      </c>
      <c r="E58" s="149">
        <v>1476.3777564417751</v>
      </c>
      <c r="F58" s="149">
        <v>320</v>
      </c>
      <c r="G58" s="149">
        <v>60</v>
      </c>
      <c r="H58" s="105">
        <v>1.2628585372874785</v>
      </c>
      <c r="I58" s="66">
        <f t="shared" si="0"/>
        <v>7913.377793178006</v>
      </c>
      <c r="J58" s="70"/>
      <c r="P58" s="67"/>
      <c r="Q58" s="67"/>
      <c r="R58" s="67"/>
      <c r="S58" s="67"/>
      <c r="T58" s="67"/>
      <c r="U58" s="67"/>
      <c r="V58" s="67"/>
      <c r="W58" s="67"/>
      <c r="X58" s="67"/>
      <c r="Y58" s="67"/>
      <c r="Z58" s="67"/>
      <c r="AA58" s="67"/>
      <c r="AB58" s="67"/>
      <c r="AC58" s="67"/>
      <c r="AD58" s="67"/>
      <c r="AE58" s="67"/>
      <c r="AF58" s="67"/>
      <c r="AG58" s="67"/>
      <c r="AH58" s="67"/>
      <c r="AI58" s="67"/>
      <c r="AJ58" s="67"/>
      <c r="AK58" s="67"/>
      <c r="AL58" s="68"/>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c r="CK58" s="67"/>
      <c r="CL58" s="67"/>
      <c r="CM58" s="67"/>
      <c r="CN58" s="67"/>
      <c r="CO58" s="67"/>
      <c r="CP58" s="67"/>
      <c r="CQ58" s="67"/>
      <c r="CR58" s="67"/>
      <c r="CS58" s="67"/>
      <c r="CT58" s="67"/>
      <c r="CU58" s="67"/>
      <c r="CV58" s="67"/>
      <c r="CW58" s="67"/>
      <c r="CX58" s="67"/>
      <c r="CY58" s="67"/>
      <c r="CZ58" s="67"/>
      <c r="DA58" s="67"/>
      <c r="DB58" s="67"/>
      <c r="DC58" s="67"/>
      <c r="DD58" s="67"/>
      <c r="DE58" s="67"/>
      <c r="DF58" s="67"/>
      <c r="DG58" s="67"/>
      <c r="DH58" s="67"/>
      <c r="DI58" s="67"/>
      <c r="DJ58" s="67"/>
      <c r="DK58" s="67"/>
      <c r="DL58" s="67"/>
      <c r="DM58" s="67"/>
      <c r="DN58" s="67"/>
      <c r="DO58" s="67"/>
      <c r="DP58" s="67"/>
      <c r="DQ58" s="67"/>
      <c r="DR58" s="67"/>
      <c r="DS58" s="67"/>
      <c r="DT58" s="67"/>
      <c r="DU58" s="67"/>
      <c r="DV58" s="67"/>
      <c r="DW58" s="67"/>
      <c r="DX58" s="67"/>
      <c r="DY58" s="67"/>
      <c r="DZ58" s="67"/>
      <c r="EA58" s="68"/>
      <c r="EB58" s="68"/>
      <c r="EC58" s="65"/>
      <c r="ED58" s="65"/>
      <c r="EE58" s="65"/>
      <c r="EF58" s="65"/>
      <c r="EG58" s="65"/>
      <c r="EH58" s="65"/>
      <c r="EJ58" s="65"/>
      <c r="EK58" s="65"/>
      <c r="EL58" s="65"/>
      <c r="EM58" s="65"/>
      <c r="EN58" s="65"/>
      <c r="EO58" s="65"/>
      <c r="EP58" s="65"/>
      <c r="EQ58" s="65"/>
      <c r="ER58" s="65"/>
      <c r="ES58" s="65"/>
      <c r="EU58" s="65"/>
      <c r="EV58" s="65"/>
      <c r="EW58" s="65"/>
      <c r="EX58" s="65"/>
      <c r="EY58" s="65"/>
      <c r="FA58" s="65"/>
      <c r="FB58" s="65"/>
      <c r="FC58" s="65"/>
      <c r="FD58" s="65"/>
      <c r="FF58" s="65"/>
      <c r="FG58" s="65"/>
      <c r="FH58" s="65"/>
      <c r="FI58" s="65"/>
      <c r="FK58" s="65"/>
      <c r="FL58" s="65"/>
      <c r="FM58" s="65"/>
      <c r="FN58" s="65"/>
      <c r="FO58" s="65"/>
      <c r="FT58" s="65"/>
      <c r="FU58" s="65"/>
      <c r="FV58" s="65"/>
      <c r="FX58" s="65"/>
      <c r="GA58" s="65"/>
      <c r="GB58" s="65"/>
      <c r="GC58" s="65"/>
      <c r="GD58" s="65"/>
      <c r="GE58" s="65"/>
      <c r="GF58" s="65"/>
      <c r="GG58" s="65"/>
      <c r="GH58" s="65"/>
      <c r="GI58" s="65"/>
      <c r="GJ58" s="65"/>
      <c r="GK58" s="65"/>
      <c r="GM58" s="65"/>
      <c r="GN58" s="65"/>
      <c r="GO58" s="65"/>
      <c r="GP58" s="65"/>
      <c r="GT58" s="65"/>
      <c r="GU58" s="65"/>
      <c r="GW58" s="65"/>
      <c r="GX58" s="65"/>
      <c r="GY58" s="65"/>
      <c r="HA58" s="65"/>
      <c r="HB58" s="65"/>
      <c r="HC58" s="65"/>
      <c r="HD58" s="65"/>
      <c r="HG58" s="65"/>
      <c r="HH58" s="65"/>
      <c r="HJ58" s="65"/>
      <c r="HK58" s="65"/>
      <c r="HN58" s="65"/>
      <c r="HQ58" s="65"/>
      <c r="HR58" s="65"/>
      <c r="HT58" s="65"/>
      <c r="HU58" s="65"/>
      <c r="HX58" s="65"/>
      <c r="HY58" s="65"/>
      <c r="HZ58" s="65"/>
      <c r="IB58" s="65"/>
      <c r="IC58" s="65"/>
      <c r="IF58" s="65"/>
      <c r="IG58" s="65"/>
      <c r="IH58" s="65"/>
      <c r="II58" s="65"/>
      <c r="IJ58" s="65"/>
      <c r="IK58" s="65"/>
      <c r="IL58" s="65"/>
      <c r="IM58" s="65"/>
      <c r="IN58" s="65"/>
      <c r="IO58" s="64"/>
    </row>
    <row r="59" spans="1:249" s="63" customFormat="1" ht="17" customHeight="1">
      <c r="A59" s="2">
        <v>2006</v>
      </c>
      <c r="B59" s="149">
        <v>8526.1079492303525</v>
      </c>
      <c r="C59" s="149">
        <v>3507.5004117337176</v>
      </c>
      <c r="D59" s="149">
        <v>3069.4710193629171</v>
      </c>
      <c r="E59" s="149">
        <v>1531.1365181337178</v>
      </c>
      <c r="F59" s="149">
        <v>356</v>
      </c>
      <c r="G59" s="149">
        <v>62</v>
      </c>
      <c r="H59" s="105">
        <v>1.2917914297035356</v>
      </c>
      <c r="I59" s="66">
        <f t="shared" si="0"/>
        <v>8170.1079492303525</v>
      </c>
      <c r="J59" s="70"/>
      <c r="P59" s="67"/>
      <c r="Q59" s="67"/>
      <c r="R59" s="67"/>
      <c r="S59" s="67"/>
      <c r="T59" s="67"/>
      <c r="U59" s="67"/>
      <c r="V59" s="67"/>
      <c r="W59" s="67"/>
      <c r="X59" s="67"/>
      <c r="Y59" s="67"/>
      <c r="Z59" s="67"/>
      <c r="AA59" s="67"/>
      <c r="AB59" s="67"/>
      <c r="AC59" s="67"/>
      <c r="AD59" s="67"/>
      <c r="AE59" s="67"/>
      <c r="AF59" s="67"/>
      <c r="AG59" s="67"/>
      <c r="AH59" s="67"/>
      <c r="AI59" s="67"/>
      <c r="AJ59" s="67"/>
      <c r="AK59" s="67"/>
      <c r="AL59" s="68"/>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c r="CB59" s="67"/>
      <c r="CC59" s="67"/>
      <c r="CD59" s="67"/>
      <c r="CE59" s="67"/>
      <c r="CF59" s="67"/>
      <c r="CG59" s="67"/>
      <c r="CH59" s="67"/>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7"/>
      <c r="DJ59" s="67"/>
      <c r="DK59" s="67"/>
      <c r="DL59" s="67"/>
      <c r="DM59" s="67"/>
      <c r="DN59" s="67"/>
      <c r="DO59" s="67"/>
      <c r="DP59" s="67"/>
      <c r="DQ59" s="67"/>
      <c r="DR59" s="67"/>
      <c r="DS59" s="67"/>
      <c r="DT59" s="67"/>
      <c r="DU59" s="67"/>
      <c r="DV59" s="67"/>
      <c r="DW59" s="67"/>
      <c r="DX59" s="67"/>
      <c r="DY59" s="67"/>
      <c r="DZ59" s="67"/>
      <c r="EA59" s="68"/>
      <c r="EB59" s="68"/>
      <c r="EC59" s="65"/>
      <c r="ED59" s="65"/>
      <c r="EE59" s="65"/>
      <c r="EF59" s="65"/>
      <c r="EG59" s="65"/>
      <c r="EH59" s="65"/>
      <c r="EI59" s="65"/>
      <c r="EJ59" s="65"/>
      <c r="EK59" s="65"/>
      <c r="EL59" s="65"/>
      <c r="EM59" s="65"/>
      <c r="EN59" s="65"/>
      <c r="EO59" s="65"/>
      <c r="EP59" s="65"/>
      <c r="EQ59" s="65"/>
      <c r="ER59" s="65"/>
      <c r="ES59" s="65"/>
      <c r="ET59" s="65"/>
      <c r="EU59" s="65"/>
      <c r="EV59" s="65"/>
      <c r="EW59" s="65"/>
      <c r="EX59" s="65"/>
      <c r="EY59" s="65"/>
      <c r="EZ59" s="65"/>
      <c r="FA59" s="65"/>
      <c r="FB59" s="65"/>
      <c r="FC59" s="65"/>
      <c r="FD59" s="65"/>
      <c r="FE59" s="65"/>
      <c r="FF59" s="65"/>
      <c r="FG59" s="65"/>
      <c r="FH59" s="65"/>
      <c r="FI59" s="65"/>
      <c r="FJ59" s="65"/>
      <c r="FK59" s="65"/>
      <c r="FL59" s="65"/>
      <c r="FM59" s="65"/>
      <c r="FN59" s="65"/>
      <c r="FO59" s="65"/>
      <c r="FP59" s="65"/>
      <c r="FQ59" s="65"/>
      <c r="FR59" s="65"/>
      <c r="FS59" s="65"/>
      <c r="FT59" s="65"/>
      <c r="FU59" s="65"/>
      <c r="FV59" s="65"/>
      <c r="FW59" s="65"/>
      <c r="FX59" s="65"/>
      <c r="FY59" s="65"/>
      <c r="FZ59" s="65"/>
      <c r="GA59" s="65"/>
      <c r="GB59" s="65"/>
      <c r="GC59" s="65"/>
      <c r="GD59" s="65"/>
      <c r="GE59" s="65"/>
      <c r="GF59" s="65"/>
      <c r="GG59" s="65"/>
      <c r="GH59" s="65"/>
      <c r="GI59" s="65"/>
      <c r="GJ59" s="65"/>
      <c r="GK59" s="65"/>
      <c r="GL59" s="65"/>
      <c r="GM59" s="65"/>
      <c r="GN59" s="65"/>
      <c r="GO59" s="65"/>
      <c r="GP59" s="65"/>
      <c r="GQ59" s="65"/>
      <c r="GR59" s="65"/>
      <c r="GS59" s="65"/>
      <c r="GT59" s="65"/>
      <c r="GU59" s="65"/>
      <c r="GV59" s="65"/>
      <c r="GW59" s="65"/>
      <c r="GX59" s="65"/>
      <c r="GY59" s="65"/>
      <c r="GZ59" s="65"/>
      <c r="HA59" s="65"/>
      <c r="HB59" s="65"/>
      <c r="HC59" s="65"/>
      <c r="HD59" s="65"/>
      <c r="HE59" s="65"/>
      <c r="HF59" s="65"/>
      <c r="HG59" s="65"/>
      <c r="HH59" s="65"/>
      <c r="HI59" s="65"/>
      <c r="HJ59" s="65"/>
      <c r="HK59" s="65"/>
      <c r="HL59" s="65"/>
      <c r="HM59" s="65"/>
      <c r="HN59" s="65"/>
      <c r="HO59" s="65"/>
      <c r="HP59" s="65"/>
      <c r="HQ59" s="65"/>
      <c r="HR59" s="65"/>
      <c r="HS59" s="65"/>
      <c r="HT59" s="65"/>
      <c r="HU59" s="65"/>
      <c r="HV59" s="65"/>
      <c r="HW59" s="65"/>
      <c r="HX59" s="65"/>
      <c r="HY59" s="65"/>
      <c r="HZ59" s="65"/>
      <c r="IA59" s="65"/>
      <c r="IB59" s="65"/>
      <c r="IC59" s="65"/>
      <c r="ID59" s="65"/>
      <c r="IE59" s="65"/>
      <c r="IF59" s="65"/>
      <c r="IG59" s="65"/>
      <c r="IH59" s="65"/>
      <c r="II59" s="65"/>
      <c r="IJ59" s="65"/>
      <c r="IK59" s="65"/>
      <c r="IL59" s="65"/>
      <c r="IM59" s="65"/>
      <c r="IN59" s="65"/>
      <c r="IO59" s="69"/>
    </row>
    <row r="60" spans="1:249" s="63" customFormat="1" ht="17" customHeight="1">
      <c r="A60" s="2">
        <v>2007</v>
      </c>
      <c r="B60" s="149">
        <v>8775.5530323061757</v>
      </c>
      <c r="C60" s="149">
        <v>3689.9457387658485</v>
      </c>
      <c r="D60" s="149">
        <v>3076.3602908266776</v>
      </c>
      <c r="E60" s="149">
        <v>1562.2470027136501</v>
      </c>
      <c r="F60" s="149">
        <v>382</v>
      </c>
      <c r="G60" s="149">
        <v>66</v>
      </c>
      <c r="H60" s="105">
        <v>1.3133895202189427</v>
      </c>
      <c r="I60" s="66">
        <f t="shared" si="0"/>
        <v>8393.5530323061757</v>
      </c>
      <c r="J60" s="70"/>
      <c r="P60" s="2"/>
      <c r="AB60" s="2"/>
      <c r="AE60" s="2"/>
      <c r="AF60" s="2"/>
      <c r="AH60" s="67"/>
      <c r="AI60" s="67"/>
      <c r="AJ60" s="67"/>
      <c r="AK60" s="67"/>
      <c r="AL60" s="68"/>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c r="CC60" s="67"/>
      <c r="CD60" s="67"/>
      <c r="CE60" s="67"/>
      <c r="CF60" s="67"/>
      <c r="CG60" s="67"/>
      <c r="CH60" s="67"/>
      <c r="CI60" s="67"/>
      <c r="CJ60" s="67"/>
      <c r="CK60" s="67"/>
      <c r="CL60" s="67"/>
      <c r="CM60" s="67"/>
      <c r="CN60" s="67"/>
      <c r="CO60" s="67"/>
      <c r="CP60" s="67"/>
      <c r="CQ60" s="67"/>
      <c r="CR60" s="67"/>
      <c r="CS60" s="67"/>
      <c r="CT60" s="67"/>
      <c r="CU60" s="67"/>
      <c r="CV60" s="67"/>
      <c r="CW60" s="67"/>
      <c r="CX60" s="67"/>
      <c r="CY60" s="67"/>
      <c r="CZ60" s="67"/>
      <c r="DA60" s="67"/>
      <c r="DB60" s="67"/>
      <c r="DC60" s="67"/>
      <c r="DD60" s="67"/>
      <c r="DE60" s="67"/>
      <c r="DF60" s="67"/>
      <c r="DG60" s="67"/>
      <c r="DH60" s="67"/>
      <c r="DI60" s="67"/>
      <c r="DJ60" s="67"/>
      <c r="DK60" s="67"/>
      <c r="DL60" s="67"/>
      <c r="DM60" s="67"/>
      <c r="DN60" s="67"/>
      <c r="DO60" s="67"/>
      <c r="DP60" s="67"/>
      <c r="DQ60" s="67"/>
      <c r="DR60" s="67"/>
      <c r="DS60" s="67"/>
      <c r="DT60" s="67"/>
      <c r="DU60" s="67"/>
      <c r="DV60" s="67"/>
      <c r="DW60" s="67"/>
      <c r="DX60" s="67"/>
      <c r="DY60" s="67"/>
      <c r="DZ60" s="67"/>
      <c r="EA60" s="68"/>
      <c r="EB60" s="68"/>
      <c r="IO60" s="64"/>
    </row>
    <row r="61" spans="1:249" s="63" customFormat="1" ht="17" customHeight="1">
      <c r="A61" s="2">
        <v>2008</v>
      </c>
      <c r="B61" s="149">
        <v>8963.8335384000093</v>
      </c>
      <c r="C61" s="149">
        <v>3779.4542619985114</v>
      </c>
      <c r="D61" s="149">
        <v>3099.9124273016869</v>
      </c>
      <c r="E61" s="149">
        <v>1627.466849099811</v>
      </c>
      <c r="F61" s="149">
        <v>388</v>
      </c>
      <c r="G61" s="149">
        <v>69</v>
      </c>
      <c r="H61" s="105">
        <v>1.3252790579933855</v>
      </c>
      <c r="I61" s="66">
        <f t="shared" si="0"/>
        <v>8575.8335384000093</v>
      </c>
      <c r="J61" s="70"/>
      <c r="P61" s="2"/>
      <c r="AB61" s="2"/>
      <c r="AF61" s="2"/>
      <c r="AJ61" s="2"/>
      <c r="AK61" s="2"/>
      <c r="AL61" s="68"/>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67"/>
      <c r="CZ61" s="67"/>
      <c r="DA61" s="67"/>
      <c r="DB61" s="67"/>
      <c r="DC61" s="67"/>
      <c r="DD61" s="67"/>
      <c r="DE61" s="67"/>
      <c r="DF61" s="67"/>
      <c r="DG61" s="67"/>
      <c r="DH61" s="67"/>
      <c r="DI61" s="67"/>
      <c r="DJ61" s="67"/>
      <c r="DK61" s="67"/>
      <c r="DL61" s="67"/>
      <c r="DM61" s="67"/>
      <c r="DN61" s="67"/>
      <c r="DO61" s="67"/>
      <c r="DP61" s="67"/>
      <c r="DQ61" s="67"/>
      <c r="DR61" s="67"/>
      <c r="DS61" s="67"/>
      <c r="DT61" s="67"/>
      <c r="DU61" s="67"/>
      <c r="DV61" s="67"/>
      <c r="DW61" s="67"/>
      <c r="DX61" s="67"/>
      <c r="DY61" s="67"/>
      <c r="DZ61" s="67"/>
      <c r="EA61" s="68"/>
      <c r="EB61" s="68"/>
      <c r="IO61" s="64"/>
    </row>
    <row r="62" spans="1:249" s="63" customFormat="1" ht="17" customHeight="1">
      <c r="A62" s="2">
        <v>2009</v>
      </c>
      <c r="B62" s="149">
        <v>8871.8674344424726</v>
      </c>
      <c r="C62" s="149">
        <v>3769.971681259558</v>
      </c>
      <c r="D62" s="149">
        <v>3040.3286891401735</v>
      </c>
      <c r="E62" s="149">
        <v>1582.5670640427397</v>
      </c>
      <c r="F62" s="149">
        <v>415</v>
      </c>
      <c r="G62" s="149">
        <v>64</v>
      </c>
      <c r="H62" s="105">
        <v>1.2958291056345179</v>
      </c>
      <c r="I62" s="66">
        <f t="shared" si="0"/>
        <v>8456.8674344424726</v>
      </c>
      <c r="J62" s="70"/>
      <c r="L62" s="70"/>
      <c r="AB62" s="67"/>
      <c r="AE62" s="67"/>
      <c r="AF62" s="67"/>
      <c r="AH62" s="67"/>
      <c r="AI62" s="67"/>
      <c r="AJ62" s="67"/>
      <c r="AK62" s="67"/>
      <c r="AL62" s="68"/>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8"/>
      <c r="EB62" s="68"/>
      <c r="IO62" s="64"/>
    </row>
    <row r="63" spans="1:249" s="63" customFormat="1" ht="17" customHeight="1">
      <c r="A63" s="2">
        <v>2010</v>
      </c>
      <c r="B63" s="149">
        <v>9207.4114411270493</v>
      </c>
      <c r="C63" s="149">
        <v>3850.8461180474969</v>
      </c>
      <c r="D63" s="149">
        <v>3139.022637029927</v>
      </c>
      <c r="E63" s="149">
        <v>1704.5426860496259</v>
      </c>
      <c r="F63" s="149">
        <v>448</v>
      </c>
      <c r="G63" s="149">
        <v>66</v>
      </c>
      <c r="H63" s="105">
        <v>1.3286835168774582</v>
      </c>
      <c r="I63" s="66">
        <f t="shared" si="0"/>
        <v>8759.4114411270493</v>
      </c>
      <c r="J63" s="70"/>
      <c r="L63" s="70"/>
      <c r="P63" s="67"/>
      <c r="AB63" s="67"/>
      <c r="AE63" s="67"/>
      <c r="AF63" s="67"/>
      <c r="AH63" s="67"/>
      <c r="AI63" s="67"/>
      <c r="AJ63" s="67"/>
      <c r="AK63" s="67"/>
      <c r="AL63" s="68"/>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c r="CK63" s="67"/>
      <c r="CL63" s="67"/>
      <c r="CM63" s="67"/>
      <c r="CN63" s="67"/>
      <c r="CO63" s="67"/>
      <c r="CP63" s="67"/>
      <c r="CQ63" s="67"/>
      <c r="CR63" s="67"/>
      <c r="CS63" s="67"/>
      <c r="CT63" s="67"/>
      <c r="CU63" s="67"/>
      <c r="CV63" s="67"/>
      <c r="CW63" s="67"/>
      <c r="CX63" s="67"/>
      <c r="CY63" s="67"/>
      <c r="CZ63" s="67"/>
      <c r="DA63" s="67"/>
      <c r="DB63" s="67"/>
      <c r="DC63" s="67"/>
      <c r="DD63" s="67"/>
      <c r="DE63" s="67"/>
      <c r="DF63" s="67"/>
      <c r="DG63" s="67"/>
      <c r="DH63" s="67"/>
      <c r="DI63" s="67"/>
      <c r="DJ63" s="67"/>
      <c r="DK63" s="67"/>
      <c r="DL63" s="67"/>
      <c r="DM63" s="67"/>
      <c r="DN63" s="67"/>
      <c r="DO63" s="67"/>
      <c r="DP63" s="67"/>
      <c r="DQ63" s="67"/>
      <c r="DR63" s="67"/>
      <c r="DS63" s="67"/>
      <c r="DT63" s="67"/>
      <c r="DU63" s="67"/>
      <c r="DV63" s="67"/>
      <c r="DW63" s="67"/>
      <c r="DX63" s="67"/>
      <c r="DY63" s="67"/>
      <c r="DZ63" s="67"/>
      <c r="EA63" s="68"/>
      <c r="EB63" s="68"/>
      <c r="IO63" s="64"/>
    </row>
    <row r="64" spans="1:249" s="63" customFormat="1" ht="17" customHeight="1">
      <c r="A64" s="2">
        <v>2011</v>
      </c>
      <c r="B64" s="149">
        <v>9543.4228527129908</v>
      </c>
      <c r="C64" s="149">
        <v>4046.6472878919099</v>
      </c>
      <c r="D64" s="149">
        <v>3168.3617441629808</v>
      </c>
      <c r="E64" s="149">
        <v>1767.4138206581003</v>
      </c>
      <c r="F64" s="149">
        <v>496</v>
      </c>
      <c r="G64" s="149">
        <v>64</v>
      </c>
      <c r="H64" s="105">
        <v>1.3607360256198173</v>
      </c>
      <c r="I64" s="66">
        <f t="shared" si="0"/>
        <v>9047.4228527129908</v>
      </c>
      <c r="J64" s="70"/>
      <c r="L64" s="70"/>
      <c r="P64" s="67"/>
      <c r="Q64" s="67"/>
      <c r="R64" s="67"/>
      <c r="S64" s="67"/>
      <c r="T64" s="67"/>
      <c r="U64" s="67"/>
      <c r="V64" s="67"/>
      <c r="W64" s="67"/>
      <c r="X64" s="67"/>
      <c r="Y64" s="67"/>
      <c r="Z64" s="67"/>
      <c r="AA64" s="67"/>
      <c r="AB64" s="67"/>
      <c r="AC64" s="67"/>
      <c r="AD64" s="67"/>
      <c r="AE64" s="67"/>
      <c r="AF64" s="67"/>
      <c r="AG64" s="67"/>
      <c r="AH64" s="67"/>
      <c r="AI64" s="67"/>
      <c r="AJ64" s="67"/>
      <c r="AK64" s="67"/>
      <c r="AL64" s="68"/>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67"/>
      <c r="CZ64" s="67"/>
      <c r="DA64" s="67"/>
      <c r="DB64" s="67"/>
      <c r="DC64" s="67"/>
      <c r="DD64" s="67"/>
      <c r="DE64" s="67"/>
      <c r="DF64" s="67"/>
      <c r="DG64" s="67"/>
      <c r="DH64" s="67"/>
      <c r="DI64" s="67"/>
      <c r="DJ64" s="67"/>
      <c r="DK64" s="67"/>
      <c r="DL64" s="67"/>
      <c r="DM64" s="67"/>
      <c r="DN64" s="67"/>
      <c r="DO64" s="67"/>
      <c r="DP64" s="67"/>
      <c r="DQ64" s="67"/>
      <c r="DR64" s="67"/>
      <c r="DS64" s="67"/>
      <c r="DT64" s="67"/>
      <c r="DU64" s="67"/>
      <c r="DV64" s="67"/>
      <c r="DW64" s="67"/>
      <c r="DX64" s="67"/>
      <c r="DY64" s="67"/>
      <c r="DZ64" s="67"/>
      <c r="EA64" s="68"/>
      <c r="EB64" s="68"/>
      <c r="IO64" s="64"/>
    </row>
    <row r="65" spans="1:250" s="63" customFormat="1" ht="17" customHeight="1">
      <c r="A65" s="71">
        <v>2012</v>
      </c>
      <c r="B65" s="149">
        <v>9686.6316906117354</v>
      </c>
      <c r="C65" s="149">
        <v>4084.1352150975881</v>
      </c>
      <c r="D65" s="149">
        <v>3228.17596573541</v>
      </c>
      <c r="E65" s="149">
        <v>1790.3205097787372</v>
      </c>
      <c r="F65" s="149">
        <v>520</v>
      </c>
      <c r="G65" s="149">
        <v>65</v>
      </c>
      <c r="H65" s="105">
        <v>1.3647947970918906</v>
      </c>
      <c r="I65" s="66">
        <f t="shared" si="0"/>
        <v>9166.6316906117354</v>
      </c>
      <c r="J65" s="70"/>
      <c r="L65" s="70"/>
      <c r="IP65" s="64"/>
    </row>
    <row r="66" spans="1:250" s="102" customFormat="1" ht="17" customHeight="1">
      <c r="A66" s="101">
        <v>2013</v>
      </c>
      <c r="B66" s="149">
        <v>9821.5609190320665</v>
      </c>
      <c r="C66" s="149">
        <v>4161.7041375352237</v>
      </c>
      <c r="D66" s="149">
        <v>3226.904673724629</v>
      </c>
      <c r="E66" s="149">
        <v>1809.9531077722138</v>
      </c>
      <c r="F66" s="149">
        <v>554</v>
      </c>
      <c r="G66" s="149">
        <v>68</v>
      </c>
      <c r="H66" s="105">
        <v>1.3675787369644468</v>
      </c>
      <c r="I66" s="66">
        <f t="shared" si="0"/>
        <v>9267.5609190320665</v>
      </c>
      <c r="J66" s="70"/>
      <c r="K66" s="63"/>
      <c r="L66" s="70"/>
      <c r="IP66" s="103"/>
    </row>
    <row r="67" spans="1:250" ht="17" customHeight="1">
      <c r="A67" s="1">
        <v>2014</v>
      </c>
      <c r="B67" s="134">
        <v>9890.9478177573656</v>
      </c>
      <c r="C67" s="134">
        <v>4178.236309582132</v>
      </c>
      <c r="D67" s="134">
        <v>3256.1052678694723</v>
      </c>
      <c r="E67" s="134">
        <v>1819.633267332789</v>
      </c>
      <c r="F67" s="150">
        <v>568.97297297297291</v>
      </c>
      <c r="G67" s="151">
        <v>68</v>
      </c>
      <c r="H67" s="80">
        <v>1.3613045981904524</v>
      </c>
      <c r="I67" s="66">
        <f t="shared" si="0"/>
        <v>9321.9748447843922</v>
      </c>
      <c r="J67" s="70"/>
      <c r="K67" s="67"/>
      <c r="L67" s="70"/>
    </row>
    <row r="68" spans="1:250" ht="17" customHeight="1">
      <c r="A68" s="1">
        <v>2015</v>
      </c>
      <c r="B68" s="134">
        <v>9896.7060457050302</v>
      </c>
      <c r="C68" s="134">
        <v>4102.1212988510961</v>
      </c>
      <c r="D68" s="134">
        <v>3317.5507009374414</v>
      </c>
      <c r="E68" s="134">
        <v>1850.9505078329569</v>
      </c>
      <c r="F68" s="150">
        <v>558.08353808353797</v>
      </c>
      <c r="G68" s="151">
        <v>68</v>
      </c>
      <c r="H68" s="80">
        <v>1.346587334762672</v>
      </c>
      <c r="I68" s="66">
        <f t="shared" si="0"/>
        <v>9338.6225076214923</v>
      </c>
      <c r="J68" s="70"/>
      <c r="K68" s="63"/>
      <c r="L68" s="70"/>
    </row>
    <row r="69" spans="1:250" ht="17" customHeight="1">
      <c r="J69" s="2"/>
      <c r="K69" s="63"/>
      <c r="L69" s="70"/>
    </row>
    <row r="70" spans="1:250" ht="17" customHeight="1">
      <c r="J70" s="2"/>
    </row>
    <row r="71" spans="1:250" ht="17" customHeight="1">
      <c r="A71" s="11"/>
      <c r="B71" s="15"/>
      <c r="C71" s="15"/>
      <c r="D71" s="15"/>
      <c r="E71" s="15"/>
      <c r="F71" s="143"/>
      <c r="G71" s="143"/>
    </row>
    <row r="72" spans="1:250" ht="17" customHeight="1">
      <c r="A72" s="11"/>
      <c r="B72" s="17"/>
      <c r="C72" s="143"/>
      <c r="D72" s="143"/>
      <c r="E72" s="143"/>
      <c r="F72" s="143"/>
      <c r="G72" s="143"/>
      <c r="K72" s="63"/>
      <c r="L72" s="63"/>
      <c r="M72" s="63"/>
      <c r="N72" s="63"/>
      <c r="O72" s="63"/>
      <c r="P72" s="67"/>
      <c r="Q72" s="63"/>
      <c r="R72" s="63"/>
    </row>
    <row r="73" spans="1:250" ht="17" customHeight="1">
      <c r="A73" s="10"/>
    </row>
    <row r="76" spans="1:250" ht="17" customHeight="1">
      <c r="A76" s="11"/>
      <c r="B76" s="15"/>
      <c r="C76" s="15"/>
      <c r="D76" s="15"/>
      <c r="E76" s="15"/>
      <c r="F76" s="15"/>
      <c r="G76" s="15"/>
    </row>
    <row r="77" spans="1:250" ht="17" customHeight="1">
      <c r="A77" s="11"/>
      <c r="B77" s="15"/>
      <c r="C77" s="15"/>
      <c r="D77" s="15"/>
      <c r="E77" s="15"/>
      <c r="F77" s="15"/>
      <c r="G77" s="15"/>
    </row>
    <row r="78" spans="1:250" ht="17" customHeight="1">
      <c r="A78" s="10"/>
      <c r="B78" s="15"/>
      <c r="C78" s="15"/>
      <c r="D78" s="15"/>
      <c r="E78" s="15"/>
      <c r="F78" s="15"/>
      <c r="G78" s="15"/>
    </row>
  </sheetData>
  <phoneticPr fontId="5" type="noConversion"/>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Q94"/>
  <sheetViews>
    <sheetView zoomScale="85" zoomScaleNormal="85" workbookViewId="0">
      <pane xSplit="1" ySplit="17" topLeftCell="B18" activePane="bottomRight" state="frozen"/>
      <selection pane="topRight" activeCell="B1" sqref="B1"/>
      <selection pane="bottomLeft" activeCell="A4" sqref="A4"/>
      <selection pane="bottomRight" activeCell="J14" sqref="J14"/>
    </sheetView>
  </sheetViews>
  <sheetFormatPr baseColWidth="10" defaultColWidth="11" defaultRowHeight="17" customHeight="1"/>
  <cols>
    <col min="1" max="1" width="11" style="2"/>
    <col min="2" max="2" width="12.33203125" style="1" customWidth="1"/>
    <col min="3" max="3" width="27" style="2" customWidth="1"/>
    <col min="4" max="4" width="15" style="1" customWidth="1"/>
    <col min="5" max="6" width="11" style="1"/>
    <col min="7" max="8" width="11.1640625" style="1" customWidth="1"/>
    <col min="9" max="9" width="9.5" style="1" customWidth="1"/>
    <col min="10" max="11" width="11.33203125" style="1" customWidth="1"/>
    <col min="12" max="16384" width="11" style="1"/>
  </cols>
  <sheetData>
    <row r="1" spans="1:17" ht="17" customHeight="1">
      <c r="A1" s="1"/>
      <c r="B1" s="23" t="s">
        <v>46</v>
      </c>
      <c r="C1" s="24"/>
      <c r="D1" s="24"/>
      <c r="E1" s="24"/>
      <c r="F1" s="24"/>
      <c r="G1" s="24"/>
      <c r="H1" s="24"/>
      <c r="I1" s="24"/>
      <c r="J1" s="24"/>
      <c r="K1" s="24"/>
      <c r="L1" s="24"/>
    </row>
    <row r="2" spans="1:17" ht="17" customHeight="1">
      <c r="A2" s="1"/>
      <c r="B2" s="25" t="s">
        <v>51</v>
      </c>
      <c r="C2" s="25"/>
      <c r="D2" s="25"/>
      <c r="E2" s="25"/>
      <c r="F2" s="25"/>
      <c r="G2" s="25"/>
      <c r="H2" s="25"/>
      <c r="I2" s="25"/>
      <c r="J2" s="25"/>
      <c r="K2" s="25"/>
      <c r="L2" s="25"/>
    </row>
    <row r="3" spans="1:17" ht="17" customHeight="1">
      <c r="A3" s="1"/>
      <c r="B3" s="43" t="s">
        <v>52</v>
      </c>
      <c r="C3" s="43"/>
      <c r="D3" s="26"/>
      <c r="E3" s="26"/>
      <c r="F3" s="26"/>
      <c r="G3" s="26"/>
      <c r="H3" s="26"/>
      <c r="I3" s="26"/>
      <c r="J3" s="26"/>
      <c r="K3" s="26"/>
      <c r="L3" s="26"/>
    </row>
    <row r="4" spans="1:17" ht="17" customHeight="1">
      <c r="A4" s="1"/>
      <c r="B4" s="82" t="s">
        <v>11</v>
      </c>
      <c r="C4" s="81"/>
      <c r="D4" s="81"/>
      <c r="E4" s="81"/>
      <c r="F4" s="81"/>
      <c r="G4" s="81"/>
      <c r="H4" s="81"/>
      <c r="I4" s="81"/>
      <c r="J4" s="81"/>
      <c r="K4" s="81"/>
      <c r="L4" s="81"/>
    </row>
    <row r="5" spans="1:17" ht="17" customHeight="1">
      <c r="A5" s="1"/>
      <c r="B5" s="82" t="s">
        <v>125</v>
      </c>
      <c r="C5" s="81"/>
      <c r="D5" s="81"/>
      <c r="E5" s="81"/>
      <c r="F5" s="81"/>
      <c r="G5" s="81"/>
      <c r="H5" s="81"/>
      <c r="I5" s="81"/>
      <c r="J5" s="81"/>
      <c r="K5" s="81"/>
      <c r="L5" s="81"/>
    </row>
    <row r="6" spans="1:17" ht="17" customHeight="1">
      <c r="A6" s="1"/>
      <c r="B6" s="28" t="s">
        <v>54</v>
      </c>
      <c r="C6" s="81"/>
      <c r="D6" s="27"/>
      <c r="E6" s="27"/>
      <c r="F6" s="27"/>
      <c r="G6" s="27"/>
      <c r="H6" s="27"/>
      <c r="I6" s="27"/>
      <c r="J6" s="27"/>
      <c r="K6" s="27"/>
      <c r="L6" s="27"/>
    </row>
    <row r="7" spans="1:17" s="49" customFormat="1" ht="17" customHeight="1">
      <c r="B7" s="30" t="s">
        <v>13</v>
      </c>
      <c r="C7" s="88" t="s">
        <v>84</v>
      </c>
      <c r="D7" s="30"/>
      <c r="E7" s="30"/>
      <c r="F7" s="30"/>
      <c r="G7" s="30"/>
      <c r="H7" s="30"/>
      <c r="I7" s="30"/>
      <c r="J7" s="30"/>
      <c r="K7" s="30"/>
      <c r="L7" s="30"/>
    </row>
    <row r="8" spans="1:17" ht="17" customHeight="1">
      <c r="A8" s="1"/>
      <c r="B8" s="91" t="s">
        <v>61</v>
      </c>
      <c r="C8" s="88" t="s">
        <v>90</v>
      </c>
      <c r="D8" s="27"/>
      <c r="E8" s="27"/>
      <c r="F8" s="27"/>
      <c r="G8" s="27"/>
      <c r="H8" s="27"/>
      <c r="I8" s="27"/>
      <c r="J8" s="27"/>
      <c r="K8" s="27"/>
      <c r="L8" s="27"/>
    </row>
    <row r="9" spans="1:17" ht="17" customHeight="1">
      <c r="A9" s="1"/>
      <c r="B9" s="46" t="s">
        <v>109</v>
      </c>
      <c r="C9" s="33" t="s">
        <v>110</v>
      </c>
      <c r="D9" s="27"/>
      <c r="E9" s="27"/>
      <c r="F9" s="27"/>
      <c r="G9" s="27"/>
      <c r="H9" s="27"/>
      <c r="I9" s="27"/>
      <c r="J9" s="27"/>
      <c r="K9" s="27"/>
      <c r="L9" s="27"/>
    </row>
    <row r="10" spans="1:17" ht="17" customHeight="1">
      <c r="A10" s="1"/>
      <c r="B10" s="46" t="s">
        <v>36</v>
      </c>
      <c r="C10" s="27" t="s">
        <v>79</v>
      </c>
      <c r="D10" s="27"/>
      <c r="E10" s="27"/>
      <c r="F10" s="27"/>
      <c r="G10" s="27"/>
      <c r="H10" s="27"/>
      <c r="I10" s="27"/>
      <c r="J10" s="27"/>
      <c r="K10" s="27"/>
      <c r="L10" s="27"/>
    </row>
    <row r="11" spans="1:17" ht="17" customHeight="1">
      <c r="A11" s="1"/>
      <c r="B11" s="46" t="s">
        <v>35</v>
      </c>
      <c r="C11" s="27" t="s">
        <v>80</v>
      </c>
      <c r="D11" s="27"/>
      <c r="E11" s="27"/>
      <c r="F11" s="27"/>
      <c r="G11" s="27"/>
      <c r="H11" s="27"/>
      <c r="I11" s="27"/>
      <c r="J11" s="27"/>
      <c r="K11" s="27"/>
      <c r="L11" s="27"/>
    </row>
    <row r="12" spans="1:17" ht="17" customHeight="1">
      <c r="A12" s="1"/>
      <c r="B12" s="46" t="s">
        <v>34</v>
      </c>
      <c r="C12" s="27" t="s">
        <v>81</v>
      </c>
      <c r="D12" s="27"/>
      <c r="E12" s="27"/>
      <c r="F12" s="27"/>
      <c r="G12" s="27"/>
      <c r="H12" s="27"/>
      <c r="I12" s="27"/>
      <c r="J12" s="27"/>
      <c r="K12" s="27"/>
      <c r="L12" s="27"/>
    </row>
    <row r="13" spans="1:17" ht="17" customHeight="1">
      <c r="B13" s="83" t="s">
        <v>88</v>
      </c>
      <c r="C13" s="81" t="s">
        <v>89</v>
      </c>
      <c r="D13" s="27"/>
      <c r="E13" s="47"/>
      <c r="F13" s="27"/>
      <c r="G13" s="27"/>
      <c r="H13" s="27"/>
      <c r="I13" s="27"/>
      <c r="J13" s="27"/>
      <c r="K13" s="27"/>
      <c r="L13" s="27"/>
    </row>
    <row r="14" spans="1:17" ht="17" customHeight="1">
      <c r="D14" s="2"/>
      <c r="E14" s="2"/>
      <c r="F14" s="2"/>
      <c r="G14" s="2"/>
    </row>
    <row r="15" spans="1:17" ht="17" customHeight="1">
      <c r="B15" s="2"/>
      <c r="M15" s="2"/>
      <c r="N15" s="2"/>
      <c r="O15" s="2"/>
      <c r="P15" s="2"/>
      <c r="Q15" s="2"/>
    </row>
    <row r="16" spans="1:17" s="2" customFormat="1" ht="17" customHeight="1">
      <c r="A16" s="18"/>
      <c r="B16" s="48" t="s">
        <v>28</v>
      </c>
      <c r="C16" s="18"/>
      <c r="F16" s="18"/>
      <c r="G16" s="19" t="s">
        <v>39</v>
      </c>
      <c r="H16" s="93"/>
      <c r="I16" s="93"/>
      <c r="J16" s="93"/>
      <c r="K16" s="93"/>
    </row>
    <row r="17" spans="1:12" s="2" customFormat="1" ht="17" customHeight="1">
      <c r="A17" s="2" t="s">
        <v>37</v>
      </c>
      <c r="B17" s="18" t="s">
        <v>19</v>
      </c>
      <c r="C17" s="18"/>
      <c r="D17" s="74" t="s">
        <v>24</v>
      </c>
      <c r="E17" s="132" t="s">
        <v>105</v>
      </c>
      <c r="F17" s="19"/>
      <c r="G17" s="145" t="s">
        <v>109</v>
      </c>
      <c r="H17" s="145" t="s">
        <v>36</v>
      </c>
      <c r="I17" s="145" t="s">
        <v>35</v>
      </c>
      <c r="J17" s="145" t="s">
        <v>34</v>
      </c>
      <c r="K17" s="145" t="s">
        <v>116</v>
      </c>
    </row>
    <row r="18" spans="1:12" s="2" customFormat="1" ht="17" customHeight="1">
      <c r="A18" s="2">
        <v>1959</v>
      </c>
      <c r="B18" s="48">
        <f t="shared" ref="B18:B55" si="0">D18</f>
        <v>1.4727759</v>
      </c>
      <c r="C18" s="20"/>
      <c r="D18" s="20">
        <v>1.4727759</v>
      </c>
      <c r="E18" s="48"/>
      <c r="F18" s="50"/>
      <c r="G18" s="20">
        <v>1.6469725510000002</v>
      </c>
      <c r="H18" s="89">
        <v>0.91422300000000001</v>
      </c>
      <c r="I18" s="20">
        <v>1.8805510000000001</v>
      </c>
      <c r="J18" s="20">
        <v>2.186700970349253</v>
      </c>
      <c r="K18" s="20">
        <v>2.2311129570007333</v>
      </c>
      <c r="L18" s="131"/>
    </row>
    <row r="19" spans="1:12" s="2" customFormat="1" ht="17" customHeight="1">
      <c r="A19" s="2">
        <v>1960</v>
      </c>
      <c r="B19" s="48">
        <f t="shared" si="0"/>
        <v>1.4606344999999998</v>
      </c>
      <c r="C19" s="20"/>
      <c r="D19" s="20">
        <v>1.4606344999999998</v>
      </c>
      <c r="E19" s="48"/>
      <c r="F19" s="50"/>
      <c r="G19" s="20">
        <v>1.7888866570000002</v>
      </c>
      <c r="H19" s="89">
        <v>1.0048650000000001</v>
      </c>
      <c r="I19" s="20">
        <v>1.5984449999999999</v>
      </c>
      <c r="J19" s="20">
        <v>2.175132923226212</v>
      </c>
      <c r="K19" s="20">
        <v>2.3029882907867472</v>
      </c>
      <c r="L19" s="131"/>
    </row>
    <row r="20" spans="1:12" s="2" customFormat="1" ht="17" customHeight="1">
      <c r="A20" s="2">
        <v>1961</v>
      </c>
      <c r="B20" s="48">
        <f t="shared" si="0"/>
        <v>1.5302309999999999</v>
      </c>
      <c r="C20" s="20"/>
      <c r="D20" s="20">
        <v>1.5302309999999999</v>
      </c>
      <c r="E20" s="48"/>
      <c r="F20" s="50"/>
      <c r="G20" s="20">
        <v>0.87525041100000001</v>
      </c>
      <c r="H20" s="89">
        <v>0.75717199999999996</v>
      </c>
      <c r="I20" s="20">
        <v>1.0459809999999998</v>
      </c>
      <c r="J20" s="20">
        <v>1.3684578190990409</v>
      </c>
      <c r="K20" s="20">
        <v>1.892445743083957</v>
      </c>
      <c r="L20" s="131"/>
    </row>
    <row r="21" spans="1:12" s="2" customFormat="1" ht="17" customHeight="1">
      <c r="A21" s="2">
        <v>1962</v>
      </c>
      <c r="B21" s="48">
        <f t="shared" si="0"/>
        <v>1.5198038</v>
      </c>
      <c r="C21" s="20"/>
      <c r="D21" s="20">
        <v>1.5198038</v>
      </c>
      <c r="E21" s="48"/>
      <c r="F21" s="50"/>
      <c r="G21" s="20">
        <v>1.026083898</v>
      </c>
      <c r="H21" s="89">
        <v>0.7668600000000001</v>
      </c>
      <c r="I21" s="20">
        <v>0.92648600000000003</v>
      </c>
      <c r="J21" s="20">
        <v>1.1291317666580305</v>
      </c>
      <c r="K21" s="20">
        <v>1.8813554048538179</v>
      </c>
      <c r="L21" s="131"/>
    </row>
    <row r="22" spans="1:12" s="2" customFormat="1" ht="17" customHeight="1">
      <c r="A22" s="2">
        <v>1963</v>
      </c>
      <c r="B22" s="48">
        <f t="shared" si="0"/>
        <v>1.5262845</v>
      </c>
      <c r="C22" s="20"/>
      <c r="D22" s="20">
        <v>1.5262845</v>
      </c>
      <c r="E22" s="48"/>
      <c r="F22" s="50"/>
      <c r="G22" s="20">
        <v>1.025966462</v>
      </c>
      <c r="H22" s="89">
        <v>0.95718599999999998</v>
      </c>
      <c r="I22" s="20">
        <v>0.41176999999999997</v>
      </c>
      <c r="J22" s="20">
        <v>1.1465167768198701</v>
      </c>
      <c r="K22" s="20">
        <v>1.744013249874111</v>
      </c>
      <c r="L22" s="131"/>
    </row>
    <row r="23" spans="1:12" s="2" customFormat="1" ht="17" customHeight="1">
      <c r="A23" s="2">
        <v>1964</v>
      </c>
      <c r="B23" s="48">
        <f t="shared" si="0"/>
        <v>1.5173336999999998</v>
      </c>
      <c r="C23" s="20"/>
      <c r="D23" s="20">
        <v>1.5173336999999998</v>
      </c>
      <c r="E23" s="48"/>
      <c r="F23" s="50"/>
      <c r="G23" s="20">
        <v>0.91097080100000016</v>
      </c>
      <c r="H23" s="89">
        <v>0.80641999999999991</v>
      </c>
      <c r="I23" s="20">
        <v>1.1196490000000001</v>
      </c>
      <c r="J23" s="20">
        <v>1.252115687767692</v>
      </c>
      <c r="K23" s="20">
        <v>1.7123447060584986</v>
      </c>
      <c r="L23" s="131"/>
    </row>
    <row r="24" spans="1:12" s="2" customFormat="1" ht="17" customHeight="1">
      <c r="A24" s="2">
        <v>1965</v>
      </c>
      <c r="B24" s="48">
        <f t="shared" si="0"/>
        <v>1.5484721000000001</v>
      </c>
      <c r="C24" s="20"/>
      <c r="D24" s="20">
        <v>1.5484721000000001</v>
      </c>
      <c r="E24" s="48"/>
      <c r="F24" s="50"/>
      <c r="G24" s="20">
        <v>1.070134615</v>
      </c>
      <c r="H24" s="89">
        <v>0.98922480000000002</v>
      </c>
      <c r="I24" s="20">
        <v>1.2877460000000001</v>
      </c>
      <c r="J24" s="20">
        <v>0.83679480867406109</v>
      </c>
      <c r="K24" s="20">
        <v>1.7059250175952942</v>
      </c>
      <c r="L24" s="131"/>
    </row>
    <row r="25" spans="1:12" s="2" customFormat="1" ht="17" customHeight="1">
      <c r="A25" s="2">
        <v>1966</v>
      </c>
      <c r="B25" s="48">
        <f t="shared" si="0"/>
        <v>1.5508256</v>
      </c>
      <c r="C25" s="20"/>
      <c r="D25" s="20">
        <v>1.5508256</v>
      </c>
      <c r="E25" s="48"/>
      <c r="F25" s="50"/>
      <c r="G25" s="20">
        <v>1.066400432</v>
      </c>
      <c r="H25" s="89">
        <v>0.89406800000000008</v>
      </c>
      <c r="I25" s="20">
        <v>1.0240550000000002</v>
      </c>
      <c r="J25" s="20">
        <v>1.1405994574122458</v>
      </c>
      <c r="K25" s="20">
        <v>1.551052510738373</v>
      </c>
      <c r="L25" s="131"/>
    </row>
    <row r="26" spans="1:12" s="2" customFormat="1" ht="17" customHeight="1">
      <c r="A26" s="2">
        <v>1967</v>
      </c>
      <c r="B26" s="48">
        <f t="shared" si="0"/>
        <v>1.5948990000000001</v>
      </c>
      <c r="C26" s="20"/>
      <c r="D26" s="20">
        <v>1.5948990000000001</v>
      </c>
      <c r="E26" s="48"/>
      <c r="F26" s="50"/>
      <c r="G26" s="20">
        <v>0.88005310599999986</v>
      </c>
      <c r="H26" s="89">
        <v>0.88858000000000015</v>
      </c>
      <c r="I26" s="20">
        <v>1.113413</v>
      </c>
      <c r="J26" s="20">
        <v>1.2658907903245549</v>
      </c>
      <c r="K26" s="20">
        <v>1.691390693187711</v>
      </c>
      <c r="L26" s="131"/>
    </row>
    <row r="27" spans="1:12" s="2" customFormat="1" ht="17" customHeight="1">
      <c r="A27" s="2">
        <v>1968</v>
      </c>
      <c r="B27" s="48">
        <f t="shared" si="0"/>
        <v>1.5460563</v>
      </c>
      <c r="C27" s="20"/>
      <c r="D27" s="20">
        <v>1.5460563</v>
      </c>
      <c r="E27" s="48"/>
      <c r="F27" s="50"/>
      <c r="G27" s="20">
        <v>0.92673680599999986</v>
      </c>
      <c r="H27" s="89">
        <v>0.79911000000000021</v>
      </c>
      <c r="I27" s="20">
        <v>1.2649599999999999</v>
      </c>
      <c r="J27" s="20">
        <v>1.4130110080833831</v>
      </c>
      <c r="K27" s="20">
        <v>1.4463973045349099</v>
      </c>
      <c r="L27" s="131"/>
    </row>
    <row r="28" spans="1:12" s="2" customFormat="1" ht="17" customHeight="1">
      <c r="A28" s="2">
        <v>1969</v>
      </c>
      <c r="B28" s="48">
        <f t="shared" si="0"/>
        <v>1.5427741000000001</v>
      </c>
      <c r="C28" s="20"/>
      <c r="D28" s="20">
        <v>1.5427741000000001</v>
      </c>
      <c r="E28" s="48"/>
      <c r="F28" s="50"/>
      <c r="G28" s="20">
        <v>1.2219554659999998</v>
      </c>
      <c r="H28" s="89">
        <v>0.91057529999999998</v>
      </c>
      <c r="I28" s="20">
        <v>1.2599420000000001</v>
      </c>
      <c r="J28" s="20">
        <v>1.3817036275864658</v>
      </c>
      <c r="K28" s="20">
        <v>1.5543252229690592</v>
      </c>
      <c r="L28" s="131"/>
    </row>
    <row r="29" spans="1:12" s="2" customFormat="1" ht="17" customHeight="1">
      <c r="A29" s="2">
        <v>1970</v>
      </c>
      <c r="B29" s="48">
        <f t="shared" si="0"/>
        <v>1.5310014000000001</v>
      </c>
      <c r="C29" s="20"/>
      <c r="D29" s="20">
        <v>1.5310014000000001</v>
      </c>
      <c r="E29" s="48"/>
      <c r="F29" s="50"/>
      <c r="G29" s="20">
        <v>1.2099633479999998</v>
      </c>
      <c r="H29" s="89">
        <v>0.78844399999999992</v>
      </c>
      <c r="I29" s="20">
        <v>1.0255865</v>
      </c>
      <c r="J29" s="20">
        <v>1.1152924940514799</v>
      </c>
      <c r="K29" s="20">
        <v>1.491222143173218</v>
      </c>
      <c r="L29" s="131"/>
    </row>
    <row r="30" spans="1:12" s="2" customFormat="1" ht="17" customHeight="1">
      <c r="A30" s="2">
        <v>1971</v>
      </c>
      <c r="B30" s="48">
        <f t="shared" si="0"/>
        <v>1.4047030999999999</v>
      </c>
      <c r="C30" s="20"/>
      <c r="D30" s="20">
        <v>1.4047030999999999</v>
      </c>
      <c r="E30" s="48"/>
      <c r="F30" s="50"/>
      <c r="G30" s="20">
        <v>0.80770374200000017</v>
      </c>
      <c r="H30" s="89">
        <v>0.95149000000000017</v>
      </c>
      <c r="I30" s="20">
        <v>1.2896300000000001</v>
      </c>
      <c r="J30" s="20">
        <v>1.2606011990159249</v>
      </c>
      <c r="K30" s="20">
        <v>1.40226531028748</v>
      </c>
      <c r="L30" s="131"/>
    </row>
    <row r="31" spans="1:12" s="2" customFormat="1" ht="17" customHeight="1">
      <c r="A31" s="2">
        <v>1972</v>
      </c>
      <c r="B31" s="48">
        <f t="shared" si="0"/>
        <v>1.3261335999999999</v>
      </c>
      <c r="C31" s="20"/>
      <c r="D31" s="20">
        <v>1.3261335999999999</v>
      </c>
      <c r="E31" s="48"/>
      <c r="F31" s="50"/>
      <c r="G31" s="20">
        <v>0.99505452000000005</v>
      </c>
      <c r="H31" s="89">
        <v>0.81359499999999996</v>
      </c>
      <c r="I31" s="20">
        <v>1.316184</v>
      </c>
      <c r="J31" s="20">
        <v>1.3993366024519687</v>
      </c>
      <c r="K31" s="20">
        <v>1.5359237194061239</v>
      </c>
      <c r="L31" s="131"/>
    </row>
    <row r="32" spans="1:12" s="2" customFormat="1" ht="17" customHeight="1">
      <c r="A32" s="2">
        <v>1973</v>
      </c>
      <c r="B32" s="48">
        <f t="shared" si="0"/>
        <v>1.3175873000000002</v>
      </c>
      <c r="C32" s="20"/>
      <c r="D32" s="20">
        <v>1.3175873000000002</v>
      </c>
      <c r="E32" s="48"/>
      <c r="F32" s="50"/>
      <c r="G32" s="20">
        <v>0.94765904900000031</v>
      </c>
      <c r="H32" s="89">
        <v>0.70009199999999994</v>
      </c>
      <c r="I32" s="20">
        <v>1.35161</v>
      </c>
      <c r="J32" s="20">
        <v>1.3441882273134391</v>
      </c>
      <c r="K32" s="20">
        <v>1.15185743570328</v>
      </c>
      <c r="L32" s="131"/>
    </row>
    <row r="33" spans="1:12" s="2" customFormat="1" ht="17" customHeight="1">
      <c r="A33" s="2">
        <v>1974</v>
      </c>
      <c r="B33" s="48">
        <f t="shared" si="0"/>
        <v>1.2897675</v>
      </c>
      <c r="C33" s="20"/>
      <c r="D33" s="20">
        <v>1.2897675</v>
      </c>
      <c r="E33" s="48"/>
      <c r="F33" s="50"/>
      <c r="G33" s="20">
        <v>0.63404483200000028</v>
      </c>
      <c r="H33" s="89">
        <v>0.87082000000000015</v>
      </c>
      <c r="I33" s="20">
        <v>1.87886</v>
      </c>
      <c r="J33" s="20">
        <v>1.85804820298252</v>
      </c>
      <c r="K33" s="20">
        <v>1.6519227027893</v>
      </c>
      <c r="L33" s="131"/>
    </row>
    <row r="34" spans="1:12" s="2" customFormat="1" ht="17" customHeight="1">
      <c r="A34" s="2">
        <v>1975</v>
      </c>
      <c r="B34" s="48">
        <f t="shared" si="0"/>
        <v>1.3024157999999999</v>
      </c>
      <c r="C34" s="20"/>
      <c r="D34" s="20">
        <v>1.3024157999999999</v>
      </c>
      <c r="E34" s="48"/>
      <c r="F34" s="50"/>
      <c r="G34" s="20">
        <v>0.8799865</v>
      </c>
      <c r="H34" s="89">
        <v>0.83741000000000021</v>
      </c>
      <c r="I34" s="20">
        <v>0.68064999999999998</v>
      </c>
      <c r="J34" s="20">
        <v>1.497076789017227</v>
      </c>
      <c r="K34" s="20">
        <v>1.9416295289993302</v>
      </c>
      <c r="L34" s="131"/>
    </row>
    <row r="35" spans="1:12" s="2" customFormat="1" ht="17" customHeight="1">
      <c r="A35" s="2">
        <v>1976</v>
      </c>
      <c r="B35" s="48">
        <f t="shared" si="0"/>
        <v>1.3194059</v>
      </c>
      <c r="C35" s="20"/>
      <c r="D35" s="20">
        <v>1.3194059</v>
      </c>
      <c r="E35" s="48"/>
      <c r="F35" s="50"/>
      <c r="G35" s="20">
        <v>0.88085913900000001</v>
      </c>
      <c r="H35" s="89">
        <v>1.0228600000000001</v>
      </c>
      <c r="I35" s="20">
        <v>1.0718099999999999</v>
      </c>
      <c r="J35" s="20">
        <v>1.6477657750137298</v>
      </c>
      <c r="K35" s="20">
        <v>1.6631646156311</v>
      </c>
      <c r="L35" s="131"/>
    </row>
    <row r="36" spans="1:12" s="2" customFormat="1" ht="17" customHeight="1">
      <c r="A36" s="2">
        <v>1977</v>
      </c>
      <c r="B36" s="48">
        <f t="shared" si="0"/>
        <v>1.3512792000000002</v>
      </c>
      <c r="C36" s="20"/>
      <c r="D36" s="20">
        <v>1.3512792000000002</v>
      </c>
      <c r="E36" s="48"/>
      <c r="F36" s="50"/>
      <c r="G36" s="20">
        <v>1.2060785210000002</v>
      </c>
      <c r="H36" s="89">
        <v>0.63603999999999994</v>
      </c>
      <c r="I36" s="20">
        <v>0.53735299999999997</v>
      </c>
      <c r="J36" s="20">
        <v>1.2855771534707781</v>
      </c>
      <c r="K36" s="20">
        <v>1.4236111640930202</v>
      </c>
      <c r="L36" s="131"/>
    </row>
    <row r="37" spans="1:12" s="2" customFormat="1" ht="17" customHeight="1">
      <c r="A37" s="2">
        <v>1978</v>
      </c>
      <c r="B37" s="48">
        <f t="shared" si="0"/>
        <v>1.2985151000000001</v>
      </c>
      <c r="C37" s="20"/>
      <c r="D37" s="20">
        <v>1.2985151000000001</v>
      </c>
      <c r="E37" s="48"/>
      <c r="F37" s="50"/>
      <c r="G37" s="20">
        <v>1.0962284790000001</v>
      </c>
      <c r="H37" s="89">
        <v>0.75104000000000015</v>
      </c>
      <c r="I37" s="20">
        <v>1.2770699999999997</v>
      </c>
      <c r="J37" s="20">
        <v>1.4533620014164419</v>
      </c>
      <c r="K37" s="20">
        <v>1.3524255752563499</v>
      </c>
      <c r="L37" s="131"/>
    </row>
    <row r="38" spans="1:12" s="2" customFormat="1" ht="17" customHeight="1">
      <c r="A38" s="2">
        <v>1979</v>
      </c>
      <c r="B38" s="48">
        <f t="shared" si="0"/>
        <v>1.2515592999999998</v>
      </c>
      <c r="C38" s="20"/>
      <c r="D38" s="20">
        <v>1.2515592999999998</v>
      </c>
      <c r="E38" s="48"/>
      <c r="F38" s="50"/>
      <c r="G38" s="20">
        <v>1.1357762280000001</v>
      </c>
      <c r="H38" s="89">
        <v>1.0172362000000001</v>
      </c>
      <c r="I38" s="20">
        <v>0.998367</v>
      </c>
      <c r="J38" s="20">
        <v>1.0753287556238615</v>
      </c>
      <c r="K38" s="20">
        <v>1.668977856636046</v>
      </c>
      <c r="L38" s="131"/>
    </row>
    <row r="39" spans="1:12" s="2" customFormat="1" ht="17" customHeight="1">
      <c r="A39" s="2">
        <v>1980</v>
      </c>
      <c r="B39" s="48">
        <f t="shared" si="0"/>
        <v>1.2433824</v>
      </c>
      <c r="C39" s="20"/>
      <c r="D39" s="20">
        <v>1.2433824</v>
      </c>
      <c r="E39" s="48"/>
      <c r="F39" s="50"/>
      <c r="G39" s="20">
        <v>1.2237382589999999</v>
      </c>
      <c r="H39" s="89">
        <v>1.0759030000000001</v>
      </c>
      <c r="I39" s="20">
        <v>0.61902000000000013</v>
      </c>
      <c r="J39" s="20">
        <v>0.80608582155032504</v>
      </c>
      <c r="K39" s="20">
        <v>1.592482537031173</v>
      </c>
      <c r="L39" s="131"/>
    </row>
    <row r="40" spans="1:12" s="2" customFormat="1" ht="17" customHeight="1">
      <c r="A40" s="2">
        <v>1981</v>
      </c>
      <c r="B40" s="48">
        <f t="shared" si="0"/>
        <v>1.2520548999999999</v>
      </c>
      <c r="C40" s="20"/>
      <c r="D40" s="20">
        <v>1.2520548999999999</v>
      </c>
      <c r="E40" s="48"/>
      <c r="F40" s="50"/>
      <c r="G40" s="20">
        <v>1.3049010219999999</v>
      </c>
      <c r="H40" s="89">
        <v>0.73803999999999981</v>
      </c>
      <c r="I40" s="20">
        <v>1.2319279999999999</v>
      </c>
      <c r="J40" s="20">
        <v>1.3134584252006358</v>
      </c>
      <c r="K40" s="20">
        <v>1.4658709764480602</v>
      </c>
      <c r="L40" s="131"/>
    </row>
    <row r="41" spans="1:12" s="2" customFormat="1" ht="17" customHeight="1">
      <c r="A41" s="2">
        <v>1982</v>
      </c>
      <c r="B41" s="48">
        <f t="shared" si="0"/>
        <v>1.2573835999999998</v>
      </c>
      <c r="C41" s="20"/>
      <c r="D41" s="20">
        <v>1.2573835999999998</v>
      </c>
      <c r="E41" s="48"/>
      <c r="F41" s="50"/>
      <c r="G41" s="20">
        <v>1.4892307059999998</v>
      </c>
      <c r="H41" s="89">
        <v>0.8285260000000001</v>
      </c>
      <c r="I41" s="20">
        <v>1.3423799999999999</v>
      </c>
      <c r="J41" s="20">
        <v>1.4219317590616189</v>
      </c>
      <c r="K41" s="20">
        <v>1.6407681852579159</v>
      </c>
      <c r="L41" s="131"/>
    </row>
    <row r="42" spans="1:12" s="2" customFormat="1" ht="17" customHeight="1">
      <c r="A42" s="2">
        <v>1983</v>
      </c>
      <c r="B42" s="48">
        <f t="shared" si="0"/>
        <v>1.4321564</v>
      </c>
      <c r="C42" s="20"/>
      <c r="D42" s="20">
        <v>1.4321564</v>
      </c>
      <c r="E42" s="48"/>
      <c r="F42" s="50"/>
      <c r="G42" s="20">
        <v>1.4646154520000001</v>
      </c>
      <c r="H42" s="89">
        <v>1.298046</v>
      </c>
      <c r="I42" s="20">
        <v>0.72195000000000009</v>
      </c>
      <c r="J42" s="20">
        <v>1.2140053530153949</v>
      </c>
      <c r="K42" s="20">
        <v>1.319070219993592</v>
      </c>
      <c r="L42" s="131"/>
    </row>
    <row r="43" spans="1:12" s="2" customFormat="1" ht="17" customHeight="1">
      <c r="A43" s="2">
        <v>1984</v>
      </c>
      <c r="B43" s="48">
        <f t="shared" si="0"/>
        <v>1.46034</v>
      </c>
      <c r="C43" s="20"/>
      <c r="D43" s="20">
        <v>1.46034</v>
      </c>
      <c r="E43" s="48"/>
      <c r="F43" s="50"/>
      <c r="G43" s="20">
        <v>1.127652117</v>
      </c>
      <c r="H43" s="89">
        <v>0.80695099999999986</v>
      </c>
      <c r="I43" s="20">
        <v>1.5780099999999999</v>
      </c>
      <c r="J43" s="20">
        <v>1.5377952891752109</v>
      </c>
      <c r="K43" s="20">
        <v>1.60562491416931</v>
      </c>
      <c r="L43" s="131"/>
    </row>
    <row r="44" spans="1:12" s="2" customFormat="1" ht="17" customHeight="1">
      <c r="A44" s="2">
        <v>1985</v>
      </c>
      <c r="B44" s="48">
        <f t="shared" si="0"/>
        <v>1.4988355999999998</v>
      </c>
      <c r="C44" s="20"/>
      <c r="D44" s="20">
        <v>1.4988355999999998</v>
      </c>
      <c r="E44" s="48"/>
      <c r="F44" s="50"/>
      <c r="G44" s="20">
        <v>1.39641814</v>
      </c>
      <c r="H44" s="89">
        <v>0.87886999999999982</v>
      </c>
      <c r="I44" s="20">
        <v>1.4149800000000001</v>
      </c>
      <c r="J44" s="20">
        <v>1.4363894634036398</v>
      </c>
      <c r="K44" s="20">
        <v>1.5736486911773697</v>
      </c>
      <c r="L44" s="131"/>
    </row>
    <row r="45" spans="1:12" s="2" customFormat="1" ht="17" customHeight="1">
      <c r="A45" s="2">
        <v>1986</v>
      </c>
      <c r="B45" s="48">
        <f t="shared" si="0"/>
        <v>1.5291869999999999</v>
      </c>
      <c r="C45" s="20"/>
      <c r="D45" s="20">
        <v>1.5291869999999999</v>
      </c>
      <c r="E45" s="48"/>
      <c r="F45" s="50"/>
      <c r="G45" s="20">
        <v>1.418281307</v>
      </c>
      <c r="H45" s="89">
        <v>0.68826000000000009</v>
      </c>
      <c r="I45" s="20">
        <v>1.1877200000000001</v>
      </c>
      <c r="J45" s="20">
        <v>1.458144511991154</v>
      </c>
      <c r="K45" s="20">
        <v>1.6166861653327949</v>
      </c>
      <c r="L45" s="131"/>
    </row>
    <row r="46" spans="1:12" s="2" customFormat="1" ht="17" customHeight="1">
      <c r="A46" s="2">
        <v>1987</v>
      </c>
      <c r="B46" s="48">
        <f t="shared" si="0"/>
        <v>1.5147714999999999</v>
      </c>
      <c r="C46" s="20"/>
      <c r="D46" s="20">
        <v>1.5147714999999999</v>
      </c>
      <c r="E46" s="48"/>
      <c r="F46" s="50"/>
      <c r="G46" s="20">
        <v>1.5129156429999999</v>
      </c>
      <c r="H46" s="89">
        <v>0.91341699999999992</v>
      </c>
      <c r="I46" s="20">
        <v>0.75936000000000003</v>
      </c>
      <c r="J46" s="20">
        <v>1.2670120580522821</v>
      </c>
      <c r="K46" s="20">
        <v>1.5301858782768218</v>
      </c>
      <c r="L46" s="131"/>
    </row>
    <row r="47" spans="1:12" s="2" customFormat="1" ht="17" customHeight="1">
      <c r="A47" s="2">
        <v>1988</v>
      </c>
      <c r="B47" s="48">
        <f t="shared" si="0"/>
        <v>1.5141772999999998</v>
      </c>
      <c r="C47" s="20"/>
      <c r="D47" s="20">
        <v>1.5141772999999998</v>
      </c>
      <c r="E47" s="48"/>
      <c r="F47" s="50"/>
      <c r="G47" s="20">
        <v>1.1874022</v>
      </c>
      <c r="H47" s="89">
        <v>1.0643899999999999</v>
      </c>
      <c r="I47" s="20">
        <v>0.37819799999999992</v>
      </c>
      <c r="J47" s="20">
        <v>1.1490770603252158</v>
      </c>
      <c r="K47" s="20">
        <v>1.5431698560714697</v>
      </c>
      <c r="L47" s="131"/>
    </row>
    <row r="48" spans="1:12" s="2" customFormat="1" ht="17" customHeight="1">
      <c r="A48" s="2">
        <v>1989</v>
      </c>
      <c r="B48" s="48">
        <f t="shared" si="0"/>
        <v>1.5312021000000002</v>
      </c>
      <c r="C48" s="20"/>
      <c r="D48" s="20">
        <v>1.5312021000000002</v>
      </c>
      <c r="E48" s="48"/>
      <c r="F48" s="50"/>
      <c r="G48" s="20">
        <v>1.2207135920000001</v>
      </c>
      <c r="H48" s="89">
        <v>0.71655000000000024</v>
      </c>
      <c r="I48" s="20">
        <v>1.4312999999999998</v>
      </c>
      <c r="J48" s="20">
        <v>1.29666185992634</v>
      </c>
      <c r="K48" s="20">
        <v>1.6826398372650098</v>
      </c>
      <c r="L48" s="131"/>
    </row>
    <row r="49" spans="1:12" s="2" customFormat="1" ht="17" customHeight="1">
      <c r="A49" s="2">
        <v>1990</v>
      </c>
      <c r="B49" s="48">
        <f t="shared" si="0"/>
        <v>1.4442218</v>
      </c>
      <c r="C49" s="20"/>
      <c r="D49" s="20">
        <v>1.4442218</v>
      </c>
      <c r="E49" s="48"/>
      <c r="F49" s="50"/>
      <c r="G49" s="20">
        <v>1.6440720039999999</v>
      </c>
      <c r="H49" s="89">
        <v>0.89772550000000007</v>
      </c>
      <c r="I49" s="20">
        <v>1.66001</v>
      </c>
      <c r="J49" s="20">
        <v>1.6366051125651102</v>
      </c>
      <c r="K49" s="20">
        <v>1.6395820379257198</v>
      </c>
      <c r="L49" s="131"/>
    </row>
    <row r="50" spans="1:12" s="2" customFormat="1" ht="17" customHeight="1">
      <c r="A50" s="2">
        <v>1991</v>
      </c>
      <c r="B50" s="48">
        <f t="shared" si="0"/>
        <v>1.6358689</v>
      </c>
      <c r="C50" s="20"/>
      <c r="D50" s="20">
        <v>1.6358689</v>
      </c>
      <c r="E50" s="48"/>
      <c r="F50" s="50"/>
      <c r="G50" s="20">
        <v>1.3826868139999999</v>
      </c>
      <c r="H50" s="89">
        <v>0.70072000000000001</v>
      </c>
      <c r="I50" s="20">
        <v>0.79453699999999994</v>
      </c>
      <c r="J50" s="20">
        <v>1.0429632329307272</v>
      </c>
      <c r="K50" s="20">
        <v>1.5253775119781499</v>
      </c>
      <c r="L50" s="131"/>
    </row>
    <row r="51" spans="1:12" s="2" customFormat="1" ht="17" customHeight="1">
      <c r="A51" s="2">
        <v>1992</v>
      </c>
      <c r="B51" s="48">
        <f t="shared" si="0"/>
        <v>1.6820379000000001</v>
      </c>
      <c r="C51" s="20"/>
      <c r="D51" s="20">
        <v>1.6820379000000001</v>
      </c>
      <c r="E51" s="48"/>
      <c r="F51" s="50"/>
      <c r="G51" s="20">
        <v>1.3752211560000003</v>
      </c>
      <c r="H51" s="89">
        <v>0.99474800000000008</v>
      </c>
      <c r="I51" s="20">
        <v>1.1136249999999999</v>
      </c>
      <c r="J51" s="20">
        <v>1.22078035794871</v>
      </c>
      <c r="K51" s="20">
        <v>1.36485123634339</v>
      </c>
      <c r="L51" s="131"/>
    </row>
    <row r="52" spans="1:12" s="2" customFormat="1" ht="17" customHeight="1">
      <c r="A52" s="2">
        <v>1993</v>
      </c>
      <c r="B52" s="48">
        <f t="shared" si="0"/>
        <v>1.5457908000000002</v>
      </c>
      <c r="C52" s="20"/>
      <c r="D52" s="20">
        <v>1.5457908000000002</v>
      </c>
      <c r="E52" s="48"/>
      <c r="F52" s="50"/>
      <c r="G52" s="20">
        <v>1.3256497479999998</v>
      </c>
      <c r="H52" s="89">
        <v>0.80314999999999981</v>
      </c>
      <c r="I52" s="20">
        <v>1.4655099999999999</v>
      </c>
      <c r="J52" s="20">
        <v>1.2378004816026098</v>
      </c>
      <c r="K52" s="20">
        <v>1.2454297542572097</v>
      </c>
      <c r="L52" s="131"/>
    </row>
    <row r="53" spans="1:12" s="2" customFormat="1" ht="17" customHeight="1">
      <c r="A53" s="2">
        <v>1994</v>
      </c>
      <c r="B53" s="48">
        <f t="shared" si="0"/>
        <v>1.5028060999999999</v>
      </c>
      <c r="C53" s="20"/>
      <c r="D53" s="20">
        <v>1.5028060999999999</v>
      </c>
      <c r="E53" s="48"/>
      <c r="F53" s="50"/>
      <c r="G53" s="20">
        <v>1.362341866</v>
      </c>
      <c r="H53" s="89">
        <v>0.5603260000000001</v>
      </c>
      <c r="I53" s="20">
        <v>0.39882479999999998</v>
      </c>
      <c r="J53" s="20">
        <v>0.93681694645174973</v>
      </c>
      <c r="K53" s="20">
        <v>1.6968669295310999</v>
      </c>
      <c r="L53" s="131"/>
    </row>
    <row r="54" spans="1:12" s="2" customFormat="1" ht="17" customHeight="1">
      <c r="A54" s="2">
        <v>1995</v>
      </c>
      <c r="B54" s="48">
        <f t="shared" si="0"/>
        <v>1.4851805999999999</v>
      </c>
      <c r="C54" s="20"/>
      <c r="D54" s="20">
        <v>1.4851805999999999</v>
      </c>
      <c r="E54" s="48"/>
      <c r="F54" s="50"/>
      <c r="G54" s="20">
        <v>1.449187647</v>
      </c>
      <c r="H54" s="89">
        <v>0.91372000000000009</v>
      </c>
      <c r="I54" s="20">
        <v>0.88142900000000002</v>
      </c>
      <c r="J54" s="20">
        <v>0.90766863129517994</v>
      </c>
      <c r="K54" s="20">
        <v>1.193090081214905</v>
      </c>
      <c r="L54" s="131"/>
    </row>
    <row r="55" spans="1:12" s="2" customFormat="1" ht="17" customHeight="1">
      <c r="A55" s="2">
        <v>1996</v>
      </c>
      <c r="B55" s="48">
        <f t="shared" si="0"/>
        <v>1.4693037</v>
      </c>
      <c r="C55" s="20"/>
      <c r="D55" s="20">
        <v>1.4693037</v>
      </c>
      <c r="E55" s="48"/>
      <c r="F55" s="50"/>
      <c r="G55" s="20">
        <v>1.2083898390000001</v>
      </c>
      <c r="H55" s="89">
        <v>0.8057000000000003</v>
      </c>
      <c r="I55" s="20">
        <v>1.6619899999999994</v>
      </c>
      <c r="J55" s="20">
        <v>1.1782708819069698</v>
      </c>
      <c r="K55" s="20">
        <v>1.1845201253891</v>
      </c>
      <c r="L55" s="131"/>
    </row>
    <row r="56" spans="1:12" s="2" customFormat="1" ht="17" customHeight="1">
      <c r="A56" s="2">
        <v>1997</v>
      </c>
      <c r="B56" s="80">
        <f t="shared" ref="B56:B69" si="1">E56-AVERAGE($E$56:$E$69)+D56</f>
        <v>2.1819918714285711</v>
      </c>
      <c r="C56" s="20"/>
      <c r="D56" s="20">
        <v>1.4470632999999997</v>
      </c>
      <c r="E56" s="105">
        <v>1.165</v>
      </c>
      <c r="F56" s="51"/>
      <c r="G56" s="20">
        <v>1.3481138510000001</v>
      </c>
      <c r="H56" s="89">
        <v>0.82162999999999986</v>
      </c>
      <c r="I56" s="20">
        <v>1.1244999999999998</v>
      </c>
      <c r="J56" s="20">
        <v>1.28830851754022</v>
      </c>
      <c r="K56" s="20">
        <v>1.14203310012818</v>
      </c>
      <c r="L56" s="131"/>
    </row>
    <row r="57" spans="1:12" s="2" customFormat="1" ht="17" customHeight="1">
      <c r="A57" s="2">
        <v>1998</v>
      </c>
      <c r="B57" s="80">
        <f t="shared" si="1"/>
        <v>1.5403119714285713</v>
      </c>
      <c r="C57" s="20"/>
      <c r="D57" s="20">
        <v>1.4343834</v>
      </c>
      <c r="E57" s="105">
        <v>0.53600000000000003</v>
      </c>
      <c r="F57" s="51"/>
      <c r="G57" s="20">
        <v>1.230984732</v>
      </c>
      <c r="H57" s="89">
        <v>0.63938500000000009</v>
      </c>
      <c r="I57" s="20">
        <v>0.71638099999999993</v>
      </c>
      <c r="J57" s="20">
        <v>1.325978950451038</v>
      </c>
      <c r="K57" s="20">
        <v>1.365138620138171</v>
      </c>
      <c r="L57" s="131"/>
    </row>
    <row r="58" spans="1:12" s="2" customFormat="1" ht="17" customHeight="1">
      <c r="A58" s="2">
        <v>1999</v>
      </c>
      <c r="B58" s="80">
        <f t="shared" si="1"/>
        <v>1.3026411714285713</v>
      </c>
      <c r="C58" s="20"/>
      <c r="D58" s="20">
        <v>1.3967125999999999</v>
      </c>
      <c r="E58" s="105">
        <v>0.33600000000000002</v>
      </c>
      <c r="F58" s="51"/>
      <c r="G58" s="20">
        <v>1.1665365649999999</v>
      </c>
      <c r="H58" s="89">
        <v>1.0348700000000002</v>
      </c>
      <c r="I58" s="20">
        <v>0.81120999999999999</v>
      </c>
      <c r="J58" s="20">
        <v>1.3661182514318</v>
      </c>
      <c r="K58" s="20">
        <v>1.5802314281463596</v>
      </c>
      <c r="L58" s="131"/>
    </row>
    <row r="59" spans="1:12" s="2" customFormat="1" ht="17" customHeight="1">
      <c r="A59" s="2">
        <v>2000</v>
      </c>
      <c r="B59" s="80">
        <f t="shared" si="1"/>
        <v>1.2006105714285715</v>
      </c>
      <c r="C59" s="20"/>
      <c r="D59" s="20">
        <v>1.4116820000000001</v>
      </c>
      <c r="E59" s="105">
        <v>0.219</v>
      </c>
      <c r="F59" s="51"/>
      <c r="G59" s="20">
        <v>1.3569353749999999</v>
      </c>
      <c r="H59" s="89">
        <v>0.87615999999999961</v>
      </c>
      <c r="I59" s="20">
        <v>1.0082199999999997</v>
      </c>
      <c r="J59" s="20">
        <v>1.3324521949021801</v>
      </c>
      <c r="K59" s="20">
        <v>1.4387726783752397</v>
      </c>
      <c r="L59" s="131"/>
    </row>
    <row r="60" spans="1:12" s="2" customFormat="1" ht="17" customHeight="1">
      <c r="A60" s="2">
        <v>2001</v>
      </c>
      <c r="B60" s="80">
        <f t="shared" si="1"/>
        <v>0.96121967142857134</v>
      </c>
      <c r="C60" s="20"/>
      <c r="D60" s="20">
        <v>1.2282910999999999</v>
      </c>
      <c r="E60" s="105">
        <v>0.16300000000000001</v>
      </c>
      <c r="F60" s="51"/>
      <c r="G60" s="20">
        <v>1.3626188809999999</v>
      </c>
      <c r="H60" s="89">
        <v>0.80780999999999992</v>
      </c>
      <c r="I60" s="20">
        <v>1.292149</v>
      </c>
      <c r="J60" s="20">
        <v>1.3535684941387631</v>
      </c>
      <c r="K60" s="20">
        <v>1.6829096078872698</v>
      </c>
      <c r="L60" s="131"/>
    </row>
    <row r="61" spans="1:12" s="2" customFormat="1" ht="17" customHeight="1">
      <c r="A61" s="2">
        <v>2002</v>
      </c>
      <c r="B61" s="80">
        <f t="shared" si="1"/>
        <v>1.0700041714285713</v>
      </c>
      <c r="C61" s="20"/>
      <c r="D61" s="20">
        <v>1.0590755999999999</v>
      </c>
      <c r="E61" s="105">
        <v>0.441</v>
      </c>
      <c r="F61" s="51"/>
      <c r="G61" s="20">
        <v>1.392458145</v>
      </c>
      <c r="H61" s="89">
        <v>1.048103</v>
      </c>
      <c r="I61" s="20">
        <v>0.28163709999999997</v>
      </c>
      <c r="J61" s="20">
        <v>0.65568839959784297</v>
      </c>
      <c r="K61" s="20">
        <v>1.3006009757518739</v>
      </c>
      <c r="L61" s="131"/>
    </row>
    <row r="62" spans="1:12" s="2" customFormat="1" ht="17" customHeight="1">
      <c r="A62" s="2">
        <v>2003</v>
      </c>
      <c r="B62" s="80">
        <f t="shared" si="1"/>
        <v>0.90049627142857158</v>
      </c>
      <c r="C62" s="20"/>
      <c r="D62" s="20">
        <v>1.0315677000000001</v>
      </c>
      <c r="E62" s="105">
        <v>0.29899999999999999</v>
      </c>
      <c r="F62" s="51"/>
      <c r="G62" s="20">
        <v>1.0725813630000001</v>
      </c>
      <c r="H62" s="89">
        <v>0.75964999999999994</v>
      </c>
      <c r="I62" s="20">
        <v>0.94556600000000002</v>
      </c>
      <c r="J62" s="20">
        <v>0.85013898266842114</v>
      </c>
      <c r="K62" s="20">
        <v>1.2373681068420397</v>
      </c>
      <c r="L62" s="131"/>
    </row>
    <row r="63" spans="1:12" s="2" customFormat="1" ht="17" customHeight="1">
      <c r="A63" s="2">
        <v>2004</v>
      </c>
      <c r="B63" s="80">
        <f t="shared" si="1"/>
        <v>1.0375844714285714</v>
      </c>
      <c r="C63" s="20"/>
      <c r="D63" s="20">
        <v>1.0046558999999999</v>
      </c>
      <c r="E63" s="105">
        <v>0.46300000000000002</v>
      </c>
      <c r="F63" s="51"/>
      <c r="G63" s="20">
        <v>1.1923201810000004</v>
      </c>
      <c r="H63" s="89">
        <v>0.69231000000000043</v>
      </c>
      <c r="I63" s="20">
        <v>2.2037199999999997</v>
      </c>
      <c r="J63" s="20">
        <v>1.4966330065534801</v>
      </c>
      <c r="K63" s="20">
        <v>1.4845290184021005</v>
      </c>
      <c r="L63" s="131"/>
    </row>
    <row r="64" spans="1:12" s="2" customFormat="1" ht="17" customHeight="1">
      <c r="A64" s="2">
        <v>2005</v>
      </c>
      <c r="B64" s="80">
        <f t="shared" si="1"/>
        <v>1.0250360714285716</v>
      </c>
      <c r="C64" s="20"/>
      <c r="D64" s="20">
        <v>0.99110750000000003</v>
      </c>
      <c r="E64" s="105">
        <v>0.46400000000000002</v>
      </c>
      <c r="F64" s="51"/>
      <c r="G64" s="20">
        <v>1.3329402559999999</v>
      </c>
      <c r="H64" s="89">
        <v>0.86500999999999983</v>
      </c>
      <c r="I64" s="20">
        <v>1.166806</v>
      </c>
      <c r="J64" s="20">
        <v>1.48599945241809</v>
      </c>
      <c r="K64" s="20">
        <v>1.3563853502273602</v>
      </c>
      <c r="L64" s="131"/>
    </row>
    <row r="65" spans="1:14" s="2" customFormat="1" ht="17" customHeight="1">
      <c r="A65" s="2">
        <v>2006</v>
      </c>
      <c r="B65" s="80">
        <f t="shared" si="1"/>
        <v>1.0919811714285714</v>
      </c>
      <c r="C65" s="20"/>
      <c r="D65" s="20">
        <v>0.99205259999999995</v>
      </c>
      <c r="E65" s="105">
        <v>0.53</v>
      </c>
      <c r="F65" s="51"/>
      <c r="G65" s="20">
        <v>1.2215075150000001</v>
      </c>
      <c r="H65" s="89">
        <v>0.77017999999999986</v>
      </c>
      <c r="I65" s="20">
        <v>0.55288000000000004</v>
      </c>
      <c r="J65" s="20">
        <v>0.72046933457383977</v>
      </c>
      <c r="K65" s="20">
        <v>1.3922910690307599</v>
      </c>
      <c r="L65" s="131"/>
    </row>
    <row r="66" spans="1:14" s="2" customFormat="1" ht="17" customHeight="1">
      <c r="A66" s="2">
        <v>2007</v>
      </c>
      <c r="B66" s="80">
        <f t="shared" si="1"/>
        <v>0.9656268714285714</v>
      </c>
      <c r="C66" s="20"/>
      <c r="D66" s="20">
        <v>0.93969829999999999</v>
      </c>
      <c r="E66" s="105">
        <v>0.45600000000000002</v>
      </c>
      <c r="F66" s="51"/>
      <c r="G66" s="20">
        <v>1.364775506</v>
      </c>
      <c r="H66" s="89">
        <v>0.94662000000000024</v>
      </c>
      <c r="I66" s="20">
        <v>0.96928999999999998</v>
      </c>
      <c r="J66" s="20">
        <v>0.65805480689027707</v>
      </c>
      <c r="K66" s="20">
        <v>1.3194780349731401</v>
      </c>
      <c r="L66" s="131"/>
    </row>
    <row r="67" spans="1:14" s="2" customFormat="1" ht="17" customHeight="1">
      <c r="A67" s="2">
        <v>2008</v>
      </c>
      <c r="B67" s="80">
        <f t="shared" si="1"/>
        <v>0.66793327142857151</v>
      </c>
      <c r="C67" s="20"/>
      <c r="D67" s="20">
        <v>0.92600470000000012</v>
      </c>
      <c r="E67" s="105">
        <v>0.17199999999999999</v>
      </c>
      <c r="F67" s="51"/>
      <c r="G67" s="20">
        <v>1.3604689309999998</v>
      </c>
      <c r="H67" s="89">
        <v>0.61825000000000063</v>
      </c>
      <c r="I67" s="20">
        <v>1.1014100000000004</v>
      </c>
      <c r="J67" s="20">
        <v>0.87133295391183019</v>
      </c>
      <c r="K67" s="20">
        <v>1.4320819377899094</v>
      </c>
      <c r="L67" s="131"/>
    </row>
    <row r="68" spans="1:14" s="2" customFormat="1" ht="17" customHeight="1">
      <c r="A68" s="2">
        <v>2009</v>
      </c>
      <c r="B68" s="80">
        <f t="shared" si="1"/>
        <v>0.75440617142857147</v>
      </c>
      <c r="C68" s="20"/>
      <c r="D68" s="20">
        <v>0.86747760000000007</v>
      </c>
      <c r="E68" s="105">
        <v>0.317</v>
      </c>
      <c r="F68" s="51"/>
      <c r="G68" s="20">
        <v>1.289461497</v>
      </c>
      <c r="H68" s="89">
        <v>0.68731000000000009</v>
      </c>
      <c r="I68" s="20">
        <v>1.3946700000000001</v>
      </c>
      <c r="J68" s="20">
        <v>0.66994083762680967</v>
      </c>
      <c r="K68" s="20">
        <v>1.2863527536392201</v>
      </c>
      <c r="L68" s="131"/>
    </row>
    <row r="69" spans="1:14" s="2" customFormat="1" ht="17" customHeight="1">
      <c r="A69" s="2">
        <v>2010</v>
      </c>
      <c r="B69" s="80">
        <f t="shared" si="1"/>
        <v>0.88457407142857147</v>
      </c>
      <c r="C69" s="20"/>
      <c r="D69" s="20">
        <v>0.85464549999999995</v>
      </c>
      <c r="E69" s="105">
        <v>0.46</v>
      </c>
      <c r="F69" s="51"/>
      <c r="G69" s="20">
        <v>1.614041823</v>
      </c>
      <c r="H69" s="89">
        <v>0.5650200000000003</v>
      </c>
      <c r="I69" s="20">
        <v>2.5751399999999998</v>
      </c>
      <c r="J69" s="20">
        <v>3.0434007535173269</v>
      </c>
      <c r="K69" s="20">
        <v>1.99401223659515</v>
      </c>
      <c r="L69" s="131"/>
    </row>
    <row r="70" spans="1:14" s="2" customFormat="1" ht="17" customHeight="1">
      <c r="A70" s="2">
        <v>2011</v>
      </c>
      <c r="B70" s="80">
        <f>E70-AVERAGE($E$56:$E$69)+AVERAGE($D$56:$D$69)</f>
        <v>0.91310127142857145</v>
      </c>
      <c r="C70" s="20"/>
      <c r="D70" s="50"/>
      <c r="E70" s="105">
        <v>0.23</v>
      </c>
      <c r="F70" s="51"/>
      <c r="G70" s="20">
        <v>1.4246979159999995</v>
      </c>
      <c r="H70" s="89">
        <v>0.89122000000000057</v>
      </c>
      <c r="I70" s="20">
        <v>1.7428719999999998</v>
      </c>
      <c r="J70" s="20">
        <v>1.7390288578802402</v>
      </c>
      <c r="K70" s="20">
        <v>1.5261626243591295</v>
      </c>
      <c r="L70" s="131"/>
    </row>
    <row r="71" spans="1:14" s="2" customFormat="1" ht="17" customHeight="1">
      <c r="A71" s="2">
        <v>2012</v>
      </c>
      <c r="B71" s="80">
        <f>E71-AVERAGE($E$56:$E$69)+AVERAGE($D$56:$D$69)</f>
        <v>0.9701012714285715</v>
      </c>
      <c r="C71" s="48"/>
      <c r="D71" s="48"/>
      <c r="E71" s="105">
        <v>0.28699999999999998</v>
      </c>
      <c r="F71" s="48"/>
      <c r="G71" s="20">
        <v>1.2456312380000001</v>
      </c>
      <c r="H71" s="89">
        <v>0.74330999999999992</v>
      </c>
      <c r="I71" s="20">
        <v>9.1965999999999992E-2</v>
      </c>
      <c r="J71" s="20">
        <v>0.89517164187671994</v>
      </c>
      <c r="K71" s="20">
        <v>1.8949121236801101</v>
      </c>
      <c r="L71" s="131"/>
    </row>
    <row r="72" spans="1:14" s="2" customFormat="1" ht="17" customHeight="1">
      <c r="A72" s="2">
        <v>2013</v>
      </c>
      <c r="B72" s="80">
        <f>E72-AVERAGE($E$56:$E$69)+AVERAGE($D$56:$D$69)</f>
        <v>0.91810127142857145</v>
      </c>
      <c r="E72" s="105">
        <v>0.23499999999999999</v>
      </c>
      <c r="F72" s="48"/>
      <c r="G72" s="20">
        <v>1.3920929389999999</v>
      </c>
      <c r="H72" s="89">
        <v>0.62963000000000013</v>
      </c>
      <c r="I72" s="20">
        <v>1.8876199999999999</v>
      </c>
      <c r="J72" s="20">
        <v>1.7429550670869198</v>
      </c>
      <c r="K72" s="20">
        <v>1.47900378704071</v>
      </c>
      <c r="L72" s="131"/>
    </row>
    <row r="73" spans="1:14" s="2" customFormat="1" ht="17" customHeight="1">
      <c r="A73" s="2">
        <v>2014</v>
      </c>
      <c r="B73" s="80">
        <f>E73-AVERAGE($E$56:$E$69)+AVERAGE($D$56:$D$69)</f>
        <v>1.0951012714285715</v>
      </c>
      <c r="C73" s="48"/>
      <c r="D73" s="78"/>
      <c r="E73" s="105">
        <v>0.41199999999999998</v>
      </c>
      <c r="F73" s="48"/>
      <c r="G73" s="20">
        <v>1.3282593789999999</v>
      </c>
      <c r="H73" s="89">
        <v>0.74540000000000006</v>
      </c>
      <c r="I73" s="20">
        <v>1.9152099999999999</v>
      </c>
      <c r="J73" s="20">
        <v>1.5791429795858902</v>
      </c>
      <c r="K73" s="20">
        <v>1.5382788181304901</v>
      </c>
      <c r="L73" s="131"/>
    </row>
    <row r="74" spans="1:14" s="2" customFormat="1" ht="17" customHeight="1">
      <c r="A74" s="2">
        <v>2015</v>
      </c>
      <c r="B74" s="80">
        <f>E74-AVERAGE($E$56:$E$69)+AVERAGE($D$56:$D$69)</f>
        <v>1.3171012714285715</v>
      </c>
      <c r="C74" s="48"/>
      <c r="D74" s="78"/>
      <c r="E74" s="76">
        <v>0.63400000000000001</v>
      </c>
      <c r="F74" s="48"/>
      <c r="G74" s="48">
        <v>1.5062886500000001</v>
      </c>
      <c r="H74" s="48">
        <v>0.70027259999999991</v>
      </c>
      <c r="I74" s="48">
        <v>0.72145999999999977</v>
      </c>
      <c r="J74" s="48">
        <v>1.4997369487447521</v>
      </c>
      <c r="K74" s="48">
        <v>1.3071372509002699</v>
      </c>
      <c r="L74" s="78"/>
    </row>
    <row r="75" spans="1:14" s="2" customFormat="1" ht="17" customHeight="1">
      <c r="A75" s="100"/>
      <c r="B75" s="78"/>
      <c r="D75" s="78"/>
      <c r="E75" s="78"/>
      <c r="F75" s="20"/>
      <c r="L75" s="78"/>
      <c r="M75" s="131"/>
      <c r="N75" s="78"/>
    </row>
    <row r="76" spans="1:14" s="2" customFormat="1" ht="17" customHeight="1">
      <c r="A76" s="100"/>
      <c r="B76" s="78"/>
      <c r="D76" s="78"/>
      <c r="E76" s="78"/>
      <c r="F76" s="86"/>
      <c r="L76" s="78"/>
      <c r="M76" s="131"/>
      <c r="N76" s="78"/>
    </row>
    <row r="77" spans="1:14" s="2" customFormat="1" ht="17" customHeight="1">
      <c r="A77" s="100"/>
      <c r="B77" s="78"/>
      <c r="D77" s="131"/>
      <c r="E77" s="78"/>
      <c r="F77" s="86"/>
      <c r="L77" s="78"/>
      <c r="M77" s="131"/>
      <c r="N77" s="131"/>
    </row>
    <row r="78" spans="1:14" s="2" customFormat="1" ht="17" customHeight="1">
      <c r="A78" s="100"/>
      <c r="B78" s="78"/>
      <c r="D78" s="78"/>
      <c r="E78" s="78"/>
      <c r="F78" s="86"/>
      <c r="L78" s="78"/>
    </row>
    <row r="79" spans="1:14" s="2" customFormat="1" ht="17" customHeight="1">
      <c r="B79" s="78"/>
      <c r="D79" s="78"/>
      <c r="E79" s="78"/>
      <c r="F79" s="86"/>
      <c r="L79" s="78"/>
    </row>
    <row r="80" spans="1:14" s="2" customFormat="1" ht="17" customHeight="1">
      <c r="B80" s="143"/>
      <c r="D80" s="78"/>
      <c r="E80" s="78"/>
      <c r="F80" s="86"/>
      <c r="G80" s="143"/>
      <c r="H80" s="143"/>
      <c r="I80" s="143"/>
      <c r="J80" s="143"/>
      <c r="K80" s="143"/>
      <c r="L80" s="78"/>
    </row>
    <row r="81" spans="1:12" s="2" customFormat="1" ht="17" customHeight="1">
      <c r="B81" s="143"/>
      <c r="E81" s="86"/>
      <c r="F81" s="86"/>
      <c r="G81" s="143"/>
      <c r="H81" s="143"/>
      <c r="I81" s="143"/>
      <c r="J81" s="143"/>
      <c r="K81" s="143"/>
      <c r="L81" s="78"/>
    </row>
    <row r="82" spans="1:12" s="2" customFormat="1" ht="17" customHeight="1">
      <c r="B82" s="143"/>
      <c r="E82" s="86"/>
      <c r="F82" s="86"/>
      <c r="G82" s="143"/>
      <c r="H82" s="143"/>
      <c r="I82" s="143"/>
      <c r="J82" s="143"/>
      <c r="K82" s="143"/>
      <c r="L82" s="78"/>
    </row>
    <row r="83" spans="1:12" s="2" customFormat="1" ht="17" customHeight="1">
      <c r="B83" s="143"/>
      <c r="E83" s="86"/>
      <c r="F83" s="86"/>
      <c r="G83" s="143"/>
      <c r="H83" s="143"/>
      <c r="I83" s="143"/>
      <c r="J83" s="143"/>
      <c r="K83" s="143"/>
      <c r="L83" s="78"/>
    </row>
    <row r="84" spans="1:12" s="2" customFormat="1" ht="17" customHeight="1">
      <c r="B84" s="143"/>
      <c r="E84" s="86"/>
      <c r="F84" s="86"/>
      <c r="G84" s="143"/>
      <c r="H84" s="143"/>
      <c r="I84" s="143"/>
      <c r="J84" s="143"/>
      <c r="K84" s="143"/>
    </row>
    <row r="85" spans="1:12" ht="17" customHeight="1">
      <c r="B85" s="143"/>
      <c r="D85" s="2"/>
      <c r="E85" s="86"/>
      <c r="F85" s="86"/>
      <c r="G85" s="143"/>
      <c r="H85" s="143"/>
      <c r="I85" s="143"/>
      <c r="J85" s="143"/>
      <c r="K85" s="143"/>
    </row>
    <row r="86" spans="1:12" ht="17" customHeight="1">
      <c r="D86" s="2"/>
      <c r="E86" s="86"/>
      <c r="F86" s="86"/>
    </row>
    <row r="87" spans="1:12" ht="17" customHeight="1">
      <c r="D87" s="2"/>
      <c r="E87" s="86"/>
      <c r="F87" s="86"/>
    </row>
    <row r="88" spans="1:12" ht="17" customHeight="1">
      <c r="D88" s="2"/>
      <c r="E88" s="86"/>
      <c r="F88" s="86"/>
    </row>
    <row r="89" spans="1:12" ht="17" customHeight="1">
      <c r="D89" s="2"/>
      <c r="E89" s="2"/>
      <c r="F89" s="2"/>
    </row>
    <row r="90" spans="1:12" ht="17" customHeight="1">
      <c r="D90" s="2"/>
      <c r="E90" s="2"/>
      <c r="F90" s="2"/>
    </row>
    <row r="91" spans="1:12" ht="17" customHeight="1">
      <c r="D91" s="2"/>
      <c r="E91" s="2"/>
      <c r="F91" s="2"/>
    </row>
    <row r="92" spans="1:12" ht="17" customHeight="1">
      <c r="A92" s="1"/>
      <c r="C92" s="1"/>
      <c r="D92" s="2"/>
      <c r="E92" s="2"/>
      <c r="F92" s="2"/>
    </row>
    <row r="93" spans="1:12" ht="17" customHeight="1">
      <c r="A93" s="1"/>
      <c r="C93" s="1"/>
      <c r="D93" s="2"/>
      <c r="E93" s="2"/>
      <c r="F93" s="2"/>
    </row>
    <row r="94" spans="1:12" ht="17" customHeight="1">
      <c r="A94" s="1"/>
      <c r="C94" s="1"/>
      <c r="D94" s="2"/>
      <c r="E94" s="2"/>
      <c r="F94" s="2"/>
    </row>
  </sheetData>
  <dataConsolidate/>
  <phoneticPr fontId="5" type="noConversion"/>
  <pageMargins left="0.75" right="0.75" top="1" bottom="1" header="0.5" footer="0.5"/>
  <pageSetup paperSize="10"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84"/>
  <sheetViews>
    <sheetView workbookViewId="0">
      <pane xSplit="1" ySplit="25" topLeftCell="B78" activePane="bottomRight" state="frozen"/>
      <selection pane="topRight" activeCell="B1" sqref="B1"/>
      <selection pane="bottomLeft" activeCell="A24" sqref="A24"/>
      <selection pane="bottomRight" activeCell="D22" sqref="D22"/>
    </sheetView>
  </sheetViews>
  <sheetFormatPr baseColWidth="10" defaultColWidth="11" defaultRowHeight="15" customHeight="1"/>
  <cols>
    <col min="1" max="1" width="11" style="1"/>
    <col min="2" max="2" width="21.5" style="1" customWidth="1"/>
    <col min="3" max="3" width="14.1640625" style="1" customWidth="1"/>
    <col min="4" max="10" width="9" style="1" customWidth="1"/>
    <col min="11" max="11" width="9" style="2" customWidth="1"/>
    <col min="12" max="16" width="9" style="1" customWidth="1"/>
    <col min="17" max="16384" width="11" style="1"/>
  </cols>
  <sheetData>
    <row r="1" spans="1:251" ht="18">
      <c r="B1" s="23" t="s">
        <v>5</v>
      </c>
      <c r="C1" s="23"/>
      <c r="D1" s="24"/>
      <c r="E1" s="24"/>
      <c r="F1" s="24"/>
      <c r="G1" s="24"/>
      <c r="H1" s="24"/>
      <c r="I1" s="24"/>
      <c r="J1" s="24"/>
      <c r="K1" s="24"/>
      <c r="L1" s="24"/>
      <c r="M1" s="24"/>
      <c r="N1" s="24"/>
      <c r="O1" s="24"/>
      <c r="P1" s="24"/>
    </row>
    <row r="2" spans="1:251" ht="18">
      <c r="B2" s="25" t="s">
        <v>51</v>
      </c>
      <c r="C2" s="25"/>
      <c r="D2" s="25"/>
      <c r="E2" s="25"/>
      <c r="F2" s="25"/>
      <c r="G2" s="25"/>
      <c r="H2" s="25"/>
      <c r="I2" s="25"/>
      <c r="J2" s="25"/>
      <c r="K2" s="25"/>
      <c r="L2" s="25"/>
      <c r="M2" s="25"/>
      <c r="N2" s="25"/>
      <c r="O2" s="25"/>
      <c r="P2" s="25"/>
    </row>
    <row r="3" spans="1:251" ht="16">
      <c r="A3" s="58"/>
      <c r="B3" s="43" t="s">
        <v>52</v>
      </c>
      <c r="C3" s="43"/>
      <c r="D3" s="26"/>
      <c r="E3" s="26"/>
      <c r="F3" s="26"/>
      <c r="G3" s="26"/>
      <c r="H3" s="26"/>
      <c r="I3" s="26"/>
      <c r="J3" s="26"/>
      <c r="K3" s="26"/>
      <c r="L3" s="26"/>
      <c r="M3" s="26"/>
      <c r="N3" s="26"/>
      <c r="O3" s="26"/>
      <c r="P3" s="26"/>
      <c r="Q3" s="2"/>
    </row>
    <row r="4" spans="1:251" ht="16">
      <c r="B4" s="31" t="s">
        <v>10</v>
      </c>
      <c r="C4" s="32"/>
      <c r="D4" s="32"/>
      <c r="E4" s="32"/>
      <c r="F4" s="32"/>
      <c r="G4" s="32"/>
      <c r="H4" s="87"/>
      <c r="I4" s="87"/>
      <c r="J4" s="113"/>
      <c r="K4" s="32"/>
      <c r="L4" s="32"/>
      <c r="M4" s="27"/>
      <c r="N4" s="27"/>
      <c r="O4" s="27"/>
      <c r="P4" s="27"/>
      <c r="Q4" s="2"/>
      <c r="IQ4" s="3"/>
    </row>
    <row r="5" spans="1:251" ht="16">
      <c r="B5" s="27" t="s">
        <v>9</v>
      </c>
      <c r="C5" s="28"/>
      <c r="D5" s="27"/>
      <c r="E5" s="44"/>
      <c r="F5" s="44"/>
      <c r="G5" s="44"/>
      <c r="H5" s="45"/>
      <c r="I5" s="45"/>
      <c r="J5" s="45"/>
      <c r="K5" s="27"/>
      <c r="L5" s="27"/>
      <c r="M5" s="27"/>
      <c r="N5" s="27"/>
      <c r="O5" s="27"/>
      <c r="P5" s="27"/>
      <c r="Q5" s="2"/>
    </row>
    <row r="6" spans="1:251" ht="16">
      <c r="B6" s="28" t="s">
        <v>54</v>
      </c>
      <c r="C6" s="28"/>
      <c r="D6" s="27"/>
      <c r="E6" s="44"/>
      <c r="F6" s="44"/>
      <c r="G6" s="44"/>
      <c r="H6" s="45"/>
      <c r="I6" s="45"/>
      <c r="J6" s="45"/>
      <c r="K6" s="27"/>
      <c r="L6" s="27"/>
      <c r="M6" s="27"/>
      <c r="N6" s="27"/>
      <c r="O6" s="27"/>
      <c r="P6" s="27"/>
    </row>
    <row r="7" spans="1:251" ht="16">
      <c r="B7" s="28" t="s">
        <v>0</v>
      </c>
      <c r="C7" s="28"/>
      <c r="D7" s="27"/>
      <c r="E7" s="44"/>
      <c r="F7" s="44"/>
      <c r="G7" s="44"/>
      <c r="H7" s="45"/>
      <c r="I7" s="45"/>
      <c r="J7" s="45"/>
      <c r="K7" s="27"/>
      <c r="L7" s="27"/>
      <c r="M7" s="27"/>
      <c r="N7" s="27"/>
      <c r="O7" s="27"/>
      <c r="P7" s="27"/>
    </row>
    <row r="8" spans="1:251" ht="16">
      <c r="B8" s="27" t="s">
        <v>41</v>
      </c>
      <c r="C8" s="28"/>
      <c r="D8" s="27"/>
      <c r="E8" s="44"/>
      <c r="F8" s="44"/>
      <c r="G8" s="44"/>
      <c r="H8" s="45"/>
      <c r="I8" s="45"/>
      <c r="J8" s="45"/>
      <c r="K8" s="27"/>
      <c r="L8" s="27"/>
      <c r="M8" s="27"/>
      <c r="N8" s="27"/>
      <c r="O8" s="27"/>
      <c r="P8" s="27"/>
    </row>
    <row r="9" spans="1:251" ht="16">
      <c r="B9" s="27" t="s">
        <v>42</v>
      </c>
      <c r="C9" s="28"/>
      <c r="D9" s="27"/>
      <c r="E9" s="44"/>
      <c r="F9" s="44"/>
      <c r="G9" s="44"/>
      <c r="H9" s="45"/>
      <c r="I9" s="45"/>
      <c r="J9" s="45"/>
      <c r="K9" s="27"/>
      <c r="L9" s="27"/>
      <c r="M9" s="27"/>
      <c r="N9" s="27"/>
      <c r="O9" s="27"/>
      <c r="P9" s="27"/>
    </row>
    <row r="10" spans="1:251" ht="16">
      <c r="B10" s="27" t="s">
        <v>43</v>
      </c>
      <c r="C10" s="28"/>
      <c r="D10" s="27"/>
      <c r="E10" s="44"/>
      <c r="F10" s="44"/>
      <c r="G10" s="44"/>
      <c r="H10" s="45"/>
      <c r="I10" s="45"/>
      <c r="J10" s="45"/>
      <c r="K10" s="27"/>
      <c r="L10" s="27"/>
      <c r="M10" s="27"/>
      <c r="N10" s="27"/>
      <c r="O10" s="27"/>
      <c r="P10" s="27"/>
    </row>
    <row r="11" spans="1:251" ht="16">
      <c r="B11" s="28" t="s">
        <v>1</v>
      </c>
      <c r="C11" s="28"/>
      <c r="D11" s="27"/>
      <c r="E11" s="44"/>
      <c r="F11" s="44"/>
      <c r="G11" s="44"/>
      <c r="H11" s="45"/>
      <c r="I11" s="45"/>
      <c r="J11" s="45"/>
      <c r="K11" s="27"/>
      <c r="L11" s="27"/>
      <c r="M11" s="27"/>
      <c r="N11" s="27"/>
      <c r="O11" s="27"/>
      <c r="P11" s="27"/>
    </row>
    <row r="12" spans="1:251" ht="16">
      <c r="B12" s="27" t="s">
        <v>20</v>
      </c>
      <c r="C12" s="27"/>
      <c r="D12" s="33" t="s">
        <v>73</v>
      </c>
      <c r="E12" s="27"/>
      <c r="F12" s="27"/>
      <c r="G12" s="27"/>
      <c r="H12" s="27"/>
      <c r="I12" s="27"/>
      <c r="J12" s="27"/>
      <c r="K12" s="27"/>
      <c r="L12" s="27"/>
      <c r="M12" s="27"/>
      <c r="N12" s="27"/>
      <c r="O12" s="27"/>
      <c r="P12" s="27"/>
    </row>
    <row r="13" spans="1:251" ht="16">
      <c r="B13" s="114" t="s">
        <v>91</v>
      </c>
      <c r="C13" s="27"/>
      <c r="D13" s="27" t="s">
        <v>71</v>
      </c>
      <c r="E13" s="27"/>
      <c r="F13" s="27"/>
      <c r="G13" s="27"/>
      <c r="H13" s="27"/>
      <c r="I13" s="27"/>
      <c r="J13" s="27"/>
      <c r="K13" s="27"/>
      <c r="L13" s="27"/>
      <c r="M13" s="27"/>
      <c r="N13" s="27"/>
      <c r="O13" s="27"/>
      <c r="P13" s="27"/>
    </row>
    <row r="14" spans="1:251" ht="18">
      <c r="B14" s="81" t="s">
        <v>8</v>
      </c>
      <c r="C14" s="27"/>
      <c r="D14" s="27" t="s">
        <v>72</v>
      </c>
      <c r="E14" s="27"/>
      <c r="F14" s="27"/>
      <c r="G14" s="27"/>
      <c r="H14" s="27"/>
      <c r="I14" s="27"/>
      <c r="J14" s="27"/>
      <c r="K14" s="27"/>
      <c r="L14" s="27"/>
      <c r="M14" s="27"/>
      <c r="N14" s="27"/>
      <c r="O14" s="27"/>
      <c r="P14" s="27"/>
    </row>
    <row r="15" spans="1:251" ht="16">
      <c r="B15" s="81" t="s">
        <v>18</v>
      </c>
      <c r="C15" s="81"/>
      <c r="D15" s="27" t="s">
        <v>126</v>
      </c>
      <c r="E15" s="27"/>
      <c r="F15" s="27"/>
      <c r="G15" s="27"/>
      <c r="H15" s="27"/>
      <c r="I15" s="27"/>
      <c r="J15" s="27"/>
      <c r="K15" s="27"/>
      <c r="L15" s="27"/>
      <c r="M15" s="27"/>
      <c r="N15" s="27"/>
      <c r="O15" s="27"/>
      <c r="P15" s="27"/>
    </row>
    <row r="16" spans="1:251" ht="16">
      <c r="B16" s="108" t="s">
        <v>92</v>
      </c>
      <c r="C16" s="81"/>
      <c r="D16" s="81" t="s">
        <v>74</v>
      </c>
      <c r="E16" s="27"/>
      <c r="F16" s="27"/>
      <c r="G16" s="27"/>
      <c r="H16" s="27"/>
      <c r="I16" s="27"/>
      <c r="J16" s="27"/>
      <c r="K16" s="27"/>
      <c r="L16" s="27"/>
      <c r="M16" s="27"/>
      <c r="N16" s="27"/>
      <c r="O16" s="27"/>
      <c r="P16" s="27"/>
    </row>
    <row r="17" spans="1:18" ht="16">
      <c r="B17" s="108" t="s">
        <v>62</v>
      </c>
      <c r="C17" s="81"/>
      <c r="D17" s="81" t="s">
        <v>75</v>
      </c>
      <c r="E17" s="27"/>
      <c r="F17" s="27"/>
      <c r="G17" s="27"/>
      <c r="H17" s="27"/>
      <c r="I17" s="27"/>
      <c r="J17" s="27"/>
      <c r="K17" s="27"/>
      <c r="L17" s="27"/>
      <c r="M17" s="27"/>
      <c r="N17" s="27"/>
      <c r="O17" s="27"/>
      <c r="P17" s="27"/>
    </row>
    <row r="18" spans="1:18" ht="16">
      <c r="B18" s="108" t="s">
        <v>102</v>
      </c>
      <c r="C18" s="81"/>
      <c r="D18" s="81" t="s">
        <v>127</v>
      </c>
      <c r="E18" s="27"/>
      <c r="F18" s="27"/>
      <c r="G18" s="27"/>
      <c r="H18" s="27"/>
      <c r="I18" s="27"/>
      <c r="J18" s="27"/>
      <c r="K18" s="27"/>
      <c r="L18" s="27"/>
      <c r="M18" s="27"/>
      <c r="N18" s="27"/>
      <c r="O18" s="27"/>
      <c r="P18" s="27"/>
    </row>
    <row r="19" spans="1:18" ht="16">
      <c r="A19" s="2"/>
      <c r="B19" s="60" t="s">
        <v>47</v>
      </c>
      <c r="C19" s="109"/>
      <c r="D19" s="81"/>
      <c r="E19" s="44"/>
      <c r="F19" s="44"/>
      <c r="G19" s="44"/>
      <c r="H19" s="45"/>
      <c r="I19" s="45"/>
      <c r="J19" s="45"/>
      <c r="K19" s="27"/>
      <c r="L19" s="27"/>
      <c r="M19" s="27"/>
      <c r="N19" s="27"/>
      <c r="O19" s="27"/>
      <c r="P19" s="27"/>
    </row>
    <row r="20" spans="1:18" ht="16">
      <c r="A20" s="2"/>
      <c r="B20" s="110" t="s">
        <v>63</v>
      </c>
      <c r="C20" s="109"/>
      <c r="D20" s="111" t="s">
        <v>128</v>
      </c>
      <c r="E20" s="44"/>
      <c r="F20" s="44"/>
      <c r="G20" s="44"/>
      <c r="H20" s="45"/>
      <c r="I20" s="45"/>
      <c r="J20" s="45"/>
      <c r="K20" s="27"/>
      <c r="L20" s="27"/>
      <c r="M20" s="27"/>
      <c r="N20" s="27"/>
      <c r="O20" s="27"/>
      <c r="P20" s="27"/>
    </row>
    <row r="21" spans="1:18" ht="16">
      <c r="B21" s="81" t="s">
        <v>4</v>
      </c>
      <c r="C21" s="81"/>
      <c r="D21" s="111" t="s">
        <v>140</v>
      </c>
      <c r="E21" s="27"/>
      <c r="F21" s="27"/>
      <c r="G21" s="27"/>
      <c r="H21" s="27"/>
      <c r="I21" s="27"/>
      <c r="J21" s="27"/>
      <c r="K21" s="27"/>
      <c r="L21" s="27"/>
      <c r="M21" s="27"/>
      <c r="N21" s="27"/>
      <c r="O21" s="27"/>
      <c r="P21" s="27"/>
    </row>
    <row r="22" spans="1:18" ht="15" customHeight="1">
      <c r="B22" s="81" t="s">
        <v>139</v>
      </c>
      <c r="C22" s="81"/>
      <c r="D22" s="81"/>
      <c r="E22" s="81"/>
      <c r="F22" s="81"/>
      <c r="G22" s="81"/>
      <c r="H22" s="81"/>
      <c r="I22" s="81"/>
      <c r="J22" s="81"/>
      <c r="K22" s="81"/>
      <c r="L22" s="81"/>
      <c r="M22" s="81"/>
      <c r="N22" s="81"/>
      <c r="O22" s="81"/>
      <c r="P22" s="81"/>
    </row>
    <row r="23" spans="1:18" ht="15" customHeight="1">
      <c r="B23" s="48"/>
    </row>
    <row r="24" spans="1:18" ht="15" customHeight="1">
      <c r="A24" s="2"/>
      <c r="B24" s="2" t="s">
        <v>86</v>
      </c>
      <c r="C24" s="2"/>
      <c r="D24" s="75" t="s">
        <v>22</v>
      </c>
      <c r="E24" s="2"/>
      <c r="F24" s="2"/>
      <c r="G24" s="2"/>
      <c r="H24" s="2"/>
      <c r="I24" s="2"/>
      <c r="J24" s="2"/>
      <c r="L24" s="2" t="s">
        <v>48</v>
      </c>
      <c r="N24" s="2"/>
    </row>
    <row r="25" spans="1:18" s="2" customFormat="1" ht="16" customHeight="1">
      <c r="A25" s="2" t="s">
        <v>32</v>
      </c>
      <c r="B25" s="112" t="s">
        <v>87</v>
      </c>
      <c r="C25" s="48"/>
      <c r="D25" s="48" t="s">
        <v>20</v>
      </c>
      <c r="E25" s="48" t="s">
        <v>91</v>
      </c>
      <c r="F25" s="21" t="s">
        <v>6</v>
      </c>
      <c r="G25" s="48" t="s">
        <v>103</v>
      </c>
      <c r="H25" s="22" t="s">
        <v>92</v>
      </c>
      <c r="I25" s="22" t="s">
        <v>62</v>
      </c>
      <c r="J25" s="22" t="s">
        <v>102</v>
      </c>
      <c r="L25" s="148" t="s">
        <v>63</v>
      </c>
      <c r="M25" s="147" t="s">
        <v>129</v>
      </c>
      <c r="O25" s="76"/>
      <c r="P25" s="21"/>
      <c r="Q25" s="48"/>
      <c r="R25" s="22"/>
    </row>
    <row r="26" spans="1:18" s="2" customFormat="1" ht="15" customHeight="1">
      <c r="A26" s="2">
        <v>1959</v>
      </c>
      <c r="B26" s="48">
        <f t="shared" ref="B26:B57" si="0">(D26/$D$84 + E26/$E$84 +F26/$F$84 + G26/$G$84 + H26/ $H$84 + I26/$I$84 + J26/$J$84) * 2.2/7</f>
        <v>0.923444287588431</v>
      </c>
      <c r="C26" s="48"/>
      <c r="D26" s="139">
        <v>0.90100000000000002</v>
      </c>
      <c r="E26" s="135">
        <v>0.498</v>
      </c>
      <c r="F26" s="89">
        <v>1.071909</v>
      </c>
      <c r="G26" s="140">
        <v>0.86319999999999997</v>
      </c>
      <c r="H26" s="136">
        <v>0.56999999999999995</v>
      </c>
      <c r="I26" s="140">
        <v>0.72</v>
      </c>
      <c r="J26" s="89">
        <v>1.27</v>
      </c>
      <c r="K26" s="133"/>
      <c r="O26" s="48"/>
    </row>
    <row r="27" spans="1:18" s="2" customFormat="1" ht="15" customHeight="1">
      <c r="A27" s="2">
        <v>1960</v>
      </c>
      <c r="B27" s="48">
        <f t="shared" si="0"/>
        <v>0.93076019375726737</v>
      </c>
      <c r="C27" s="48"/>
      <c r="D27" s="139">
        <v>0.93400000000000005</v>
      </c>
      <c r="E27" s="135">
        <v>0.50700000000000001</v>
      </c>
      <c r="F27" s="89">
        <v>0.82195799999999997</v>
      </c>
      <c r="G27" s="140">
        <v>0.84789999999999999</v>
      </c>
      <c r="H27" s="136">
        <v>0.77</v>
      </c>
      <c r="I27" s="140">
        <v>0.72499999999999998</v>
      </c>
      <c r="J27" s="89">
        <v>1.35</v>
      </c>
      <c r="K27" s="133"/>
      <c r="O27" s="48"/>
    </row>
    <row r="28" spans="1:18" s="2" customFormat="1" ht="15" customHeight="1">
      <c r="A28" s="2">
        <v>1961</v>
      </c>
      <c r="B28" s="48">
        <f t="shared" si="0"/>
        <v>0.80289288631109212</v>
      </c>
      <c r="C28" s="48"/>
      <c r="D28" s="139">
        <v>0.89300000000000002</v>
      </c>
      <c r="E28" s="135">
        <v>0.41399999999999998</v>
      </c>
      <c r="F28" s="89">
        <v>0.74098600000000003</v>
      </c>
      <c r="G28" s="140">
        <v>0.77700000000000002</v>
      </c>
      <c r="H28" s="136">
        <v>0.53</v>
      </c>
      <c r="I28" s="140">
        <v>0.56100000000000005</v>
      </c>
      <c r="J28" s="89">
        <v>1.26</v>
      </c>
      <c r="K28" s="133"/>
      <c r="O28" s="48"/>
    </row>
    <row r="29" spans="1:18" s="2" customFormat="1" ht="15" customHeight="1">
      <c r="A29" s="2">
        <v>1962</v>
      </c>
      <c r="B29" s="48">
        <f t="shared" si="0"/>
        <v>0.86554488940964347</v>
      </c>
      <c r="C29" s="48"/>
      <c r="D29" s="139">
        <v>0.99199999999999999</v>
      </c>
      <c r="E29" s="135">
        <v>0.38200000000000001</v>
      </c>
      <c r="F29" s="89">
        <v>0.69000499999999998</v>
      </c>
      <c r="G29" s="140">
        <v>0.95540000000000003</v>
      </c>
      <c r="H29" s="136">
        <v>0.61</v>
      </c>
      <c r="I29" s="140">
        <v>0.70599999999999996</v>
      </c>
      <c r="J29" s="89">
        <v>1.26</v>
      </c>
      <c r="K29" s="133"/>
      <c r="O29" s="48"/>
    </row>
    <row r="30" spans="1:18" s="2" customFormat="1" ht="15" customHeight="1">
      <c r="A30" s="2">
        <v>1963</v>
      </c>
      <c r="B30" s="48">
        <f t="shared" si="0"/>
        <v>1.0332482885684975</v>
      </c>
      <c r="C30" s="48"/>
      <c r="D30" s="139">
        <v>1.117</v>
      </c>
      <c r="E30" s="135">
        <v>0.57799999999999996</v>
      </c>
      <c r="F30" s="89">
        <v>0.87382099999999996</v>
      </c>
      <c r="G30" s="140">
        <v>1.1333</v>
      </c>
      <c r="H30" s="136">
        <v>0.65</v>
      </c>
      <c r="I30" s="140">
        <v>0.94</v>
      </c>
      <c r="J30" s="89">
        <v>1.37</v>
      </c>
      <c r="K30" s="133"/>
      <c r="O30" s="48"/>
    </row>
    <row r="31" spans="1:18" s="2" customFormat="1" ht="15" customHeight="1">
      <c r="A31" s="2">
        <v>1964</v>
      </c>
      <c r="B31" s="48">
        <f t="shared" si="0"/>
        <v>1.287387153945682</v>
      </c>
      <c r="C31" s="48"/>
      <c r="D31" s="139">
        <v>1.337</v>
      </c>
      <c r="E31" s="135">
        <v>0.93700000000000006</v>
      </c>
      <c r="F31" s="89">
        <v>1.187994</v>
      </c>
      <c r="G31" s="140">
        <v>1.2462</v>
      </c>
      <c r="H31" s="136">
        <v>0.96</v>
      </c>
      <c r="I31" s="140">
        <v>0.91800000000000004</v>
      </c>
      <c r="J31" s="89">
        <v>1.65</v>
      </c>
      <c r="K31" s="133"/>
      <c r="O31" s="48"/>
    </row>
    <row r="32" spans="1:18" s="2" customFormat="1" ht="15" customHeight="1">
      <c r="A32" s="2">
        <v>1965</v>
      </c>
      <c r="B32" s="48">
        <f t="shared" si="0"/>
        <v>1.5115831486101476</v>
      </c>
      <c r="C32" s="48"/>
      <c r="D32" s="139">
        <v>1.5249999999999999</v>
      </c>
      <c r="E32" s="135">
        <v>0.95799999999999996</v>
      </c>
      <c r="F32" s="89">
        <v>1.4202300000000001</v>
      </c>
      <c r="G32" s="140">
        <v>1.4372</v>
      </c>
      <c r="H32" s="136">
        <v>1.22</v>
      </c>
      <c r="I32" s="140">
        <v>1.2909999999999999</v>
      </c>
      <c r="J32" s="89">
        <v>1.77</v>
      </c>
      <c r="K32" s="133"/>
      <c r="O32" s="48"/>
    </row>
    <row r="33" spans="1:15" s="2" customFormat="1" ht="15" customHeight="1">
      <c r="A33" s="2">
        <v>1966</v>
      </c>
      <c r="B33" s="48">
        <f t="shared" si="0"/>
        <v>1.4953708313321457</v>
      </c>
      <c r="C33" s="48"/>
      <c r="D33" s="139">
        <v>1.5760000000000001</v>
      </c>
      <c r="E33" s="135">
        <v>0.94799999999999995</v>
      </c>
      <c r="F33" s="89">
        <v>1.367324</v>
      </c>
      <c r="G33" s="140">
        <v>1.452</v>
      </c>
      <c r="H33" s="136">
        <v>1.21</v>
      </c>
      <c r="I33" s="140">
        <v>1.2969999999999999</v>
      </c>
      <c r="J33" s="89">
        <v>1.67</v>
      </c>
      <c r="K33" s="133"/>
      <c r="O33" s="48"/>
    </row>
    <row r="34" spans="1:15" s="2" customFormat="1" ht="15" customHeight="1">
      <c r="A34" s="2">
        <v>1967</v>
      </c>
      <c r="B34" s="48">
        <f t="shared" si="0"/>
        <v>1.2480980888894899</v>
      </c>
      <c r="C34" s="48"/>
      <c r="D34" s="139">
        <v>1.2929999999999999</v>
      </c>
      <c r="E34" s="135">
        <v>0.76900000000000002</v>
      </c>
      <c r="F34" s="89">
        <v>1.145575</v>
      </c>
      <c r="G34" s="140">
        <v>1.264</v>
      </c>
      <c r="H34" s="136">
        <v>0.98</v>
      </c>
      <c r="I34" s="140">
        <v>0.97699999999999998</v>
      </c>
      <c r="J34" s="89">
        <v>1.55</v>
      </c>
      <c r="K34" s="133"/>
      <c r="O34" s="48"/>
    </row>
    <row r="35" spans="1:15" s="2" customFormat="1" ht="15" customHeight="1">
      <c r="A35" s="2">
        <v>1968</v>
      </c>
      <c r="B35" s="48">
        <f t="shared" si="0"/>
        <v>1.2317595930809837</v>
      </c>
      <c r="C35" s="48"/>
      <c r="D35" s="139">
        <v>1.268</v>
      </c>
      <c r="E35" s="135">
        <v>0.69599999999999995</v>
      </c>
      <c r="F35" s="89">
        <v>1.053083</v>
      </c>
      <c r="G35" s="140">
        <v>1.3286</v>
      </c>
      <c r="H35" s="136">
        <v>0.94</v>
      </c>
      <c r="I35" s="140">
        <v>1.109</v>
      </c>
      <c r="J35" s="89">
        <v>1.5</v>
      </c>
      <c r="K35" s="133"/>
      <c r="O35" s="48"/>
    </row>
    <row r="36" spans="1:15" s="2" customFormat="1" ht="15" customHeight="1">
      <c r="A36" s="2">
        <v>1969</v>
      </c>
      <c r="B36" s="48">
        <f t="shared" si="0"/>
        <v>1.3218610885486826</v>
      </c>
      <c r="C36" s="48"/>
      <c r="D36" s="139">
        <v>1.399</v>
      </c>
      <c r="E36" s="135">
        <v>0.95499999999999996</v>
      </c>
      <c r="F36" s="89">
        <v>1.0964529999999999</v>
      </c>
      <c r="G36" s="140">
        <v>1.4306000000000001</v>
      </c>
      <c r="H36" s="136">
        <v>0.76</v>
      </c>
      <c r="I36" s="140">
        <v>1.238</v>
      </c>
      <c r="J36" s="89">
        <v>1.64</v>
      </c>
      <c r="K36" s="133"/>
      <c r="O36" s="48"/>
    </row>
    <row r="37" spans="1:15" s="2" customFormat="1" ht="15" customHeight="1">
      <c r="A37" s="2">
        <v>1970</v>
      </c>
      <c r="B37" s="48">
        <f t="shared" si="0"/>
        <v>1.2089436019442998</v>
      </c>
      <c r="D37" s="139">
        <v>1.1870000000000001</v>
      </c>
      <c r="E37" s="135">
        <v>0.86</v>
      </c>
      <c r="F37" s="89">
        <v>1.0290630000000001</v>
      </c>
      <c r="G37" s="140">
        <v>1.3212999999999999</v>
      </c>
      <c r="H37" s="136">
        <v>1.01</v>
      </c>
      <c r="I37" s="140">
        <v>0.79700000000000004</v>
      </c>
      <c r="J37" s="89">
        <v>1.55</v>
      </c>
      <c r="K37" s="133"/>
      <c r="O37" s="48"/>
    </row>
    <row r="38" spans="1:15" s="2" customFormat="1" ht="15" customHeight="1">
      <c r="A38" s="2">
        <v>1971</v>
      </c>
      <c r="B38" s="48">
        <f t="shared" si="0"/>
        <v>1.309715449861063</v>
      </c>
      <c r="C38" s="48"/>
      <c r="D38" s="139">
        <v>1.28</v>
      </c>
      <c r="E38" s="135">
        <v>0.84699999999999998</v>
      </c>
      <c r="F38" s="89">
        <v>1.198124</v>
      </c>
      <c r="G38" s="140">
        <v>1.3778999999999999</v>
      </c>
      <c r="H38" s="136">
        <v>1.06</v>
      </c>
      <c r="I38" s="140">
        <v>0.93100000000000005</v>
      </c>
      <c r="J38" s="89">
        <v>1.69</v>
      </c>
      <c r="K38" s="133"/>
      <c r="O38" s="48"/>
    </row>
    <row r="39" spans="1:15" s="2" customFormat="1" ht="15" customHeight="1">
      <c r="A39" s="2">
        <v>1972</v>
      </c>
      <c r="B39" s="48">
        <f t="shared" si="0"/>
        <v>1.6019372915261787</v>
      </c>
      <c r="C39" s="48"/>
      <c r="D39" s="139">
        <v>1.6319999999999999</v>
      </c>
      <c r="E39" s="135">
        <v>1.1160000000000001</v>
      </c>
      <c r="F39" s="89">
        <v>1.4372510000000001</v>
      </c>
      <c r="G39" s="140">
        <v>1.6449</v>
      </c>
      <c r="H39" s="136">
        <v>1.1200000000000001</v>
      </c>
      <c r="I39" s="140">
        <v>1.49</v>
      </c>
      <c r="J39" s="89">
        <v>1.8</v>
      </c>
      <c r="K39" s="133"/>
      <c r="O39" s="48"/>
    </row>
    <row r="40" spans="1:15" s="2" customFormat="1" ht="15" customHeight="1">
      <c r="A40" s="2">
        <v>1973</v>
      </c>
      <c r="B40" s="48">
        <f t="shared" si="0"/>
        <v>1.5516013799685189</v>
      </c>
      <c r="C40" s="48"/>
      <c r="D40" s="139">
        <v>1.69</v>
      </c>
      <c r="E40" s="135">
        <v>1.2689999999999999</v>
      </c>
      <c r="F40" s="89">
        <v>1.113961</v>
      </c>
      <c r="G40" s="140">
        <v>1.6992</v>
      </c>
      <c r="H40" s="136">
        <v>1.1499999999999999</v>
      </c>
      <c r="I40" s="140">
        <v>1.2689999999999999</v>
      </c>
      <c r="J40" s="89">
        <v>1.79</v>
      </c>
      <c r="K40" s="133"/>
      <c r="O40" s="48"/>
    </row>
    <row r="41" spans="1:15" s="2" customFormat="1" ht="15" customHeight="1">
      <c r="A41" s="2">
        <v>1974</v>
      </c>
      <c r="B41" s="48">
        <f t="shared" si="0"/>
        <v>1.4921207211741989</v>
      </c>
      <c r="C41" s="48"/>
      <c r="D41" s="139">
        <v>1.4219999999999999</v>
      </c>
      <c r="E41" s="135">
        <v>1</v>
      </c>
      <c r="F41" s="89">
        <v>1.1821630000000001</v>
      </c>
      <c r="G41" s="140">
        <v>1.6444000000000001</v>
      </c>
      <c r="H41" s="136">
        <v>1.39</v>
      </c>
      <c r="I41" s="140">
        <v>1.1850000000000001</v>
      </c>
      <c r="J41" s="89">
        <v>1.71</v>
      </c>
      <c r="K41" s="133"/>
      <c r="O41" s="48"/>
    </row>
    <row r="42" spans="1:15" s="2" customFormat="1" ht="15" customHeight="1">
      <c r="A42" s="2">
        <v>1975</v>
      </c>
      <c r="B42" s="48">
        <f t="shared" si="0"/>
        <v>1.5371813144471242</v>
      </c>
      <c r="C42" s="48"/>
      <c r="D42" s="139">
        <v>1.633</v>
      </c>
      <c r="E42" s="135">
        <v>1.163</v>
      </c>
      <c r="F42" s="89">
        <v>1.269347</v>
      </c>
      <c r="G42" s="140">
        <v>1.5869</v>
      </c>
      <c r="H42" s="136">
        <v>1.21</v>
      </c>
      <c r="I42" s="140">
        <v>1.145</v>
      </c>
      <c r="J42" s="89">
        <v>1.84</v>
      </c>
      <c r="K42" s="133"/>
      <c r="O42" s="48"/>
    </row>
    <row r="43" spans="1:15" s="2" customFormat="1" ht="15" customHeight="1">
      <c r="A43" s="2">
        <v>1976</v>
      </c>
      <c r="B43" s="48">
        <f t="shared" si="0"/>
        <v>1.6482940430695214</v>
      </c>
      <c r="C43" s="48"/>
      <c r="D43" s="139">
        <v>1.665</v>
      </c>
      <c r="E43" s="135">
        <v>1.1919999999999999</v>
      </c>
      <c r="F43" s="89">
        <v>1.3156350000000001</v>
      </c>
      <c r="G43" s="140">
        <v>1.7601</v>
      </c>
      <c r="H43" s="136">
        <v>1.38</v>
      </c>
      <c r="I43" s="140">
        <v>1.49</v>
      </c>
      <c r="J43" s="89">
        <v>1.72</v>
      </c>
      <c r="K43" s="133"/>
      <c r="O43" s="48"/>
    </row>
    <row r="44" spans="1:15" s="2" customFormat="1" ht="15" customHeight="1">
      <c r="A44" s="2">
        <v>1977</v>
      </c>
      <c r="B44" s="48">
        <f t="shared" si="0"/>
        <v>1.7047415532325854</v>
      </c>
      <c r="C44" s="48"/>
      <c r="D44" s="139">
        <v>1.756</v>
      </c>
      <c r="E44" s="135">
        <v>1.329</v>
      </c>
      <c r="F44" s="89">
        <v>1.5413460000000001</v>
      </c>
      <c r="G44" s="140">
        <v>1.8261000000000001</v>
      </c>
      <c r="H44" s="136">
        <v>1.1000000000000001</v>
      </c>
      <c r="I44" s="140">
        <v>1.5740000000000001</v>
      </c>
      <c r="J44" s="89">
        <v>1.78</v>
      </c>
      <c r="K44" s="133"/>
      <c r="O44" s="48"/>
    </row>
    <row r="45" spans="1:15" s="2" customFormat="1" ht="15" customHeight="1">
      <c r="A45" s="2">
        <v>1978</v>
      </c>
      <c r="B45" s="48">
        <f t="shared" si="0"/>
        <v>1.7159677341358022</v>
      </c>
      <c r="C45" s="48"/>
      <c r="D45" s="139">
        <v>1.718</v>
      </c>
      <c r="E45" s="135">
        <v>1.401</v>
      </c>
      <c r="F45" s="89">
        <v>1.454048</v>
      </c>
      <c r="G45" s="140">
        <v>1.7896000000000001</v>
      </c>
      <c r="H45" s="136">
        <v>1.32</v>
      </c>
      <c r="I45" s="140">
        <v>1.4990000000000001</v>
      </c>
      <c r="J45" s="89">
        <v>1.77</v>
      </c>
      <c r="K45" s="133"/>
      <c r="O45" s="48"/>
    </row>
    <row r="46" spans="1:15" s="2" customFormat="1" ht="15" customHeight="1">
      <c r="A46" s="2">
        <v>1979</v>
      </c>
      <c r="B46" s="48">
        <f t="shared" si="0"/>
        <v>1.5461002521457483</v>
      </c>
      <c r="C46" s="48"/>
      <c r="D46" s="139">
        <v>1.5329999999999999</v>
      </c>
      <c r="E46" s="135">
        <v>1.2270000000000001</v>
      </c>
      <c r="F46" s="89">
        <v>1.048721</v>
      </c>
      <c r="G46" s="140">
        <v>1.6436999999999999</v>
      </c>
      <c r="H46" s="136">
        <v>1.24</v>
      </c>
      <c r="I46" s="140">
        <v>1.5960000000000001</v>
      </c>
      <c r="J46" s="89">
        <v>1.61</v>
      </c>
      <c r="K46" s="133"/>
      <c r="O46" s="48"/>
    </row>
    <row r="47" spans="1:15" s="2" customFormat="1" ht="15" customHeight="1">
      <c r="A47" s="2">
        <v>1980</v>
      </c>
      <c r="B47" s="48">
        <f t="shared" si="0"/>
        <v>1.7669833617535475</v>
      </c>
      <c r="C47" s="48"/>
      <c r="D47" s="139">
        <v>1.7669999999999999</v>
      </c>
      <c r="E47" s="135">
        <v>1.5580000000000001</v>
      </c>
      <c r="F47" s="89">
        <v>1.495528</v>
      </c>
      <c r="G47" s="140">
        <v>1.9472</v>
      </c>
      <c r="H47" s="136">
        <v>1.2</v>
      </c>
      <c r="I47" s="140">
        <v>1.41</v>
      </c>
      <c r="J47" s="89">
        <v>1.96</v>
      </c>
      <c r="K47" s="133"/>
      <c r="O47" s="48"/>
    </row>
    <row r="48" spans="1:15" s="2" customFormat="1" ht="15" customHeight="1">
      <c r="A48" s="2">
        <v>1981</v>
      </c>
      <c r="B48" s="48">
        <f t="shared" si="0"/>
        <v>1.8101949275625098</v>
      </c>
      <c r="C48" s="48"/>
      <c r="D48" s="139">
        <v>1.675</v>
      </c>
      <c r="E48" s="135">
        <v>1.397</v>
      </c>
      <c r="F48" s="89">
        <v>1.502402</v>
      </c>
      <c r="G48" s="140">
        <v>1.9777</v>
      </c>
      <c r="H48" s="136">
        <v>1.53</v>
      </c>
      <c r="I48" s="140">
        <v>1.5</v>
      </c>
      <c r="J48" s="89">
        <v>1.98</v>
      </c>
      <c r="K48" s="133"/>
      <c r="O48" s="48"/>
    </row>
    <row r="49" spans="1:15" s="2" customFormat="1" ht="15" customHeight="1">
      <c r="A49" s="2">
        <v>1982</v>
      </c>
      <c r="B49" s="48">
        <f t="shared" si="0"/>
        <v>1.9254162396204024</v>
      </c>
      <c r="C49" s="48"/>
      <c r="D49" s="139">
        <v>1.855</v>
      </c>
      <c r="E49" s="135">
        <v>1.643</v>
      </c>
      <c r="F49" s="89">
        <v>1.6047260000000001</v>
      </c>
      <c r="G49" s="140">
        <v>2.0354999999999999</v>
      </c>
      <c r="H49" s="136">
        <v>1.42</v>
      </c>
      <c r="I49" s="140">
        <v>1.7709999999999999</v>
      </c>
      <c r="J49" s="89">
        <v>1.97</v>
      </c>
      <c r="L49" s="89">
        <v>1.125</v>
      </c>
      <c r="O49" s="48"/>
    </row>
    <row r="50" spans="1:15" s="2" customFormat="1" ht="15" customHeight="1">
      <c r="A50" s="2">
        <v>1983</v>
      </c>
      <c r="B50" s="48">
        <f t="shared" si="0"/>
        <v>2.1129704837084615</v>
      </c>
      <c r="C50" s="48"/>
      <c r="D50" s="139">
        <v>2.0609999999999999</v>
      </c>
      <c r="E50" s="135">
        <v>1.8180000000000001</v>
      </c>
      <c r="F50" s="89">
        <v>1.82944</v>
      </c>
      <c r="G50" s="140">
        <v>2.2176999999999998</v>
      </c>
      <c r="H50" s="136">
        <v>1.66</v>
      </c>
      <c r="I50" s="140">
        <v>1.8069999999999999</v>
      </c>
      <c r="J50" s="89">
        <v>2.0699999999999998</v>
      </c>
      <c r="L50" s="89">
        <v>1.2150000000000001</v>
      </c>
      <c r="O50" s="48"/>
    </row>
    <row r="51" spans="1:15" s="2" customFormat="1" ht="15" customHeight="1">
      <c r="A51" s="2">
        <v>1984</v>
      </c>
      <c r="B51" s="48">
        <f t="shared" si="0"/>
        <v>1.9827265021320284</v>
      </c>
      <c r="C51" s="48"/>
      <c r="D51" s="139">
        <v>1.851</v>
      </c>
      <c r="E51" s="135">
        <v>1.6080000000000001</v>
      </c>
      <c r="F51" s="89">
        <v>1.665365</v>
      </c>
      <c r="G51" s="140">
        <v>2.1705000000000001</v>
      </c>
      <c r="H51" s="136">
        <v>1.72</v>
      </c>
      <c r="I51" s="140">
        <v>1.5960000000000001</v>
      </c>
      <c r="J51" s="89">
        <v>2.0299999999999998</v>
      </c>
      <c r="L51" s="89">
        <v>1.258</v>
      </c>
      <c r="O51" s="48"/>
    </row>
    <row r="52" spans="1:15" s="2" customFormat="1" ht="15" customHeight="1">
      <c r="A52" s="2">
        <v>1985</v>
      </c>
      <c r="B52" s="48">
        <f t="shared" si="0"/>
        <v>1.9930022231673792</v>
      </c>
      <c r="C52" s="48"/>
      <c r="D52" s="139">
        <v>1.9650000000000001</v>
      </c>
      <c r="E52" s="135">
        <v>1.6890000000000001</v>
      </c>
      <c r="F52" s="89">
        <v>1.471897</v>
      </c>
      <c r="G52" s="140">
        <v>2.1513</v>
      </c>
      <c r="H52" s="136">
        <v>1.63</v>
      </c>
      <c r="I52" s="140">
        <v>1.6859999999999999</v>
      </c>
      <c r="J52" s="89">
        <v>2.17</v>
      </c>
      <c r="L52" s="89">
        <v>1.2450000000000001</v>
      </c>
      <c r="M52" s="89"/>
      <c r="O52" s="48"/>
    </row>
    <row r="53" spans="1:15" s="2" customFormat="1" ht="15" customHeight="1">
      <c r="A53" s="2">
        <v>1986</v>
      </c>
      <c r="B53" s="48">
        <f t="shared" si="0"/>
        <v>2.0390808345200719</v>
      </c>
      <c r="C53" s="48"/>
      <c r="D53" s="139">
        <v>1.93</v>
      </c>
      <c r="E53" s="135">
        <v>1.762</v>
      </c>
      <c r="F53" s="89">
        <v>1.5634129999999999</v>
      </c>
      <c r="G53" s="140">
        <v>2.2111999999999998</v>
      </c>
      <c r="H53" s="136">
        <v>1.6</v>
      </c>
      <c r="I53" s="140">
        <v>1.831</v>
      </c>
      <c r="J53" s="89">
        <v>2.15</v>
      </c>
      <c r="L53" s="89">
        <v>1.347</v>
      </c>
      <c r="M53" s="141">
        <v>1.6180000000000001</v>
      </c>
      <c r="O53" s="48"/>
    </row>
    <row r="54" spans="1:15" s="2" customFormat="1" ht="15" customHeight="1">
      <c r="A54" s="2">
        <v>1987</v>
      </c>
      <c r="B54" s="48">
        <f t="shared" si="0"/>
        <v>2.0204934889234125</v>
      </c>
      <c r="C54" s="48"/>
      <c r="D54" s="139">
        <v>2.036</v>
      </c>
      <c r="E54" s="135">
        <v>1.806</v>
      </c>
      <c r="F54" s="89">
        <v>1.441273</v>
      </c>
      <c r="G54" s="140">
        <v>2.1551</v>
      </c>
      <c r="H54" s="136">
        <v>1.55</v>
      </c>
      <c r="I54" s="140">
        <v>1.847</v>
      </c>
      <c r="J54" s="89">
        <v>2.11</v>
      </c>
      <c r="L54" s="89">
        <v>1.498</v>
      </c>
      <c r="M54" s="141">
        <v>1.452</v>
      </c>
      <c r="O54" s="48"/>
    </row>
    <row r="55" spans="1:15" s="2" customFormat="1" ht="15" customHeight="1">
      <c r="A55" s="2">
        <v>1988</v>
      </c>
      <c r="B55" s="48">
        <f t="shared" si="0"/>
        <v>1.8742990841024647</v>
      </c>
      <c r="C55" s="48"/>
      <c r="D55" s="139">
        <v>1.8049999999999999</v>
      </c>
      <c r="E55" s="135">
        <v>1.698</v>
      </c>
      <c r="F55" s="89">
        <v>1.3764099999999999</v>
      </c>
      <c r="G55" s="140">
        <v>2.0625</v>
      </c>
      <c r="H55" s="136">
        <v>1.49</v>
      </c>
      <c r="I55" s="140">
        <v>1.476</v>
      </c>
      <c r="J55" s="89">
        <v>2.12</v>
      </c>
      <c r="L55" s="89">
        <v>1.256</v>
      </c>
      <c r="M55" s="141">
        <v>1.488</v>
      </c>
      <c r="O55" s="48"/>
    </row>
    <row r="56" spans="1:15" s="2" customFormat="1" ht="15" customHeight="1">
      <c r="A56" s="2">
        <v>1989</v>
      </c>
      <c r="B56" s="48">
        <f t="shared" si="0"/>
        <v>1.9680687494054485</v>
      </c>
      <c r="C56" s="48"/>
      <c r="D56" s="139">
        <v>1.889</v>
      </c>
      <c r="E56" s="135">
        <v>1.7030000000000001</v>
      </c>
      <c r="F56" s="89">
        <v>1.2995410000000001</v>
      </c>
      <c r="G56" s="140">
        <v>2.1884000000000001</v>
      </c>
      <c r="H56" s="136">
        <v>1.72</v>
      </c>
      <c r="I56" s="140">
        <v>1.6950000000000001</v>
      </c>
      <c r="J56" s="89">
        <v>2.12</v>
      </c>
      <c r="L56" s="89">
        <v>1.1819999999999999</v>
      </c>
      <c r="M56" s="141">
        <v>1.3089999999999999</v>
      </c>
      <c r="O56" s="48"/>
    </row>
    <row r="57" spans="1:15" s="2" customFormat="1" ht="15" customHeight="1">
      <c r="A57" s="2">
        <v>1990</v>
      </c>
      <c r="B57" s="48">
        <f t="shared" si="0"/>
        <v>2.0338387268571099</v>
      </c>
      <c r="D57" s="139">
        <v>1.9910000000000001</v>
      </c>
      <c r="E57" s="135">
        <v>1.84</v>
      </c>
      <c r="F57" s="89">
        <v>1.5321290000000001</v>
      </c>
      <c r="G57" s="140">
        <v>2.2239</v>
      </c>
      <c r="H57" s="136">
        <v>1.51</v>
      </c>
      <c r="I57" s="140">
        <v>1.8080000000000001</v>
      </c>
      <c r="J57" s="89">
        <v>2.13</v>
      </c>
      <c r="L57" s="89">
        <v>1.268</v>
      </c>
      <c r="M57" s="141">
        <v>1.391</v>
      </c>
      <c r="O57" s="48"/>
    </row>
    <row r="58" spans="1:15" s="2" customFormat="1" ht="15" customHeight="1">
      <c r="A58" s="2">
        <v>1991</v>
      </c>
      <c r="B58" s="48">
        <f t="shared" ref="B58:B82" si="1">(D58/$D$84 + E58/$E$84 +F58/$F$84 + G58/$G$84 + H58/ $H$84 + I58/$I$84 + J58/$J$84) * 2.2/7</f>
        <v>2.1300765104733457</v>
      </c>
      <c r="C58" s="48"/>
      <c r="D58" s="139">
        <v>2.048</v>
      </c>
      <c r="E58" s="135">
        <v>1.9219999999999999</v>
      </c>
      <c r="F58" s="89">
        <v>1.6571340000000001</v>
      </c>
      <c r="G58" s="140">
        <v>2.2704</v>
      </c>
      <c r="H58" s="136">
        <v>1.6</v>
      </c>
      <c r="I58" s="140">
        <v>1.92</v>
      </c>
      <c r="J58" s="89">
        <v>2.21</v>
      </c>
      <c r="L58" s="89">
        <v>1.3660000000000001</v>
      </c>
      <c r="M58" s="141">
        <v>1.7490000000000001</v>
      </c>
      <c r="O58" s="48"/>
    </row>
    <row r="59" spans="1:15" s="2" customFormat="1" ht="15" customHeight="1">
      <c r="A59" s="2">
        <v>1992</v>
      </c>
      <c r="B59" s="48">
        <f t="shared" si="1"/>
        <v>2.375833252209413</v>
      </c>
      <c r="C59" s="48"/>
      <c r="D59" s="139">
        <v>2.2080000000000002</v>
      </c>
      <c r="E59" s="135">
        <v>2.1240000000000001</v>
      </c>
      <c r="F59" s="89">
        <v>2.0772710000000001</v>
      </c>
      <c r="G59" s="140">
        <v>2.5388000000000002</v>
      </c>
      <c r="H59" s="136">
        <v>1.87</v>
      </c>
      <c r="I59" s="140">
        <v>2</v>
      </c>
      <c r="J59" s="89">
        <v>2.3199999999999998</v>
      </c>
      <c r="L59" s="89">
        <v>1.371</v>
      </c>
      <c r="M59" s="141">
        <v>2.198</v>
      </c>
      <c r="O59" s="48"/>
    </row>
    <row r="60" spans="1:15" s="2" customFormat="1" ht="15" customHeight="1">
      <c r="A60" s="2">
        <v>1993</v>
      </c>
      <c r="B60" s="48">
        <f t="shared" si="1"/>
        <v>2.4170027995101893</v>
      </c>
      <c r="C60" s="48"/>
      <c r="D60" s="139">
        <v>2.2080000000000002</v>
      </c>
      <c r="E60" s="135">
        <v>2.0779999999999998</v>
      </c>
      <c r="F60" s="89">
        <v>2.0557639999999999</v>
      </c>
      <c r="G60" s="140">
        <v>2.536</v>
      </c>
      <c r="H60" s="136">
        <v>2.02</v>
      </c>
      <c r="I60" s="140">
        <v>2.1309999999999998</v>
      </c>
      <c r="J60" s="89">
        <v>2.35</v>
      </c>
      <c r="L60" s="89">
        <v>1.409</v>
      </c>
      <c r="M60" s="141">
        <v>1.8939999999999999</v>
      </c>
      <c r="O60" s="48"/>
    </row>
    <row r="61" spans="1:15" s="2" customFormat="1" ht="15" customHeight="1">
      <c r="A61" s="2">
        <v>1994</v>
      </c>
      <c r="B61" s="48">
        <f t="shared" si="1"/>
        <v>2.2090182245812255</v>
      </c>
      <c r="C61" s="48"/>
      <c r="D61" s="139">
        <v>1.982</v>
      </c>
      <c r="E61" s="135">
        <v>1.9319999999999999</v>
      </c>
      <c r="F61" s="89">
        <v>1.812951</v>
      </c>
      <c r="G61" s="140">
        <v>2.3974000000000002</v>
      </c>
      <c r="H61" s="136">
        <v>1.86</v>
      </c>
      <c r="I61" s="140">
        <v>1.8720000000000001</v>
      </c>
      <c r="J61" s="89">
        <v>2.23</v>
      </c>
      <c r="L61" s="89">
        <v>1.2749999999999999</v>
      </c>
      <c r="M61" s="141">
        <v>1.32</v>
      </c>
      <c r="O61" s="48"/>
    </row>
    <row r="62" spans="1:15" s="2" customFormat="1" ht="15" customHeight="1">
      <c r="A62" s="2">
        <v>1995</v>
      </c>
      <c r="B62" s="48">
        <f t="shared" si="1"/>
        <v>2.1086067540870874</v>
      </c>
      <c r="C62" s="48"/>
      <c r="D62" s="139">
        <v>1.885</v>
      </c>
      <c r="E62" s="135">
        <v>1.845</v>
      </c>
      <c r="F62" s="89">
        <v>1.631721</v>
      </c>
      <c r="G62" s="140">
        <v>2.2997999999999998</v>
      </c>
      <c r="H62" s="136">
        <v>1.68</v>
      </c>
      <c r="I62" s="140">
        <v>1.905</v>
      </c>
      <c r="J62" s="89">
        <v>2.2400000000000002</v>
      </c>
      <c r="L62" s="89">
        <v>1.1080000000000001</v>
      </c>
      <c r="M62" s="141">
        <v>1.349</v>
      </c>
      <c r="O62" s="48"/>
    </row>
    <row r="63" spans="1:15" s="2" customFormat="1" ht="15" customHeight="1">
      <c r="A63" s="2">
        <v>1996</v>
      </c>
      <c r="B63" s="48">
        <f t="shared" si="1"/>
        <v>2.0330997743665247</v>
      </c>
      <c r="C63" s="48"/>
      <c r="D63" s="139">
        <v>1.7589999999999999</v>
      </c>
      <c r="E63" s="135">
        <v>1.776</v>
      </c>
      <c r="F63" s="89">
        <v>1.6398349999999999</v>
      </c>
      <c r="G63" s="140">
        <v>2.2315</v>
      </c>
      <c r="H63" s="136">
        <v>1.71</v>
      </c>
      <c r="I63" s="140">
        <v>1.742</v>
      </c>
      <c r="J63" s="89">
        <v>2.12</v>
      </c>
      <c r="L63" s="89">
        <v>1.0069999999999999</v>
      </c>
      <c r="M63" s="141">
        <v>1.2050000000000001</v>
      </c>
      <c r="O63" s="48"/>
    </row>
    <row r="64" spans="1:15" s="2" customFormat="1" ht="15" customHeight="1">
      <c r="A64" s="2">
        <v>1997</v>
      </c>
      <c r="B64" s="48">
        <f t="shared" si="1"/>
        <v>2.1477880410035342</v>
      </c>
      <c r="C64" s="48"/>
      <c r="D64" s="139">
        <v>2.0089999999999999</v>
      </c>
      <c r="E64" s="135">
        <v>1.9830000000000001</v>
      </c>
      <c r="F64" s="89">
        <v>1.7145619999999999</v>
      </c>
      <c r="G64" s="140">
        <v>2.3229000000000002</v>
      </c>
      <c r="H64" s="136">
        <v>1.6</v>
      </c>
      <c r="I64" s="140">
        <v>2.028</v>
      </c>
      <c r="J64" s="89">
        <v>2.06</v>
      </c>
      <c r="L64" s="89">
        <v>1.196</v>
      </c>
      <c r="M64" s="141">
        <v>1.54</v>
      </c>
      <c r="O64" s="48"/>
    </row>
    <row r="65" spans="1:15" s="2" customFormat="1" ht="15" customHeight="1">
      <c r="A65" s="2">
        <v>1998</v>
      </c>
      <c r="B65" s="48">
        <f t="shared" si="1"/>
        <v>2.3319168070179161</v>
      </c>
      <c r="C65" s="48"/>
      <c r="D65" s="139">
        <v>2.3889999999999998</v>
      </c>
      <c r="E65" s="135">
        <v>2.3530000000000002</v>
      </c>
      <c r="F65" s="89">
        <v>1.646542</v>
      </c>
      <c r="G65" s="140">
        <v>2.3599000000000001</v>
      </c>
      <c r="H65" s="136">
        <v>1.6</v>
      </c>
      <c r="I65" s="140">
        <v>2.173</v>
      </c>
      <c r="J65" s="89">
        <v>2.4300000000000002</v>
      </c>
      <c r="L65" s="89">
        <v>0.96499999999999997</v>
      </c>
      <c r="M65" s="141">
        <v>1.8140000000000001</v>
      </c>
      <c r="O65" s="48"/>
    </row>
    <row r="66" spans="1:15" s="2" customFormat="1" ht="15" customHeight="1">
      <c r="A66" s="2">
        <v>1999</v>
      </c>
      <c r="B66" s="48">
        <f t="shared" si="1"/>
        <v>2.2128191098936569</v>
      </c>
      <c r="C66" s="48"/>
      <c r="D66" s="139">
        <v>2.093</v>
      </c>
      <c r="E66" s="135">
        <v>2.0699999999999998</v>
      </c>
      <c r="F66" s="89">
        <v>1.532054</v>
      </c>
      <c r="G66" s="140">
        <v>2.4199000000000002</v>
      </c>
      <c r="H66" s="136">
        <v>1.85</v>
      </c>
      <c r="I66" s="140">
        <v>1.7749999999999999</v>
      </c>
      <c r="J66" s="89">
        <v>2.4500000000000002</v>
      </c>
      <c r="L66" s="89">
        <v>0.71899999999999997</v>
      </c>
      <c r="M66" s="141">
        <v>1.381</v>
      </c>
      <c r="O66" s="48"/>
    </row>
    <row r="67" spans="1:15" s="2" customFormat="1" ht="15" customHeight="1">
      <c r="A67" s="2">
        <v>2000</v>
      </c>
      <c r="B67" s="48">
        <f t="shared" si="1"/>
        <v>2.0984965311905417</v>
      </c>
      <c r="D67" s="139">
        <v>1.859</v>
      </c>
      <c r="E67" s="135">
        <v>1.8009999999999999</v>
      </c>
      <c r="F67" s="89">
        <v>1.625281</v>
      </c>
      <c r="G67" s="140">
        <v>2.4081000000000001</v>
      </c>
      <c r="H67" s="136">
        <v>1.72</v>
      </c>
      <c r="I67" s="140">
        <v>1.7749999999999999</v>
      </c>
      <c r="J67" s="89">
        <v>2.25</v>
      </c>
      <c r="L67" s="89">
        <v>0.72599999999999998</v>
      </c>
      <c r="M67" s="141">
        <v>1.2150000000000001</v>
      </c>
      <c r="O67" s="48"/>
    </row>
    <row r="68" spans="1:15" s="2" customFormat="1" ht="15" customHeight="1">
      <c r="A68" s="2">
        <v>2001</v>
      </c>
      <c r="B68" s="48">
        <f t="shared" si="1"/>
        <v>1.9977042982352049</v>
      </c>
      <c r="C68" s="48"/>
      <c r="D68" s="139">
        <v>1.7250000000000001</v>
      </c>
      <c r="E68" s="135">
        <v>1.748</v>
      </c>
      <c r="F68" s="89">
        <v>1.5220320000000001</v>
      </c>
      <c r="G68" s="140">
        <v>2.3201999999999998</v>
      </c>
      <c r="H68" s="136">
        <v>1.52</v>
      </c>
      <c r="I68" s="140">
        <v>1.8720000000000001</v>
      </c>
      <c r="J68" s="89">
        <v>2.1</v>
      </c>
      <c r="L68" s="89">
        <v>0.72599999999999998</v>
      </c>
      <c r="M68" s="141">
        <v>0.80400000000000005</v>
      </c>
      <c r="O68" s="48"/>
    </row>
    <row r="69" spans="1:15" s="2" customFormat="1" ht="15" customHeight="1">
      <c r="A69" s="2">
        <v>2002</v>
      </c>
      <c r="B69" s="48">
        <f t="shared" si="1"/>
        <v>2.2643369201838519</v>
      </c>
      <c r="C69" s="48"/>
      <c r="D69" s="139">
        <v>2.1</v>
      </c>
      <c r="E69" s="135">
        <v>2.2029999999999998</v>
      </c>
      <c r="F69" s="89">
        <v>1.861181</v>
      </c>
      <c r="G69" s="140">
        <v>2.5533000000000001</v>
      </c>
      <c r="H69" s="136">
        <v>1.32</v>
      </c>
      <c r="I69" s="140">
        <v>2.1920000000000002</v>
      </c>
      <c r="J69" s="89">
        <v>2.31</v>
      </c>
      <c r="L69" s="89">
        <v>1.0189999999999999</v>
      </c>
      <c r="M69" s="141">
        <v>1.623</v>
      </c>
      <c r="O69" s="48"/>
    </row>
    <row r="70" spans="1:15" s="2" customFormat="1" ht="15" customHeight="1">
      <c r="A70" s="2">
        <v>2003</v>
      </c>
      <c r="B70" s="48">
        <f t="shared" si="1"/>
        <v>2.3847521326147816</v>
      </c>
      <c r="C70" s="48"/>
      <c r="D70" s="139">
        <v>2.1019999999999999</v>
      </c>
      <c r="E70" s="135">
        <v>2.2250000000000001</v>
      </c>
      <c r="F70" s="89">
        <v>1.717867</v>
      </c>
      <c r="G70" s="140">
        <v>2.6981000000000002</v>
      </c>
      <c r="H70" s="136">
        <v>1.85</v>
      </c>
      <c r="I70" s="140">
        <v>2.3159999999999998</v>
      </c>
      <c r="J70" s="89">
        <v>2.36</v>
      </c>
      <c r="L70" s="89">
        <v>1.25</v>
      </c>
      <c r="M70" s="141">
        <v>1.8919999999999999</v>
      </c>
      <c r="O70" s="48"/>
    </row>
    <row r="71" spans="1:15" s="2" customFormat="1" ht="15" customHeight="1">
      <c r="A71" s="2">
        <v>2004</v>
      </c>
      <c r="B71" s="48">
        <f t="shared" si="1"/>
        <v>2.2722496120269242</v>
      </c>
      <c r="C71" s="48"/>
      <c r="D71" s="139">
        <v>2.0409999999999999</v>
      </c>
      <c r="E71" s="135">
        <v>2.157</v>
      </c>
      <c r="F71" s="89">
        <v>1.706807</v>
      </c>
      <c r="G71" s="140">
        <v>2.6126</v>
      </c>
      <c r="H71" s="136">
        <v>1.64</v>
      </c>
      <c r="I71" s="140">
        <v>2.1070000000000002</v>
      </c>
      <c r="J71" s="89">
        <v>2.31</v>
      </c>
      <c r="L71" s="89">
        <v>1.2949999999999999</v>
      </c>
      <c r="M71" s="141">
        <v>1.87</v>
      </c>
      <c r="O71" s="48"/>
    </row>
    <row r="72" spans="1:15" s="2" customFormat="1" ht="15" customHeight="1">
      <c r="A72" s="2">
        <v>2005</v>
      </c>
      <c r="B72" s="48">
        <f t="shared" si="1"/>
        <v>2.2942995548705625</v>
      </c>
      <c r="C72" s="48"/>
      <c r="D72" s="139">
        <v>2.161</v>
      </c>
      <c r="E72" s="135">
        <v>2.2349999999999999</v>
      </c>
      <c r="F72" s="89">
        <v>1.728162</v>
      </c>
      <c r="G72" s="140">
        <v>2.6507999999999998</v>
      </c>
      <c r="H72" s="136">
        <v>1.55</v>
      </c>
      <c r="I72" s="140">
        <v>2.0910000000000002</v>
      </c>
      <c r="J72" s="89">
        <v>2.3199999999999998</v>
      </c>
      <c r="L72" s="89">
        <v>1.454</v>
      </c>
      <c r="M72" s="141">
        <v>1.625</v>
      </c>
      <c r="O72" s="48"/>
    </row>
    <row r="73" spans="1:15" s="2" customFormat="1" ht="15" customHeight="1">
      <c r="A73" s="2">
        <v>2006</v>
      </c>
      <c r="B73" s="48">
        <f t="shared" si="1"/>
        <v>2.4526909455008914</v>
      </c>
      <c r="C73" s="48"/>
      <c r="D73" s="139">
        <v>2.226</v>
      </c>
      <c r="E73" s="135">
        <v>2.37</v>
      </c>
      <c r="F73" s="89">
        <v>1.814028</v>
      </c>
      <c r="G73" s="140">
        <v>2.7764000000000002</v>
      </c>
      <c r="H73" s="136">
        <v>1.87</v>
      </c>
      <c r="I73" s="140">
        <v>2.214</v>
      </c>
      <c r="J73" s="89">
        <v>2.44</v>
      </c>
      <c r="L73" s="89">
        <v>1.59</v>
      </c>
      <c r="M73" s="141">
        <v>1.5389999999999999</v>
      </c>
      <c r="O73" s="48"/>
    </row>
    <row r="74" spans="1:15" s="2" customFormat="1" ht="15" customHeight="1">
      <c r="A74" s="2">
        <v>2007</v>
      </c>
      <c r="B74" s="48">
        <f t="shared" si="1"/>
        <v>2.4858930413146356</v>
      </c>
      <c r="C74" s="48"/>
      <c r="D74" s="139">
        <v>2.3340000000000001</v>
      </c>
      <c r="E74" s="135">
        <v>2.415</v>
      </c>
      <c r="F74" s="89">
        <v>1.8754630000000001</v>
      </c>
      <c r="G74" s="140">
        <v>2.6945000000000001</v>
      </c>
      <c r="H74" s="136">
        <v>1.93</v>
      </c>
      <c r="I74" s="140">
        <v>2.11</v>
      </c>
      <c r="J74" s="89">
        <v>2.5499999999999998</v>
      </c>
      <c r="L74" s="89">
        <v>1.599</v>
      </c>
      <c r="M74" s="141">
        <v>1.371</v>
      </c>
      <c r="O74" s="48"/>
    </row>
    <row r="75" spans="1:15" s="2" customFormat="1" ht="15" customHeight="1">
      <c r="A75" s="2">
        <v>2008</v>
      </c>
      <c r="B75" s="48">
        <f t="shared" si="1"/>
        <v>2.4742059583071851</v>
      </c>
      <c r="C75" s="48"/>
      <c r="D75" s="139">
        <v>2.218</v>
      </c>
      <c r="E75" s="135">
        <v>2.323</v>
      </c>
      <c r="F75" s="89">
        <v>1.6474169999999999</v>
      </c>
      <c r="G75" s="140">
        <v>2.8267000000000002</v>
      </c>
      <c r="H75" s="136">
        <v>2</v>
      </c>
      <c r="I75" s="140">
        <v>2.262</v>
      </c>
      <c r="J75" s="89">
        <v>2.6</v>
      </c>
      <c r="L75" s="89">
        <v>1.6879999999999999</v>
      </c>
      <c r="M75" s="141">
        <v>1.373</v>
      </c>
      <c r="O75" s="48"/>
    </row>
    <row r="76" spans="1:15" s="2" customFormat="1" ht="15" customHeight="1">
      <c r="A76" s="2">
        <v>2009</v>
      </c>
      <c r="B76" s="48">
        <f t="shared" si="1"/>
        <v>2.5166686136375485</v>
      </c>
      <c r="C76" s="48"/>
      <c r="D76" s="139">
        <v>2.302</v>
      </c>
      <c r="E76" s="135">
        <v>2.4220000000000002</v>
      </c>
      <c r="F76" s="89">
        <v>1.917926</v>
      </c>
      <c r="G76" s="140">
        <v>2.7277999999999998</v>
      </c>
      <c r="H76" s="136">
        <v>1.87</v>
      </c>
      <c r="I76" s="140">
        <v>2.4009999999999998</v>
      </c>
      <c r="J76" s="89">
        <v>2.4500000000000002</v>
      </c>
      <c r="L76" s="89">
        <v>1.891</v>
      </c>
      <c r="M76" s="141">
        <v>1.7010000000000001</v>
      </c>
      <c r="O76" s="48"/>
    </row>
    <row r="77" spans="1:15" s="2" customFormat="1" ht="15" customHeight="1">
      <c r="A77" s="2">
        <v>2010</v>
      </c>
      <c r="B77" s="48">
        <f t="shared" si="1"/>
        <v>2.4890020396463437</v>
      </c>
      <c r="C77" s="48"/>
      <c r="D77" s="139">
        <v>2.2970000000000002</v>
      </c>
      <c r="E77" s="135">
        <v>2.4790000000000001</v>
      </c>
      <c r="F77" s="89">
        <v>1.8677859999999999</v>
      </c>
      <c r="G77" s="140">
        <v>2.7136</v>
      </c>
      <c r="H77" s="136">
        <v>1.9</v>
      </c>
      <c r="I77" s="140">
        <v>2.2999999999999998</v>
      </c>
      <c r="J77" s="89">
        <v>2.35</v>
      </c>
      <c r="L77" s="89">
        <v>1.8360000000000001</v>
      </c>
      <c r="M77" s="141">
        <v>1.861</v>
      </c>
      <c r="O77" s="48"/>
    </row>
    <row r="78" spans="1:15" s="2" customFormat="1" ht="15" customHeight="1">
      <c r="A78" s="2">
        <v>2011</v>
      </c>
      <c r="B78" s="48">
        <f t="shared" si="1"/>
        <v>2.6465345604257782</v>
      </c>
      <c r="D78" s="139">
        <v>2.3610000000000002</v>
      </c>
      <c r="E78" s="135">
        <v>2.5049999999999999</v>
      </c>
      <c r="F78" s="89">
        <v>2.0718070000000002</v>
      </c>
      <c r="G78" s="140">
        <v>2.8866999999999998</v>
      </c>
      <c r="H78" s="136">
        <v>2.0699999999999998</v>
      </c>
      <c r="I78" s="140">
        <v>2.4009999999999998</v>
      </c>
      <c r="J78" s="89">
        <v>2.61</v>
      </c>
      <c r="L78" s="89">
        <v>1.9330000000000001</v>
      </c>
      <c r="M78" s="141">
        <v>1.998</v>
      </c>
      <c r="O78" s="48"/>
    </row>
    <row r="79" spans="1:15" s="2" customFormat="1" ht="15" customHeight="1">
      <c r="A79" s="2">
        <v>2012</v>
      </c>
      <c r="B79" s="48">
        <f t="shared" si="1"/>
        <v>2.741612620113119</v>
      </c>
      <c r="C79" s="48"/>
      <c r="D79" s="139">
        <v>2.6360000000000001</v>
      </c>
      <c r="E79" s="135">
        <v>2.6440000000000001</v>
      </c>
      <c r="F79" s="89">
        <v>2.0946020000000001</v>
      </c>
      <c r="G79" s="140">
        <v>3.036</v>
      </c>
      <c r="H79" s="136">
        <v>2.04</v>
      </c>
      <c r="I79" s="140">
        <v>2.59</v>
      </c>
      <c r="J79" s="89">
        <v>2.48</v>
      </c>
      <c r="L79" s="89">
        <v>2.0470000000000002</v>
      </c>
      <c r="M79" s="141">
        <v>2.0750000000000002</v>
      </c>
      <c r="O79" s="48"/>
    </row>
    <row r="80" spans="1:15" s="2" customFormat="1" ht="15" customHeight="1">
      <c r="A80" s="2">
        <v>2013</v>
      </c>
      <c r="B80" s="48">
        <f t="shared" si="1"/>
        <v>2.7515413609327068</v>
      </c>
      <c r="D80" s="139">
        <v>2.544</v>
      </c>
      <c r="E80" s="135">
        <v>2.7050000000000001</v>
      </c>
      <c r="F80" s="89">
        <v>2.1291929999999999</v>
      </c>
      <c r="G80" s="140">
        <v>3.0394999999999999</v>
      </c>
      <c r="H80" s="136">
        <v>2.09</v>
      </c>
      <c r="I80" s="140">
        <v>2.5379999999999998</v>
      </c>
      <c r="J80" s="89">
        <v>2.5299999999999998</v>
      </c>
      <c r="L80" s="89">
        <v>1.956</v>
      </c>
      <c r="M80" s="141">
        <v>2.157</v>
      </c>
      <c r="O80" s="48"/>
    </row>
    <row r="81" spans="1:16" s="2" customFormat="1" ht="15" customHeight="1">
      <c r="A81" s="2">
        <v>2014</v>
      </c>
      <c r="B81" s="48">
        <f t="shared" si="1"/>
        <v>2.8843755874831092</v>
      </c>
      <c r="D81" s="139">
        <v>2.5379999999999998</v>
      </c>
      <c r="E81" s="135">
        <v>2.8370000000000002</v>
      </c>
      <c r="F81" s="89">
        <v>2.1799879999999998</v>
      </c>
      <c r="G81" s="140">
        <v>3.1089000000000002</v>
      </c>
      <c r="H81" s="136">
        <v>2.36</v>
      </c>
      <c r="I81" s="140">
        <v>2.706</v>
      </c>
      <c r="J81" s="89">
        <v>2.66</v>
      </c>
      <c r="L81" s="89">
        <v>1.986</v>
      </c>
      <c r="M81" s="141">
        <v>2.3130000000000002</v>
      </c>
      <c r="O81" s="48"/>
    </row>
    <row r="82" spans="1:16" ht="15" customHeight="1">
      <c r="A82" s="2">
        <v>2015</v>
      </c>
      <c r="B82" s="48">
        <f t="shared" si="1"/>
        <v>3.0329829420403862</v>
      </c>
      <c r="C82" s="2"/>
      <c r="D82" s="139">
        <v>2.5350000000000001</v>
      </c>
      <c r="E82" s="2">
        <v>2.9</v>
      </c>
      <c r="F82" s="48">
        <v>2.0852539999999999</v>
      </c>
      <c r="G82" s="140">
        <v>3.6345000000000001</v>
      </c>
      <c r="H82" s="136">
        <v>2.7</v>
      </c>
      <c r="I82" s="140">
        <v>2.823</v>
      </c>
      <c r="J82" s="2">
        <v>2.7</v>
      </c>
      <c r="L82" s="48">
        <v>2.294</v>
      </c>
      <c r="M82" s="141">
        <v>1.879</v>
      </c>
      <c r="O82" s="48"/>
      <c r="P82" s="2"/>
    </row>
    <row r="83" spans="1:16" s="2" customFormat="1" ht="15" customHeight="1">
      <c r="K83" s="48"/>
      <c r="N83" s="48"/>
    </row>
    <row r="84" spans="1:16" ht="15" customHeight="1">
      <c r="B84" s="48"/>
      <c r="C84" s="2" t="s">
        <v>33</v>
      </c>
      <c r="D84" s="48">
        <f t="shared" ref="D84:J84" si="2">AVERAGE(D57:D66)</f>
        <v>2.0571999999999999</v>
      </c>
      <c r="E84" s="48">
        <f t="shared" si="2"/>
        <v>1.9923000000000002</v>
      </c>
      <c r="F84" s="48">
        <f t="shared" si="2"/>
        <v>1.7299962999999998</v>
      </c>
      <c r="G84" s="48">
        <f>AVERAGE(G57:G66)</f>
        <v>2.3600499999999998</v>
      </c>
      <c r="H84" s="48">
        <f t="shared" si="2"/>
        <v>1.73</v>
      </c>
      <c r="I84" s="48">
        <f t="shared" si="2"/>
        <v>1.9354</v>
      </c>
      <c r="J84" s="48">
        <f t="shared" si="2"/>
        <v>2.254</v>
      </c>
      <c r="K84" s="48"/>
      <c r="L84" s="48"/>
      <c r="M84" s="48"/>
    </row>
  </sheetData>
  <dataConsolidate/>
  <phoneticPr fontId="5"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U114"/>
  <sheetViews>
    <sheetView zoomScale="75" zoomScaleNormal="75" zoomScalePageLayoutView="75" workbookViewId="0">
      <pane xSplit="1" ySplit="22" topLeftCell="B92" activePane="bottomRight" state="frozen"/>
      <selection pane="topRight" activeCell="B1" sqref="B1"/>
      <selection pane="bottomLeft" activeCell="A4" sqref="A4"/>
      <selection pane="bottomRight" activeCell="E12" sqref="E12"/>
    </sheetView>
  </sheetViews>
  <sheetFormatPr baseColWidth="10" defaultColWidth="11" defaultRowHeight="16"/>
  <cols>
    <col min="1" max="1" width="11" style="1"/>
    <col min="2" max="3" width="14.1640625" style="1" customWidth="1"/>
    <col min="4" max="10" width="11" style="1"/>
    <col min="11" max="16" width="14.33203125" style="1" customWidth="1"/>
    <col min="17" max="16384" width="11" style="1"/>
  </cols>
  <sheetData>
    <row r="1" spans="1:21" ht="18">
      <c r="A1" s="2"/>
      <c r="B1" s="23" t="s">
        <v>2</v>
      </c>
      <c r="C1" s="24"/>
      <c r="D1" s="24"/>
      <c r="E1" s="24"/>
      <c r="F1" s="24"/>
      <c r="G1" s="24"/>
      <c r="H1" s="24"/>
      <c r="I1" s="24"/>
      <c r="J1" s="24"/>
      <c r="K1" s="24"/>
      <c r="L1" s="24"/>
      <c r="M1" s="24"/>
      <c r="N1" s="24"/>
      <c r="O1" s="24"/>
      <c r="P1" s="24"/>
      <c r="Q1" s="24"/>
      <c r="R1" s="24"/>
      <c r="S1" s="24"/>
    </row>
    <row r="2" spans="1:21" ht="18">
      <c r="B2" s="25" t="s">
        <v>51</v>
      </c>
      <c r="C2" s="25"/>
      <c r="D2" s="25"/>
      <c r="E2" s="25"/>
      <c r="F2" s="25"/>
      <c r="G2" s="25"/>
      <c r="H2" s="25"/>
      <c r="I2" s="25"/>
      <c r="J2" s="25"/>
      <c r="K2" s="25"/>
      <c r="L2" s="25"/>
      <c r="M2" s="25"/>
      <c r="N2" s="25"/>
      <c r="O2" s="25"/>
      <c r="P2" s="25"/>
      <c r="Q2" s="25"/>
      <c r="R2" s="25"/>
      <c r="S2" s="25"/>
    </row>
    <row r="3" spans="1:21">
      <c r="B3" s="43" t="s">
        <v>52</v>
      </c>
      <c r="C3" s="43"/>
      <c r="D3" s="26"/>
      <c r="E3" s="26"/>
      <c r="F3" s="26"/>
      <c r="G3" s="26"/>
      <c r="H3" s="26"/>
      <c r="I3" s="26"/>
      <c r="J3" s="26"/>
      <c r="K3" s="26"/>
      <c r="L3" s="26"/>
      <c r="M3" s="26"/>
      <c r="N3" s="26"/>
      <c r="O3" s="26"/>
      <c r="P3" s="26"/>
      <c r="Q3" s="26"/>
      <c r="R3" s="26"/>
      <c r="S3" s="26"/>
    </row>
    <row r="4" spans="1:21">
      <c r="B4" s="43" t="s">
        <v>111</v>
      </c>
      <c r="C4" s="43"/>
      <c r="D4" s="26"/>
      <c r="E4" s="26"/>
      <c r="F4" s="26"/>
      <c r="G4" s="26"/>
      <c r="H4" s="26"/>
      <c r="I4" s="26"/>
      <c r="J4" s="26"/>
      <c r="K4" s="26"/>
      <c r="L4" s="26"/>
      <c r="M4" s="26"/>
      <c r="N4" s="26"/>
      <c r="O4" s="26"/>
      <c r="P4" s="26"/>
      <c r="Q4" s="26"/>
      <c r="R4" s="26"/>
      <c r="S4" s="26"/>
    </row>
    <row r="5" spans="1:21" ht="17" customHeight="1">
      <c r="B5" s="28" t="s">
        <v>12</v>
      </c>
      <c r="C5" s="27"/>
      <c r="D5" s="27"/>
      <c r="E5" s="27"/>
      <c r="F5" s="27"/>
      <c r="G5" s="27"/>
      <c r="H5" s="27"/>
      <c r="I5" s="27"/>
      <c r="J5" s="27"/>
      <c r="K5" s="27"/>
      <c r="L5" s="27"/>
      <c r="M5" s="27"/>
      <c r="N5" s="27"/>
      <c r="O5" s="27"/>
      <c r="P5" s="27"/>
      <c r="Q5" s="27"/>
      <c r="R5" s="27"/>
      <c r="S5" s="27"/>
    </row>
    <row r="6" spans="1:21" ht="17" customHeight="1">
      <c r="B6" s="27" t="s">
        <v>112</v>
      </c>
      <c r="C6" s="27" t="s">
        <v>130</v>
      </c>
      <c r="D6" s="27"/>
      <c r="E6" s="27"/>
      <c r="F6" s="27"/>
      <c r="G6" s="27"/>
      <c r="H6" s="27"/>
      <c r="I6" s="27"/>
      <c r="J6" s="27"/>
      <c r="K6" s="27"/>
      <c r="L6" s="27"/>
      <c r="M6" s="27"/>
      <c r="N6" s="27"/>
      <c r="O6" s="27"/>
      <c r="P6" s="27"/>
      <c r="Q6" s="27"/>
      <c r="R6" s="27"/>
      <c r="S6" s="27"/>
    </row>
    <row r="7" spans="1:21" ht="17" customHeight="1">
      <c r="B7" s="27" t="s">
        <v>113</v>
      </c>
      <c r="C7" s="27" t="s">
        <v>131</v>
      </c>
      <c r="D7" s="27"/>
      <c r="E7" s="27"/>
      <c r="F7" s="27"/>
      <c r="G7" s="27"/>
      <c r="H7" s="27"/>
      <c r="I7" s="27"/>
      <c r="J7" s="27"/>
      <c r="K7" s="27"/>
      <c r="L7" s="27"/>
      <c r="M7" s="27"/>
      <c r="N7" s="27"/>
      <c r="O7" s="27"/>
      <c r="P7" s="27"/>
      <c r="Q7" s="27"/>
      <c r="R7" s="27"/>
      <c r="S7" s="27"/>
    </row>
    <row r="8" spans="1:21" ht="17" customHeight="1">
      <c r="B8" s="46" t="s">
        <v>49</v>
      </c>
      <c r="C8" s="27" t="s">
        <v>78</v>
      </c>
      <c r="D8" s="27"/>
      <c r="E8" s="27"/>
      <c r="F8" s="27"/>
      <c r="G8" s="27"/>
      <c r="H8" s="27"/>
      <c r="I8" s="27"/>
      <c r="J8" s="27"/>
      <c r="K8" s="27"/>
      <c r="L8" s="28"/>
      <c r="M8" s="27"/>
      <c r="N8" s="27"/>
      <c r="O8" s="27"/>
      <c r="P8" s="27"/>
      <c r="Q8" s="27"/>
      <c r="R8" s="27"/>
      <c r="S8" s="27"/>
      <c r="T8" s="27"/>
      <c r="U8" s="27"/>
    </row>
    <row r="9" spans="1:21" ht="17" customHeight="1">
      <c r="B9" s="46" t="s">
        <v>114</v>
      </c>
      <c r="C9" s="81" t="s">
        <v>138</v>
      </c>
      <c r="D9" s="27"/>
      <c r="E9" s="27"/>
      <c r="F9" s="27"/>
      <c r="G9" s="27"/>
      <c r="H9" s="27"/>
      <c r="I9" s="27"/>
      <c r="J9" s="27"/>
      <c r="K9" s="27"/>
      <c r="L9" s="28"/>
      <c r="M9" s="27"/>
      <c r="N9" s="27"/>
      <c r="O9" s="27"/>
      <c r="P9" s="27"/>
      <c r="Q9" s="27"/>
      <c r="R9" s="27"/>
      <c r="S9" s="27"/>
      <c r="T9" s="27"/>
      <c r="U9" s="27"/>
    </row>
    <row r="10" spans="1:21" ht="17" customHeight="1">
      <c r="B10" s="46" t="s">
        <v>109</v>
      </c>
      <c r="C10" s="33" t="s">
        <v>110</v>
      </c>
      <c r="D10" s="27"/>
      <c r="E10" s="27"/>
      <c r="F10" s="27"/>
      <c r="G10" s="27"/>
      <c r="H10" s="27"/>
      <c r="I10" s="27"/>
      <c r="J10" s="27"/>
      <c r="K10" s="27"/>
      <c r="L10" s="28"/>
      <c r="M10" s="27"/>
      <c r="N10" s="27"/>
      <c r="O10" s="27"/>
      <c r="P10" s="27"/>
      <c r="Q10" s="27"/>
      <c r="R10" s="27"/>
      <c r="S10" s="27"/>
      <c r="T10" s="27"/>
      <c r="U10" s="27"/>
    </row>
    <row r="11" spans="1:21" ht="17" customHeight="1">
      <c r="B11" s="27" t="s">
        <v>104</v>
      </c>
      <c r="C11" s="33" t="s">
        <v>107</v>
      </c>
      <c r="D11" s="27"/>
      <c r="E11" s="27"/>
      <c r="F11" s="27"/>
      <c r="G11" s="27"/>
      <c r="H11" s="27"/>
      <c r="I11" s="27"/>
      <c r="J11" s="27"/>
      <c r="K11" s="27"/>
      <c r="L11" s="27"/>
      <c r="M11" s="27"/>
      <c r="N11" s="27"/>
      <c r="O11" s="27"/>
      <c r="P11" s="27"/>
      <c r="Q11" s="27"/>
      <c r="R11" s="27"/>
      <c r="S11" s="27"/>
      <c r="T11" s="27"/>
      <c r="U11" s="27"/>
    </row>
    <row r="12" spans="1:21" ht="17" customHeight="1">
      <c r="B12" s="46" t="s">
        <v>36</v>
      </c>
      <c r="C12" s="27" t="s">
        <v>79</v>
      </c>
      <c r="D12" s="27"/>
      <c r="E12" s="27"/>
      <c r="F12" s="27"/>
      <c r="G12" s="27"/>
      <c r="H12" s="27"/>
      <c r="I12" s="27"/>
      <c r="J12" s="27"/>
      <c r="K12" s="27"/>
      <c r="L12" s="28"/>
      <c r="M12" s="27"/>
      <c r="N12" s="27"/>
      <c r="O12" s="27"/>
      <c r="P12" s="27"/>
      <c r="Q12" s="27"/>
      <c r="R12" s="27"/>
      <c r="S12" s="27"/>
      <c r="T12" s="27"/>
      <c r="U12" s="27"/>
    </row>
    <row r="13" spans="1:21" ht="17" customHeight="1">
      <c r="B13" s="46" t="s">
        <v>35</v>
      </c>
      <c r="C13" s="27" t="s">
        <v>80</v>
      </c>
      <c r="D13" s="27"/>
      <c r="E13" s="27"/>
      <c r="F13" s="27"/>
      <c r="G13" s="27"/>
      <c r="H13" s="27"/>
      <c r="I13" s="27"/>
      <c r="J13" s="27"/>
      <c r="K13" s="27"/>
      <c r="L13" s="28"/>
      <c r="M13" s="27"/>
      <c r="N13" s="27"/>
      <c r="O13" s="27"/>
      <c r="P13" s="27"/>
      <c r="Q13" s="27"/>
      <c r="R13" s="27"/>
      <c r="S13" s="27"/>
      <c r="T13" s="27"/>
      <c r="U13" s="27"/>
    </row>
    <row r="14" spans="1:21" ht="17" customHeight="1">
      <c r="B14" s="46" t="s">
        <v>34</v>
      </c>
      <c r="C14" s="27" t="s">
        <v>81</v>
      </c>
      <c r="D14" s="27"/>
      <c r="E14" s="27"/>
      <c r="F14" s="27"/>
      <c r="G14" s="27"/>
      <c r="H14" s="27"/>
      <c r="I14" s="27"/>
      <c r="J14" s="27"/>
      <c r="K14" s="27"/>
      <c r="L14" s="28"/>
      <c r="M14" s="27"/>
      <c r="N14" s="27"/>
      <c r="O14" s="27"/>
      <c r="P14" s="27"/>
      <c r="Q14" s="27"/>
      <c r="R14" s="27"/>
      <c r="S14" s="27"/>
      <c r="T14" s="27"/>
      <c r="U14" s="27"/>
    </row>
    <row r="15" spans="1:21" ht="17" customHeight="1">
      <c r="A15" s="2"/>
      <c r="B15" s="83" t="s">
        <v>115</v>
      </c>
      <c r="C15" s="81" t="s">
        <v>132</v>
      </c>
      <c r="D15" s="27"/>
      <c r="E15" s="27"/>
      <c r="F15" s="27"/>
      <c r="G15" s="27"/>
      <c r="H15" s="27"/>
      <c r="I15" s="27"/>
      <c r="J15" s="27"/>
      <c r="K15" s="27"/>
      <c r="L15" s="28"/>
      <c r="M15" s="27"/>
      <c r="N15" s="27"/>
      <c r="O15" s="27"/>
      <c r="P15" s="27"/>
      <c r="Q15" s="27"/>
      <c r="R15" s="27"/>
      <c r="S15" s="27"/>
      <c r="T15" s="27"/>
      <c r="U15" s="27"/>
    </row>
    <row r="16" spans="1:21" ht="17" customHeight="1">
      <c r="A16" s="2"/>
      <c r="B16" s="83" t="s">
        <v>88</v>
      </c>
      <c r="C16" s="81" t="s">
        <v>89</v>
      </c>
      <c r="D16" s="27"/>
      <c r="E16" s="27"/>
      <c r="F16" s="47"/>
      <c r="G16" s="27"/>
      <c r="H16" s="27"/>
      <c r="I16" s="27"/>
      <c r="J16" s="27"/>
      <c r="K16" s="27"/>
      <c r="L16" s="28"/>
      <c r="M16" s="27"/>
      <c r="N16" s="27"/>
      <c r="O16" s="27"/>
      <c r="P16" s="27"/>
      <c r="Q16" s="27"/>
      <c r="R16" s="27"/>
      <c r="S16" s="27"/>
      <c r="T16" s="27"/>
      <c r="U16" s="27"/>
    </row>
    <row r="17" spans="1:21" ht="17" customHeight="1">
      <c r="A17" s="2"/>
      <c r="B17" s="46" t="s">
        <v>57</v>
      </c>
      <c r="C17" s="27" t="s">
        <v>106</v>
      </c>
      <c r="D17" s="27"/>
      <c r="E17" s="27"/>
      <c r="F17" s="47"/>
      <c r="G17" s="27"/>
      <c r="H17" s="27"/>
      <c r="I17" s="27"/>
      <c r="J17" s="27"/>
      <c r="K17" s="27"/>
      <c r="L17" s="28"/>
      <c r="M17" s="27"/>
      <c r="N17" s="27"/>
      <c r="O17" s="27"/>
      <c r="P17" s="27"/>
      <c r="Q17" s="27"/>
      <c r="R17" s="27"/>
      <c r="S17" s="27"/>
      <c r="T17" s="27"/>
      <c r="U17" s="27"/>
    </row>
    <row r="18" spans="1:21" ht="17" customHeight="1">
      <c r="A18" s="2"/>
      <c r="B18" s="46" t="s">
        <v>117</v>
      </c>
      <c r="C18" s="27" t="s">
        <v>133</v>
      </c>
      <c r="D18" s="27"/>
      <c r="E18" s="27"/>
      <c r="F18" s="47"/>
      <c r="G18" s="27"/>
      <c r="H18" s="27"/>
      <c r="I18" s="27"/>
      <c r="J18" s="27"/>
      <c r="K18" s="27"/>
      <c r="L18" s="28"/>
      <c r="M18" s="27"/>
      <c r="N18" s="27"/>
      <c r="O18" s="27"/>
      <c r="P18" s="27"/>
      <c r="Q18" s="27"/>
      <c r="R18" s="27"/>
      <c r="S18" s="27"/>
      <c r="T18" s="27"/>
      <c r="U18" s="27"/>
    </row>
    <row r="19" spans="1:21" ht="17" customHeight="1">
      <c r="A19" s="2"/>
      <c r="B19" s="83" t="s">
        <v>7</v>
      </c>
      <c r="C19" s="79" t="s">
        <v>82</v>
      </c>
      <c r="D19" s="27"/>
      <c r="E19" s="27"/>
      <c r="F19" s="27"/>
      <c r="G19" s="27"/>
      <c r="H19" s="27"/>
      <c r="I19" s="27"/>
      <c r="J19" s="27"/>
      <c r="K19" s="27"/>
      <c r="L19" s="27"/>
      <c r="M19" s="27"/>
      <c r="N19" s="27"/>
      <c r="O19" s="27"/>
      <c r="P19" s="27"/>
      <c r="Q19" s="27"/>
      <c r="R19" s="27"/>
      <c r="S19" s="27"/>
      <c r="T19" s="27"/>
      <c r="U19" s="27"/>
    </row>
    <row r="20" spans="1:21" s="12" customFormat="1" ht="15" customHeight="1">
      <c r="B20" s="13"/>
      <c r="D20" s="14"/>
      <c r="E20" s="14"/>
    </row>
    <row r="21" spans="1:21" s="104" customFormat="1" ht="15" customHeight="1">
      <c r="A21" s="97"/>
      <c r="B21" s="19" t="s">
        <v>38</v>
      </c>
      <c r="C21" s="93"/>
      <c r="D21" s="106"/>
      <c r="E21" s="106"/>
      <c r="F21" s="106"/>
      <c r="G21" s="106"/>
      <c r="H21" s="99"/>
      <c r="I21" s="99"/>
      <c r="J21" s="107"/>
      <c r="K21" s="107"/>
      <c r="L21" s="107"/>
      <c r="M21" s="107"/>
      <c r="N21" s="107"/>
      <c r="O21" s="107"/>
      <c r="P21" s="107"/>
      <c r="Q21" s="107"/>
    </row>
    <row r="22" spans="1:21" s="104" customFormat="1" ht="32">
      <c r="A22" s="19" t="s">
        <v>37</v>
      </c>
      <c r="B22" s="19" t="s">
        <v>3</v>
      </c>
      <c r="C22" s="19"/>
      <c r="D22" s="145" t="s">
        <v>112</v>
      </c>
      <c r="E22" s="145" t="s">
        <v>113</v>
      </c>
      <c r="F22" s="145" t="s">
        <v>70</v>
      </c>
      <c r="G22" s="145" t="s">
        <v>114</v>
      </c>
      <c r="H22" s="145" t="s">
        <v>109</v>
      </c>
      <c r="I22" s="145" t="s">
        <v>104</v>
      </c>
      <c r="J22" s="145" t="s">
        <v>36</v>
      </c>
      <c r="K22" s="145" t="s">
        <v>35</v>
      </c>
      <c r="L22" s="145" t="s">
        <v>34</v>
      </c>
      <c r="M22" s="145" t="s">
        <v>115</v>
      </c>
      <c r="N22" s="145" t="s">
        <v>116</v>
      </c>
      <c r="O22" s="145" t="s">
        <v>57</v>
      </c>
      <c r="P22" s="145" t="s">
        <v>117</v>
      </c>
      <c r="Q22" s="146" t="s">
        <v>69</v>
      </c>
      <c r="R22" s="2"/>
    </row>
    <row r="23" spans="1:21" s="2" customFormat="1">
      <c r="A23" s="18">
        <v>1959</v>
      </c>
      <c r="B23" s="48">
        <f>'Global Carbon Budget'!F23</f>
        <v>0.96813161241156886</v>
      </c>
      <c r="C23" s="48"/>
      <c r="D23" s="105">
        <v>1.6177999999999999</v>
      </c>
      <c r="E23" s="105">
        <v>-0.60104157502699995</v>
      </c>
      <c r="F23" s="105">
        <v>1.36595</v>
      </c>
      <c r="G23" s="105">
        <v>1.0715600000000001</v>
      </c>
      <c r="H23" s="105">
        <v>1.2275851870000001</v>
      </c>
      <c r="I23" s="105">
        <v>0.42779</v>
      </c>
      <c r="J23" s="141">
        <v>0.101426</v>
      </c>
      <c r="K23" s="105">
        <v>0.39336100000000002</v>
      </c>
      <c r="L23" s="139">
        <v>-0.82480069060302696</v>
      </c>
      <c r="M23" s="105">
        <v>6.3308534565199998E-2</v>
      </c>
      <c r="N23" s="105">
        <v>1.46297836303711</v>
      </c>
      <c r="O23" s="105">
        <v>1.381</v>
      </c>
      <c r="P23" s="105">
        <v>1.0299854874346801</v>
      </c>
      <c r="Q23" s="48">
        <v>1.224</v>
      </c>
      <c r="R23" s="131"/>
    </row>
    <row r="24" spans="1:21" s="2" customFormat="1">
      <c r="A24" s="18">
        <v>1960</v>
      </c>
      <c r="B24" s="48">
        <f>'Global Carbon Budget'!F24</f>
        <v>1.5936743062427325</v>
      </c>
      <c r="C24" s="48"/>
      <c r="D24" s="105">
        <v>3.1128</v>
      </c>
      <c r="E24" s="105">
        <v>1.8939651729</v>
      </c>
      <c r="F24" s="105">
        <v>0.321162</v>
      </c>
      <c r="G24" s="105">
        <v>0.75848700000000002</v>
      </c>
      <c r="H24" s="105">
        <v>1.8661966720000001</v>
      </c>
      <c r="I24" s="105">
        <v>1.9649000000000001</v>
      </c>
      <c r="J24" s="141">
        <v>1.84738</v>
      </c>
      <c r="K24" s="105">
        <v>1.32782</v>
      </c>
      <c r="L24" s="139">
        <v>0.30601859169163198</v>
      </c>
      <c r="M24" s="105">
        <v>1.0854372535600001</v>
      </c>
      <c r="N24" s="105">
        <v>1.50113153457642</v>
      </c>
      <c r="O24" s="105">
        <v>2.4489999999999998</v>
      </c>
      <c r="P24" s="105">
        <v>1.0962320871198701</v>
      </c>
      <c r="Q24" s="48">
        <v>1.726</v>
      </c>
      <c r="R24" s="131"/>
    </row>
    <row r="25" spans="1:21" s="2" customFormat="1">
      <c r="A25" s="18">
        <v>1961</v>
      </c>
      <c r="B25" s="48">
        <f>'Global Carbon Budget'!F25</f>
        <v>1.6537381136889078</v>
      </c>
      <c r="C25" s="48"/>
      <c r="D25" s="105">
        <v>1.1714</v>
      </c>
      <c r="E25" s="105">
        <v>0.99725215844500004</v>
      </c>
      <c r="F25" s="105">
        <v>1.3634299999999999</v>
      </c>
      <c r="G25" s="105">
        <v>0.13797999999999999</v>
      </c>
      <c r="H25" s="105">
        <v>0.90926235700000002</v>
      </c>
      <c r="I25" s="105">
        <v>1.6035999999999999</v>
      </c>
      <c r="J25" s="141">
        <v>1.1686799999999999</v>
      </c>
      <c r="K25" s="105">
        <v>0.27939199999999997</v>
      </c>
      <c r="L25" s="139">
        <v>-0.88570319514084905</v>
      </c>
      <c r="M25" s="105">
        <v>-0.35951147361199998</v>
      </c>
      <c r="N25" s="105">
        <v>0.78568118810653698</v>
      </c>
      <c r="O25" s="105">
        <v>1.6910000000000001</v>
      </c>
      <c r="P25" s="105">
        <v>-0.42369302342926102</v>
      </c>
      <c r="Q25" s="48">
        <v>1.111</v>
      </c>
      <c r="R25" s="131"/>
    </row>
    <row r="26" spans="1:21" s="2" customFormat="1">
      <c r="A26" s="18">
        <v>1962</v>
      </c>
      <c r="B26" s="48">
        <f>'Global Carbon Budget'!F26</f>
        <v>2.1530589105903561</v>
      </c>
      <c r="C26" s="48"/>
      <c r="D26" s="105">
        <v>2.5323000000000002</v>
      </c>
      <c r="E26" s="105">
        <v>1.7371362130200001</v>
      </c>
      <c r="F26" s="105">
        <v>1.30209</v>
      </c>
      <c r="G26" s="105">
        <v>0.26342700000000002</v>
      </c>
      <c r="H26" s="105">
        <v>1.6446243149999999</v>
      </c>
      <c r="I26" s="105">
        <v>1.9308000000000001</v>
      </c>
      <c r="J26" s="141">
        <v>2.2948300000000001</v>
      </c>
      <c r="K26" s="105">
        <v>1.49695</v>
      </c>
      <c r="L26" s="139">
        <v>-9.6676249647309503E-2</v>
      </c>
      <c r="M26" s="105">
        <v>6.8274459935000004E-2</v>
      </c>
      <c r="N26" s="105">
        <v>1.1827358007430999</v>
      </c>
      <c r="O26" s="105">
        <v>2.4289999999999998</v>
      </c>
      <c r="P26" s="105">
        <v>-2.3501951472707901E-2</v>
      </c>
      <c r="Q26" s="48">
        <v>2.2519999999999998</v>
      </c>
      <c r="R26" s="131"/>
    </row>
    <row r="27" spans="1:21" s="2" customFormat="1">
      <c r="A27" s="18">
        <v>1963</v>
      </c>
      <c r="B27" s="48">
        <f>'Global Carbon Budget'!F27</f>
        <v>2.1176362114315026</v>
      </c>
      <c r="C27" s="48"/>
      <c r="D27" s="105">
        <v>1.2303999999999999</v>
      </c>
      <c r="E27" s="105">
        <v>-5.3417161289499998E-2</v>
      </c>
      <c r="F27" s="105">
        <v>-0.102946</v>
      </c>
      <c r="G27" s="105">
        <v>0.2467</v>
      </c>
      <c r="H27" s="105">
        <v>0.96735981599999998</v>
      </c>
      <c r="I27" s="105">
        <v>1.9765999999999999</v>
      </c>
      <c r="J27" s="141">
        <v>1.6354299999999999</v>
      </c>
      <c r="K27" s="105">
        <v>-1.18252</v>
      </c>
      <c r="L27" s="139">
        <v>-0.77205974358813001</v>
      </c>
      <c r="M27" s="105">
        <v>-0.367849748383</v>
      </c>
      <c r="N27" s="105">
        <v>1.17835700511932</v>
      </c>
      <c r="O27" s="105">
        <v>0.89700000000000002</v>
      </c>
      <c r="P27" s="105">
        <v>0.39266897079215601</v>
      </c>
      <c r="Q27" s="48">
        <v>1.8129999999999999</v>
      </c>
      <c r="R27" s="131"/>
    </row>
    <row r="28" spans="1:21" s="2" customFormat="1">
      <c r="A28" s="18">
        <v>1964</v>
      </c>
      <c r="B28" s="48">
        <f>'Global Carbon Budget'!F28</f>
        <v>2.1861465460543181</v>
      </c>
      <c r="C28" s="48"/>
      <c r="D28" s="105">
        <v>2.4940000000000002</v>
      </c>
      <c r="E28" s="105">
        <v>0.87641672025799999</v>
      </c>
      <c r="F28" s="105">
        <v>2.1600799999999998</v>
      </c>
      <c r="G28" s="105">
        <v>1.1036300000000001</v>
      </c>
      <c r="H28" s="105">
        <v>2.5703872630000002</v>
      </c>
      <c r="I28" s="105">
        <v>1.7253000000000001</v>
      </c>
      <c r="J28" s="141">
        <v>2.2347999999999999</v>
      </c>
      <c r="K28" s="105">
        <v>1.5075700000000001</v>
      </c>
      <c r="L28" s="139">
        <v>0.54137184584800502</v>
      </c>
      <c r="M28" s="105">
        <v>0.95350560776000004</v>
      </c>
      <c r="N28" s="105">
        <v>1.6490044593811</v>
      </c>
      <c r="O28" s="105">
        <v>2.61</v>
      </c>
      <c r="P28" s="105">
        <v>0.73479391515919501</v>
      </c>
      <c r="Q28" s="48">
        <v>1.5049999999999999</v>
      </c>
      <c r="R28" s="131"/>
    </row>
    <row r="29" spans="1:21" s="2" customFormat="1">
      <c r="A29" s="18">
        <v>1965</v>
      </c>
      <c r="B29" s="48">
        <f>'Global Carbon Budget'!F29</f>
        <v>0.83488895138985253</v>
      </c>
      <c r="C29" s="48"/>
      <c r="D29" s="105">
        <v>1.9789000000000001</v>
      </c>
      <c r="E29" s="105">
        <v>-0.22317025656600001</v>
      </c>
      <c r="F29" s="105">
        <v>1.4661</v>
      </c>
      <c r="G29" s="105">
        <v>0.17083100000000001</v>
      </c>
      <c r="H29" s="105">
        <v>1.106985721</v>
      </c>
      <c r="I29" s="105">
        <v>0.12293</v>
      </c>
      <c r="J29" s="141">
        <v>0.90386699999999998</v>
      </c>
      <c r="K29" s="105">
        <v>-0.563504</v>
      </c>
      <c r="L29" s="139">
        <v>-0.74231256666229894</v>
      </c>
      <c r="M29" s="105">
        <v>-1.28619345419</v>
      </c>
      <c r="N29" s="105">
        <v>0.34665265679359403</v>
      </c>
      <c r="O29" s="105">
        <v>0.66600000000000004</v>
      </c>
      <c r="P29" s="105">
        <v>-0.75695838472110899</v>
      </c>
      <c r="Q29" s="48">
        <v>1.3169999999999999</v>
      </c>
      <c r="R29" s="131"/>
    </row>
    <row r="30" spans="1:21" s="2" customFormat="1">
      <c r="A30" s="18">
        <v>1966</v>
      </c>
      <c r="B30" s="48">
        <f>'Global Carbon Budget'!F30</f>
        <v>1.0114547686678539</v>
      </c>
      <c r="C30" s="48"/>
      <c r="D30" s="105">
        <v>1.7508999999999999</v>
      </c>
      <c r="E30" s="105">
        <v>1.6923873253299999</v>
      </c>
      <c r="F30" s="105">
        <v>1.98525</v>
      </c>
      <c r="G30" s="105">
        <v>1.2023900000000001</v>
      </c>
      <c r="H30" s="105">
        <v>1.3005223690000001</v>
      </c>
      <c r="I30" s="105">
        <v>0.72521999999999998</v>
      </c>
      <c r="J30" s="141">
        <v>0.103315</v>
      </c>
      <c r="K30" s="105">
        <v>1.6805000000000001</v>
      </c>
      <c r="L30" s="139">
        <v>3.6208631125475697E-2</v>
      </c>
      <c r="M30" s="105">
        <v>1.07362261114</v>
      </c>
      <c r="N30" s="105">
        <v>0.99687850475311302</v>
      </c>
      <c r="O30" s="105">
        <v>2.383</v>
      </c>
      <c r="P30" s="105">
        <v>2.02762704860121</v>
      </c>
      <c r="Q30" s="48">
        <v>1.1020000000000001</v>
      </c>
      <c r="R30" s="131"/>
    </row>
    <row r="31" spans="1:21" s="2" customFormat="1">
      <c r="A31" s="18">
        <v>1967</v>
      </c>
      <c r="B31" s="48">
        <f>'Global Carbon Budget'!F31</f>
        <v>2.4466009111105098</v>
      </c>
      <c r="C31" s="48"/>
      <c r="D31" s="105">
        <v>2.2199</v>
      </c>
      <c r="E31" s="105">
        <v>1.2033182545300001</v>
      </c>
      <c r="F31" s="105">
        <v>1.4262300000000001</v>
      </c>
      <c r="G31" s="105">
        <v>0.57955500000000004</v>
      </c>
      <c r="H31" s="105">
        <v>2.1264820969999998</v>
      </c>
      <c r="I31" s="105">
        <v>2.3971</v>
      </c>
      <c r="J31" s="141">
        <v>2.6821700000000002</v>
      </c>
      <c r="K31" s="105">
        <v>0.59126400000000001</v>
      </c>
      <c r="L31" s="139">
        <v>0.66556619078006196</v>
      </c>
      <c r="M31" s="105">
        <v>0.89248658661299995</v>
      </c>
      <c r="N31" s="105">
        <v>2.5809397697448699</v>
      </c>
      <c r="O31" s="105">
        <v>1.1910000000000001</v>
      </c>
      <c r="P31" s="105">
        <v>2.0501828790312899</v>
      </c>
      <c r="Q31" s="48">
        <v>1.3779999999999999</v>
      </c>
      <c r="R31" s="131"/>
    </row>
    <row r="32" spans="1:21" s="2" customFormat="1">
      <c r="A32" s="18">
        <v>1968</v>
      </c>
      <c r="B32" s="48">
        <f>'Global Carbon Budget'!F32</f>
        <v>1.781496706919016</v>
      </c>
      <c r="C32" s="48"/>
      <c r="D32" s="105">
        <v>2.9687999999999999</v>
      </c>
      <c r="E32" s="105">
        <v>2.2755067316800002</v>
      </c>
      <c r="F32" s="105">
        <v>1.4833700000000001</v>
      </c>
      <c r="G32" s="105">
        <v>1.29918</v>
      </c>
      <c r="H32" s="105">
        <v>2.6442674259999999</v>
      </c>
      <c r="I32" s="105">
        <v>1.8462000000000001</v>
      </c>
      <c r="J32" s="141">
        <v>3.02041</v>
      </c>
      <c r="K32" s="105">
        <v>2.5429499999999998</v>
      </c>
      <c r="L32" s="139">
        <v>2.2397323870624701</v>
      </c>
      <c r="M32" s="105">
        <v>2.4789773125100001</v>
      </c>
      <c r="N32" s="105">
        <v>2.7821378707885698</v>
      </c>
      <c r="O32" s="105">
        <v>2.754</v>
      </c>
      <c r="P32" s="105">
        <v>2.4847589220451298</v>
      </c>
      <c r="Q32" s="48">
        <v>2.6440000000000001</v>
      </c>
      <c r="R32" s="131"/>
    </row>
    <row r="33" spans="1:18" s="2" customFormat="1">
      <c r="A33" s="18">
        <v>1969</v>
      </c>
      <c r="B33" s="48">
        <f>'Global Carbon Budget'!F33</f>
        <v>1.2025130114513172</v>
      </c>
      <c r="C33" s="48"/>
      <c r="D33" s="105">
        <v>0.85518000000000005</v>
      </c>
      <c r="E33" s="105">
        <v>5.9183514904300003E-2</v>
      </c>
      <c r="F33" s="105">
        <v>0.833565</v>
      </c>
      <c r="G33" s="105">
        <v>-4.4649599999999996E-3</v>
      </c>
      <c r="H33" s="105">
        <v>0.61906215499999995</v>
      </c>
      <c r="I33" s="105">
        <v>0.85504999999999998</v>
      </c>
      <c r="J33" s="141">
        <v>1.0823299999999999E-2</v>
      </c>
      <c r="K33" s="105">
        <v>-0.45024799999999998</v>
      </c>
      <c r="L33" s="139">
        <v>-2.0956228721374301E-2</v>
      </c>
      <c r="M33" s="105">
        <v>0.24833841778999999</v>
      </c>
      <c r="N33" s="105">
        <v>0.46514391899108898</v>
      </c>
      <c r="O33" s="105">
        <v>0.871</v>
      </c>
      <c r="P33" s="105">
        <v>0.38788053390988603</v>
      </c>
      <c r="Q33" s="48">
        <v>0.57799999999999996</v>
      </c>
      <c r="R33" s="131"/>
    </row>
    <row r="34" spans="1:18" s="2" customFormat="1">
      <c r="A34" s="18">
        <v>1970</v>
      </c>
      <c r="B34" s="48">
        <f>'Global Carbon Budget'!F34</f>
        <v>1.9794577980557002</v>
      </c>
      <c r="C34" s="48"/>
      <c r="D34" s="105">
        <v>1.6604000000000001</v>
      </c>
      <c r="E34" s="105">
        <v>-2.9867568562900002E-2</v>
      </c>
      <c r="F34" s="105">
        <v>1.69651</v>
      </c>
      <c r="G34" s="105">
        <v>0.56482399999999999</v>
      </c>
      <c r="H34" s="105">
        <v>1.1558799609999999</v>
      </c>
      <c r="I34" s="105">
        <v>0.49994</v>
      </c>
      <c r="J34" s="141">
        <v>-0.59976600000000002</v>
      </c>
      <c r="K34" s="105">
        <v>-8.4123500000000004E-2</v>
      </c>
      <c r="L34" s="139">
        <v>-1.18688929895358</v>
      </c>
      <c r="M34" s="105">
        <v>0.10715850462199999</v>
      </c>
      <c r="N34" s="105">
        <v>0.68627321720123302</v>
      </c>
      <c r="O34" s="105">
        <v>2.0419999999999998</v>
      </c>
      <c r="P34" s="105">
        <v>-1.1645087135641401</v>
      </c>
      <c r="Q34" s="48">
        <v>0.68799999999999994</v>
      </c>
      <c r="R34" s="131"/>
    </row>
    <row r="35" spans="1:18" s="2" customFormat="1">
      <c r="A35" s="18">
        <v>1971</v>
      </c>
      <c r="B35" s="48">
        <f>'Global Carbon Budget'!F35</f>
        <v>2.7553876501389372</v>
      </c>
      <c r="C35" s="48"/>
      <c r="D35" s="105">
        <v>3.9956999999999998</v>
      </c>
      <c r="E35" s="105">
        <v>2.40811634656</v>
      </c>
      <c r="F35" s="105">
        <v>2.4046400000000001</v>
      </c>
      <c r="G35" s="105">
        <v>1.50457</v>
      </c>
      <c r="H35" s="105">
        <v>3.0578936240000001</v>
      </c>
      <c r="I35" s="105">
        <v>1.5208999999999999</v>
      </c>
      <c r="J35" s="141">
        <v>2.9118200000000001</v>
      </c>
      <c r="K35" s="105">
        <v>2.95994</v>
      </c>
      <c r="L35" s="139">
        <v>2.02525063671199</v>
      </c>
      <c r="M35" s="105">
        <v>2.1815600692900001</v>
      </c>
      <c r="N35" s="105">
        <v>2.71821260452271</v>
      </c>
      <c r="O35" s="105">
        <v>3.101</v>
      </c>
      <c r="P35" s="105">
        <v>1.99853206334408</v>
      </c>
      <c r="Q35" s="48">
        <v>2.6219999999999999</v>
      </c>
      <c r="R35" s="131"/>
    </row>
    <row r="36" spans="1:18" s="2" customFormat="1">
      <c r="A36" s="18">
        <v>1972</v>
      </c>
      <c r="B36" s="48">
        <f>'Global Carbon Budget'!F36</f>
        <v>0.98379630847382105</v>
      </c>
      <c r="C36" s="48"/>
      <c r="D36" s="105">
        <v>1.6566000000000001</v>
      </c>
      <c r="E36" s="105">
        <v>0.59764967387199996</v>
      </c>
      <c r="F36" s="105">
        <v>0.50239299999999998</v>
      </c>
      <c r="G36" s="105">
        <v>0.66353700000000004</v>
      </c>
      <c r="H36" s="105">
        <v>1.374770303</v>
      </c>
      <c r="I36" s="105">
        <v>-1.4513E-2</v>
      </c>
      <c r="J36" s="141">
        <v>0.55229499999999998</v>
      </c>
      <c r="K36" s="105">
        <v>1.68553</v>
      </c>
      <c r="L36" s="139">
        <v>1.3600866917288399</v>
      </c>
      <c r="M36" s="105">
        <v>1.36110078093</v>
      </c>
      <c r="N36" s="105">
        <v>1.8183635473251301</v>
      </c>
      <c r="O36" s="105">
        <v>0.51900000000000002</v>
      </c>
      <c r="P36" s="105">
        <v>1.5007799229262999</v>
      </c>
      <c r="Q36" s="48">
        <v>1.7090000000000001</v>
      </c>
      <c r="R36" s="131"/>
    </row>
    <row r="37" spans="1:18" s="2" customFormat="1">
      <c r="A37" s="18">
        <v>1973</v>
      </c>
      <c r="B37" s="48">
        <f>'Global Carbon Budget'!F37</f>
        <v>1.2847859200314813</v>
      </c>
      <c r="C37" s="48"/>
      <c r="D37" s="105">
        <v>2.4780000000000002</v>
      </c>
      <c r="E37" s="105">
        <v>2.09518591923</v>
      </c>
      <c r="F37" s="105">
        <v>2.4441199999999998</v>
      </c>
      <c r="G37" s="105">
        <v>1.4822599999999999</v>
      </c>
      <c r="H37" s="105">
        <v>2.2284438510000002</v>
      </c>
      <c r="I37" s="105">
        <v>1.2579</v>
      </c>
      <c r="J37" s="141">
        <v>0.32521</v>
      </c>
      <c r="K37" s="105">
        <v>3.1716299999999999</v>
      </c>
      <c r="L37" s="139">
        <v>0.62227699309622897</v>
      </c>
      <c r="M37" s="105">
        <v>0.81117129276699995</v>
      </c>
      <c r="N37" s="105">
        <v>2.08168697357178</v>
      </c>
      <c r="O37" s="105">
        <v>3.012</v>
      </c>
      <c r="P37" s="105">
        <v>1.6651282006505299</v>
      </c>
      <c r="Q37" s="48">
        <v>0.63700000000000001</v>
      </c>
      <c r="R37" s="131"/>
    </row>
    <row r="38" spans="1:18" s="2" customFormat="1">
      <c r="A38" s="18">
        <v>1974</v>
      </c>
      <c r="B38" s="48">
        <f>'Global Carbon Budget'!F38</f>
        <v>2.979046778825801</v>
      </c>
      <c r="C38" s="48"/>
      <c r="D38" s="105">
        <v>6.0301999999999998</v>
      </c>
      <c r="E38" s="105">
        <v>6.4326532525999998</v>
      </c>
      <c r="F38" s="105">
        <v>3.6467999999999998</v>
      </c>
      <c r="G38" s="105">
        <v>1.51858</v>
      </c>
      <c r="H38" s="105">
        <v>3.9829308010000002</v>
      </c>
      <c r="I38" s="105">
        <v>4.1463999999999999</v>
      </c>
      <c r="J38" s="141">
        <v>5.9414899999999999</v>
      </c>
      <c r="K38" s="105">
        <v>5.4279999999999999</v>
      </c>
      <c r="L38" s="139">
        <v>3.4449110537110301</v>
      </c>
      <c r="M38" s="105">
        <v>3.94038084571</v>
      </c>
      <c r="N38" s="105">
        <v>4.4485092163085902</v>
      </c>
      <c r="O38" s="105">
        <v>5.0389999999999997</v>
      </c>
      <c r="P38" s="105">
        <v>4.21545859530457</v>
      </c>
      <c r="Q38" s="48">
        <v>4.1879999999999997</v>
      </c>
      <c r="R38" s="131"/>
    </row>
    <row r="39" spans="1:18" s="2" customFormat="1">
      <c r="A39" s="18">
        <v>1975</v>
      </c>
      <c r="B39" s="48">
        <f>'Global Carbon Budget'!F39</f>
        <v>1.753634485552876</v>
      </c>
      <c r="C39" s="48"/>
      <c r="D39" s="105">
        <v>3.6372</v>
      </c>
      <c r="E39" s="105">
        <v>3.9800981155400001</v>
      </c>
      <c r="F39" s="105">
        <v>1.7113</v>
      </c>
      <c r="G39" s="105">
        <v>1.28267</v>
      </c>
      <c r="H39" s="105">
        <v>2.477489759</v>
      </c>
      <c r="I39" s="105">
        <v>1.5781000000000001</v>
      </c>
      <c r="J39" s="141">
        <v>3.5929000000000002</v>
      </c>
      <c r="K39" s="105">
        <v>3.4885700000000002</v>
      </c>
      <c r="L39" s="139">
        <v>1.87526732464144</v>
      </c>
      <c r="M39" s="105">
        <v>2.39401316383</v>
      </c>
      <c r="N39" s="105">
        <v>3.1648290157318102</v>
      </c>
      <c r="O39" s="105">
        <v>2.637</v>
      </c>
      <c r="P39" s="105">
        <v>2.02673008804401</v>
      </c>
      <c r="Q39" s="48">
        <v>2.9750000000000001</v>
      </c>
      <c r="R39" s="131"/>
    </row>
    <row r="40" spans="1:18" s="2" customFormat="1">
      <c r="A40" s="18">
        <v>1976</v>
      </c>
      <c r="B40" s="48">
        <f>'Global Carbon Budget'!F40</f>
        <v>2.4787118569304791</v>
      </c>
      <c r="C40" s="48"/>
      <c r="D40" s="105">
        <v>4.8460000000000001</v>
      </c>
      <c r="E40" s="105">
        <v>3.0390040891000001</v>
      </c>
      <c r="F40" s="105">
        <v>2.6336200000000001</v>
      </c>
      <c r="G40" s="105">
        <v>1.13968</v>
      </c>
      <c r="H40" s="105">
        <v>3.5078854900000001</v>
      </c>
      <c r="I40" s="105">
        <v>2.1004</v>
      </c>
      <c r="J40" s="141">
        <v>4.8617699999999999</v>
      </c>
      <c r="K40" s="105">
        <v>2.3844099999999999</v>
      </c>
      <c r="L40" s="139">
        <v>3.8456398796376399</v>
      </c>
      <c r="M40" s="105">
        <v>2.3251722847499998</v>
      </c>
      <c r="N40" s="105">
        <v>3.62382984161377</v>
      </c>
      <c r="O40" s="105">
        <v>2.5470000000000002</v>
      </c>
      <c r="P40" s="105">
        <v>3.5228340004560899</v>
      </c>
      <c r="Q40" s="48">
        <v>4.1980000000000004</v>
      </c>
      <c r="R40" s="131"/>
    </row>
    <row r="41" spans="1:18" s="2" customFormat="1">
      <c r="A41" s="18">
        <v>1977</v>
      </c>
      <c r="B41" s="48">
        <f>'Global Carbon Budget'!F41</f>
        <v>0.59213764676741487</v>
      </c>
      <c r="C41" s="48"/>
      <c r="D41" s="105">
        <v>2.5343</v>
      </c>
      <c r="E41" s="105">
        <v>1.7478182604700001</v>
      </c>
      <c r="F41" s="105">
        <v>1.60992</v>
      </c>
      <c r="G41" s="105">
        <v>0.61462899999999998</v>
      </c>
      <c r="H41" s="105">
        <v>1.6601500440000001</v>
      </c>
      <c r="I41" s="105">
        <v>1.0182</v>
      </c>
      <c r="J41" s="141">
        <v>2.0724399999999998</v>
      </c>
      <c r="K41" s="105">
        <v>-0.111933</v>
      </c>
      <c r="L41" s="139">
        <v>1.6254784530347901</v>
      </c>
      <c r="M41" s="105">
        <v>1.91058693026</v>
      </c>
      <c r="N41" s="105">
        <v>2.7710740566253702</v>
      </c>
      <c r="O41" s="105">
        <v>2.5910000000000002</v>
      </c>
      <c r="P41" s="105">
        <v>1.18454935672979</v>
      </c>
      <c r="Q41" s="48">
        <v>2.2690000000000001</v>
      </c>
      <c r="R41" s="131"/>
    </row>
    <row r="42" spans="1:18" s="2" customFormat="1">
      <c r="A42" s="18">
        <v>1978</v>
      </c>
      <c r="B42" s="48">
        <f>'Global Carbon Budget'!F42</f>
        <v>1.9217473658641977</v>
      </c>
      <c r="C42" s="48"/>
      <c r="D42" s="105">
        <v>3.8136000000000001</v>
      </c>
      <c r="E42" s="105">
        <v>3.93467559665</v>
      </c>
      <c r="F42" s="105">
        <v>3.4863900000000001</v>
      </c>
      <c r="G42" s="105">
        <v>1.2566600000000001</v>
      </c>
      <c r="H42" s="105">
        <v>3.2140353990000001</v>
      </c>
      <c r="I42" s="105">
        <v>3.1278999999999999</v>
      </c>
      <c r="J42" s="141">
        <v>3.9065500000000002</v>
      </c>
      <c r="K42" s="105">
        <v>2.3915099999999998</v>
      </c>
      <c r="L42" s="139">
        <v>2.20337236915673</v>
      </c>
      <c r="M42" s="105">
        <v>1.74005930594</v>
      </c>
      <c r="N42" s="105">
        <v>2.5049102306365998</v>
      </c>
      <c r="O42" s="105">
        <v>3.758</v>
      </c>
      <c r="P42" s="105">
        <v>3.0345194217370501</v>
      </c>
      <c r="Q42" s="48">
        <v>2.952</v>
      </c>
      <c r="R42" s="131"/>
    </row>
    <row r="43" spans="1:18" s="2" customFormat="1" ht="15" customHeight="1">
      <c r="A43" s="18">
        <v>1979</v>
      </c>
      <c r="B43" s="48">
        <f>'Global Carbon Budget'!F43</f>
        <v>0.52565904785425088</v>
      </c>
      <c r="C43" s="48"/>
      <c r="D43" s="105">
        <v>2.5722999999999998</v>
      </c>
      <c r="E43" s="105">
        <v>1.09335793746</v>
      </c>
      <c r="F43" s="105">
        <v>1.78694</v>
      </c>
      <c r="G43" s="105">
        <v>0.83900300000000005</v>
      </c>
      <c r="H43" s="105">
        <v>1.708955805</v>
      </c>
      <c r="I43" s="105">
        <v>0.99746000000000001</v>
      </c>
      <c r="J43" s="141">
        <v>0.94981800000000005</v>
      </c>
      <c r="K43" s="105">
        <v>0.39829399999999998</v>
      </c>
      <c r="L43" s="139">
        <v>1.05366339816656</v>
      </c>
      <c r="M43" s="105">
        <v>0.78173784222999998</v>
      </c>
      <c r="N43" s="105">
        <v>2.0112726688385001</v>
      </c>
      <c r="O43" s="105">
        <v>1.609</v>
      </c>
      <c r="P43" s="105">
        <v>1.41198054166635</v>
      </c>
      <c r="Q43" s="48">
        <v>1.944</v>
      </c>
      <c r="R43" s="131"/>
    </row>
    <row r="44" spans="1:18" s="2" customFormat="1" ht="15" customHeight="1">
      <c r="A44" s="18">
        <v>1980</v>
      </c>
      <c r="B44" s="48">
        <f>'Global Carbon Budget'!F44</f>
        <v>1.1521990382464524</v>
      </c>
      <c r="C44" s="48"/>
      <c r="D44" s="105">
        <v>1.9924999999999999</v>
      </c>
      <c r="E44" s="105">
        <v>-1.3310090743</v>
      </c>
      <c r="F44" s="105">
        <v>1.57304</v>
      </c>
      <c r="G44" s="105">
        <v>0.55391000000000001</v>
      </c>
      <c r="H44" s="105">
        <v>1.7258823889999999</v>
      </c>
      <c r="I44" s="105">
        <v>1.1503000000000001</v>
      </c>
      <c r="J44" s="141">
        <v>0.59168100000000001</v>
      </c>
      <c r="K44" s="105">
        <v>-1.0601799999999999</v>
      </c>
      <c r="L44" s="139">
        <v>-0.61813171226193497</v>
      </c>
      <c r="M44" s="105">
        <v>-1.1239731904100001</v>
      </c>
      <c r="N44" s="105">
        <v>1.2079359292984</v>
      </c>
      <c r="O44" s="105">
        <v>1.26</v>
      </c>
      <c r="P44" s="105">
        <v>-0.70544408811443404</v>
      </c>
      <c r="Q44" s="48">
        <v>1.226</v>
      </c>
      <c r="R44" s="131"/>
    </row>
    <row r="45" spans="1:18" s="2" customFormat="1" ht="15" customHeight="1">
      <c r="A45" s="18">
        <v>1981</v>
      </c>
      <c r="B45" s="48">
        <f>'Global Carbon Budget'!F45</f>
        <v>2.1418599724374907</v>
      </c>
      <c r="C45" s="48"/>
      <c r="D45" s="105">
        <v>3.617</v>
      </c>
      <c r="E45" s="105">
        <v>2.4743133197299998</v>
      </c>
      <c r="F45" s="105">
        <v>3.0259499999999999</v>
      </c>
      <c r="G45" s="105">
        <v>1.66445</v>
      </c>
      <c r="H45" s="105">
        <v>2.331955856</v>
      </c>
      <c r="I45" s="105">
        <v>2.6861000000000002</v>
      </c>
      <c r="J45" s="141">
        <v>2.6297299999999999</v>
      </c>
      <c r="K45" s="105">
        <v>1.0142</v>
      </c>
      <c r="L45" s="139">
        <v>0.88219963287397696</v>
      </c>
      <c r="M45" s="105">
        <v>1.10054620956</v>
      </c>
      <c r="N45" s="105">
        <v>3.2268705368042001</v>
      </c>
      <c r="O45" s="105">
        <v>3.6760000000000002</v>
      </c>
      <c r="P45" s="105">
        <v>1.7761268656086799</v>
      </c>
      <c r="Q45" s="48">
        <v>1.927</v>
      </c>
      <c r="R45" s="131"/>
    </row>
    <row r="46" spans="1:18" s="2" customFormat="1" ht="15" customHeight="1">
      <c r="A46" s="18">
        <v>1982</v>
      </c>
      <c r="B46" s="48">
        <f>'Global Carbon Budget'!F46</f>
        <v>2.3059673603795976</v>
      </c>
      <c r="C46" s="48"/>
      <c r="D46" s="105">
        <v>2.1574</v>
      </c>
      <c r="E46" s="105">
        <v>0.29553340612700002</v>
      </c>
      <c r="F46" s="105">
        <v>2.1076700000000002</v>
      </c>
      <c r="G46" s="105">
        <v>0.807342</v>
      </c>
      <c r="H46" s="105">
        <v>2.3485209789999999</v>
      </c>
      <c r="I46" s="105">
        <v>0.66988000000000003</v>
      </c>
      <c r="J46" s="141">
        <v>1.3813800000000001</v>
      </c>
      <c r="K46" s="105">
        <v>1.08863</v>
      </c>
      <c r="L46" s="139">
        <v>1.61831880047608</v>
      </c>
      <c r="M46" s="105">
        <v>0.84679530899</v>
      </c>
      <c r="N46" s="105">
        <v>1.8728940486907999</v>
      </c>
      <c r="O46" s="105">
        <v>0.83599999999999997</v>
      </c>
      <c r="P46" s="105">
        <v>0.380050469678063</v>
      </c>
      <c r="Q46" s="48">
        <v>2.2679999999999998</v>
      </c>
      <c r="R46" s="131"/>
    </row>
    <row r="47" spans="1:18" s="2" customFormat="1" ht="15" customHeight="1">
      <c r="A47" s="18">
        <v>1983</v>
      </c>
      <c r="B47" s="48">
        <f>'Global Carbon Budget'!F47</f>
        <v>0.49338591629153861</v>
      </c>
      <c r="C47" s="48"/>
      <c r="D47" s="105">
        <v>0.40528999999999998</v>
      </c>
      <c r="E47" s="105">
        <v>-1.7390162247800001</v>
      </c>
      <c r="F47" s="105">
        <v>1.4056</v>
      </c>
      <c r="G47" s="105">
        <v>0.68328699999999998</v>
      </c>
      <c r="H47" s="105">
        <v>0.76125315400000004</v>
      </c>
      <c r="I47" s="105">
        <v>1.2746999999999999</v>
      </c>
      <c r="J47" s="141">
        <v>-0.55136399999999997</v>
      </c>
      <c r="K47" s="105">
        <v>-1.53918</v>
      </c>
      <c r="L47" s="139">
        <v>-0.835103485484325</v>
      </c>
      <c r="M47" s="105">
        <v>-1.8851675607</v>
      </c>
      <c r="N47" s="105">
        <v>0.79483914375305198</v>
      </c>
      <c r="O47" s="105">
        <v>0.58399999999999996</v>
      </c>
      <c r="P47" s="105">
        <v>-0.44087816490654502</v>
      </c>
      <c r="Q47" s="48">
        <v>8.5000000000000006E-2</v>
      </c>
      <c r="R47" s="131"/>
    </row>
    <row r="48" spans="1:18" s="2" customFormat="1" ht="15" customHeight="1">
      <c r="A48" s="18">
        <v>1984</v>
      </c>
      <c r="B48" s="48">
        <f>'Global Carbon Budget'!F48</f>
        <v>2.1068134978679711</v>
      </c>
      <c r="C48" s="48"/>
      <c r="D48" s="105">
        <v>3.4496000000000002</v>
      </c>
      <c r="E48" s="105">
        <v>2.4480882089199998</v>
      </c>
      <c r="F48" s="105">
        <v>2.73306</v>
      </c>
      <c r="G48" s="105">
        <v>1.96763</v>
      </c>
      <c r="H48" s="105">
        <v>2.986643806</v>
      </c>
      <c r="I48" s="105">
        <v>1.3473999999999999</v>
      </c>
      <c r="J48" s="141">
        <v>1.4292499999999999</v>
      </c>
      <c r="K48" s="105">
        <v>3.3249499999999999</v>
      </c>
      <c r="L48" s="139">
        <v>2.1068219398316299</v>
      </c>
      <c r="M48" s="105">
        <v>2.5752264343300002</v>
      </c>
      <c r="N48" s="105">
        <v>2.65518021583557</v>
      </c>
      <c r="O48" s="105">
        <v>4.3259999999999996</v>
      </c>
      <c r="P48" s="105">
        <v>2.1101719855232801</v>
      </c>
      <c r="Q48" s="48">
        <v>3.4630000000000001</v>
      </c>
      <c r="R48" s="131"/>
    </row>
    <row r="49" spans="1:18" s="2" customFormat="1" ht="15" customHeight="1">
      <c r="A49" s="18">
        <v>1985</v>
      </c>
      <c r="B49" s="48">
        <f>'Global Carbon Budget'!F49</f>
        <v>1.4672333768326202</v>
      </c>
      <c r="C49" s="48"/>
      <c r="D49" s="105">
        <v>3.2113</v>
      </c>
      <c r="E49" s="105">
        <v>2.6484035068799998</v>
      </c>
      <c r="F49" s="105">
        <v>3.4917199999999999</v>
      </c>
      <c r="G49" s="105">
        <v>1.0388299999999999</v>
      </c>
      <c r="H49" s="105">
        <v>3.134553677</v>
      </c>
      <c r="I49" s="105">
        <v>2.5247000000000002</v>
      </c>
      <c r="J49" s="141">
        <v>2.4426299999999999</v>
      </c>
      <c r="K49" s="105">
        <v>2.6391100000000001</v>
      </c>
      <c r="L49" s="139">
        <v>2.2476166736294698</v>
      </c>
      <c r="M49" s="105">
        <v>1.4456015637999999</v>
      </c>
      <c r="N49" s="105">
        <v>2.9196550846099898</v>
      </c>
      <c r="O49" s="105">
        <v>3.4710000000000001</v>
      </c>
      <c r="P49" s="105">
        <v>2.9807491321367601</v>
      </c>
      <c r="Q49" s="48">
        <v>2.5049999999999999</v>
      </c>
      <c r="R49" s="131"/>
    </row>
    <row r="50" spans="1:18" s="2" customFormat="1" ht="15" customHeight="1">
      <c r="A50" s="18">
        <v>1986</v>
      </c>
      <c r="B50" s="48">
        <f>'Global Carbon Budget'!F50</f>
        <v>2.8895061654799283</v>
      </c>
      <c r="C50" s="48"/>
      <c r="D50" s="105">
        <v>2.3033999999999999</v>
      </c>
      <c r="E50" s="105">
        <v>1.7466936567</v>
      </c>
      <c r="F50" s="105">
        <v>3.0101399999999998</v>
      </c>
      <c r="G50" s="105">
        <v>1.0248600000000001</v>
      </c>
      <c r="H50" s="105">
        <v>2.7133475570000001</v>
      </c>
      <c r="I50" s="105">
        <v>1.9044000000000001</v>
      </c>
      <c r="J50" s="141">
        <v>1.93564</v>
      </c>
      <c r="K50" s="105">
        <v>2.2917900000000002</v>
      </c>
      <c r="L50" s="139">
        <v>1.92396608521221</v>
      </c>
      <c r="M50" s="105">
        <v>-5.9920880465300003E-2</v>
      </c>
      <c r="N50" s="105">
        <v>2.6015601158142099</v>
      </c>
      <c r="O50" s="105">
        <v>1.5329999999999999</v>
      </c>
      <c r="P50" s="105">
        <v>2.33689209516562</v>
      </c>
      <c r="Q50" s="48">
        <v>2.6579999999999999</v>
      </c>
      <c r="R50" s="131"/>
    </row>
    <row r="51" spans="1:18" s="2" customFormat="1" ht="15" customHeight="1">
      <c r="A51" s="18">
        <v>1987</v>
      </c>
      <c r="B51" s="48">
        <f>'Global Carbon Budget'!F51</f>
        <v>-0.48352198892341258</v>
      </c>
      <c r="C51" s="48"/>
      <c r="D51" s="105">
        <v>4.5019000000000003E-2</v>
      </c>
      <c r="E51" s="105">
        <v>-1.97438142189</v>
      </c>
      <c r="F51" s="105">
        <v>2.4149400000000001</v>
      </c>
      <c r="G51" s="105">
        <v>0.48680699999999999</v>
      </c>
      <c r="H51" s="105">
        <v>0.87972068299999995</v>
      </c>
      <c r="I51" s="105">
        <v>0.66622999999999999</v>
      </c>
      <c r="J51" s="141">
        <v>-0.65741300000000003</v>
      </c>
      <c r="K51" s="105">
        <v>-1.65198</v>
      </c>
      <c r="L51" s="139">
        <v>9.6580003874691997E-2</v>
      </c>
      <c r="M51" s="105">
        <v>-1.1350707041600001</v>
      </c>
      <c r="N51" s="105">
        <v>1.03047430515289</v>
      </c>
      <c r="O51" s="105">
        <v>0.23200000000000001</v>
      </c>
      <c r="P51" s="105">
        <v>-0.20488327711382801</v>
      </c>
      <c r="Q51" s="48">
        <v>0.82399999999999995</v>
      </c>
      <c r="R51" s="131"/>
    </row>
    <row r="52" spans="1:18" s="2" customFormat="1" ht="15" customHeight="1">
      <c r="A52" s="18">
        <v>1988</v>
      </c>
      <c r="B52" s="48">
        <f>'Global Carbon Budget'!F52</f>
        <v>0.80587821589753483</v>
      </c>
      <c r="C52" s="48"/>
      <c r="D52" s="105">
        <v>2.3923999999999999</v>
      </c>
      <c r="E52" s="105">
        <v>0.71874034882399995</v>
      </c>
      <c r="F52" s="105">
        <v>2.4721700000000002</v>
      </c>
      <c r="G52" s="105">
        <v>1.8221799999999999</v>
      </c>
      <c r="H52" s="105">
        <v>2.3977476449999999</v>
      </c>
      <c r="I52" s="105">
        <v>3.2204999999999999</v>
      </c>
      <c r="J52" s="141">
        <v>2.3093699999999999</v>
      </c>
      <c r="K52" s="105">
        <v>0.61413399999999996</v>
      </c>
      <c r="L52" s="139">
        <v>-4.2445363861084197E-2</v>
      </c>
      <c r="M52" s="105">
        <v>0.76499283650100003</v>
      </c>
      <c r="N52" s="105">
        <v>2.9465267658233598</v>
      </c>
      <c r="O52" s="105">
        <v>3.1080000000000001</v>
      </c>
      <c r="P52" s="105">
        <v>2.2115649310210999</v>
      </c>
      <c r="Q52" s="48">
        <v>1.1080000000000001</v>
      </c>
      <c r="R52" s="131"/>
    </row>
    <row r="53" spans="1:18" s="2" customFormat="1" ht="15" customHeight="1">
      <c r="A53" s="18">
        <v>1989</v>
      </c>
      <c r="B53" s="48">
        <f>'Global Carbon Budget'!F53</f>
        <v>2.7035333505945527</v>
      </c>
      <c r="C53" s="48"/>
      <c r="D53" s="105">
        <v>4.7598000000000003</v>
      </c>
      <c r="E53" s="105">
        <v>3.3313389584199999</v>
      </c>
      <c r="F53" s="105">
        <v>3.4487299999999999</v>
      </c>
      <c r="G53" s="105">
        <v>2.1089199999999999</v>
      </c>
      <c r="H53" s="105">
        <v>3.4687638029999999</v>
      </c>
      <c r="I53" s="105">
        <v>2.0402999999999998</v>
      </c>
      <c r="J53" s="141">
        <v>3.3781500000000002</v>
      </c>
      <c r="K53" s="105">
        <v>4.1073599999999999</v>
      </c>
      <c r="L53" s="139">
        <v>3.2021950200918199</v>
      </c>
      <c r="M53" s="105">
        <v>3.4503875797800001</v>
      </c>
      <c r="N53" s="105">
        <v>4.1462321281433097</v>
      </c>
      <c r="O53" s="105">
        <v>4.532</v>
      </c>
      <c r="P53" s="105">
        <v>3.53729105546241</v>
      </c>
      <c r="Q53" s="48">
        <v>3.327</v>
      </c>
      <c r="R53" s="131"/>
    </row>
    <row r="54" spans="1:18" s="2" customFormat="1" ht="15" customHeight="1">
      <c r="A54" s="18">
        <v>1990</v>
      </c>
      <c r="B54" s="48">
        <f>'Global Carbon Budget'!F54</f>
        <v>2.9950256213394058</v>
      </c>
      <c r="C54" s="48"/>
      <c r="D54" s="105">
        <v>2.7799</v>
      </c>
      <c r="E54" s="105">
        <v>2.0815924302900002</v>
      </c>
      <c r="F54" s="105">
        <v>2.9321100000000002</v>
      </c>
      <c r="G54" s="105">
        <v>1.0087600000000001</v>
      </c>
      <c r="H54" s="105">
        <v>2.243151111</v>
      </c>
      <c r="I54" s="105">
        <v>1.7826</v>
      </c>
      <c r="J54" s="141">
        <v>0.91493000000000002</v>
      </c>
      <c r="K54" s="105">
        <v>2.7028300000000001</v>
      </c>
      <c r="L54" s="139">
        <v>2.1546511794834902</v>
      </c>
      <c r="M54" s="105">
        <v>2.10220856306</v>
      </c>
      <c r="N54" s="105">
        <v>2.8055400848388699</v>
      </c>
      <c r="O54" s="105">
        <v>2.367</v>
      </c>
      <c r="P54" s="105">
        <v>1.9874793518985401</v>
      </c>
      <c r="Q54" s="48">
        <v>2.2000000000000002</v>
      </c>
      <c r="R54" s="131"/>
    </row>
    <row r="55" spans="1:18" s="2" customFormat="1" ht="15" customHeight="1">
      <c r="A55" s="18">
        <v>1991</v>
      </c>
      <c r="B55" s="48">
        <f>'Global Carbon Budget'!F55</f>
        <v>4.1240435552758168</v>
      </c>
      <c r="C55" s="48"/>
      <c r="D55" s="105">
        <v>2.4319000000000002</v>
      </c>
      <c r="E55" s="105">
        <v>0.82495808131100001</v>
      </c>
      <c r="F55" s="105">
        <v>2.1791100000000001</v>
      </c>
      <c r="G55" s="105">
        <v>1.29749</v>
      </c>
      <c r="H55" s="105">
        <v>2.4500978099999999</v>
      </c>
      <c r="I55" s="105">
        <v>3.2900999999999998</v>
      </c>
      <c r="J55" s="141">
        <v>2.2968299999999999</v>
      </c>
      <c r="K55" s="105">
        <v>-0.57075299999999995</v>
      </c>
      <c r="L55" s="139">
        <v>1.0413037455037999</v>
      </c>
      <c r="M55" s="105">
        <v>0.20139172094900001</v>
      </c>
      <c r="N55" s="105">
        <v>2.9306333065032999</v>
      </c>
      <c r="O55" s="105">
        <v>1.887</v>
      </c>
      <c r="P55" s="105">
        <v>1.81370483109126</v>
      </c>
      <c r="Q55" s="48">
        <v>2.1800000000000002</v>
      </c>
      <c r="R55" s="131"/>
    </row>
    <row r="56" spans="1:18" s="2" customFormat="1" ht="15" customHeight="1">
      <c r="A56" s="18">
        <v>1992</v>
      </c>
      <c r="B56" s="48">
        <f>'Global Carbon Budget'!F56</f>
        <v>3.9375328196733492</v>
      </c>
      <c r="C56" s="48"/>
      <c r="D56" s="105">
        <v>3.8645999999999998</v>
      </c>
      <c r="E56" s="105">
        <v>0.32187046311700002</v>
      </c>
      <c r="F56" s="105">
        <v>2.2452200000000002</v>
      </c>
      <c r="G56" s="105">
        <v>1.7114100000000001</v>
      </c>
      <c r="H56" s="105">
        <v>3.6957792650000001</v>
      </c>
      <c r="I56" s="105">
        <v>1.8658999999999999</v>
      </c>
      <c r="J56" s="141">
        <v>1.6807300000000001</v>
      </c>
      <c r="K56" s="105">
        <v>2.0874199999999998</v>
      </c>
      <c r="L56" s="139">
        <v>3.0492977528188199</v>
      </c>
      <c r="M56" s="105">
        <v>0.666364949697</v>
      </c>
      <c r="N56" s="105">
        <v>2.5029194355011</v>
      </c>
      <c r="O56" s="105">
        <v>2.66</v>
      </c>
      <c r="P56" s="105">
        <v>2.0516303147951001</v>
      </c>
      <c r="Q56" s="48">
        <v>1.498</v>
      </c>
      <c r="R56" s="131"/>
    </row>
    <row r="57" spans="1:18" s="2" customFormat="1" ht="15" customHeight="1">
      <c r="A57" s="18">
        <v>1993</v>
      </c>
      <c r="B57" s="48">
        <f>'Global Carbon Budget'!F57</f>
        <v>2.6665706775469462</v>
      </c>
      <c r="C57" s="48"/>
      <c r="D57" s="105">
        <v>4.0708000000000002</v>
      </c>
      <c r="E57" s="105">
        <v>2.75989590957</v>
      </c>
      <c r="F57" s="105">
        <v>4.6033400000000002</v>
      </c>
      <c r="G57" s="105">
        <v>1.3846700000000001</v>
      </c>
      <c r="H57" s="105">
        <v>3.1244923409999998</v>
      </c>
      <c r="I57" s="105">
        <v>2.9487999999999999</v>
      </c>
      <c r="J57" s="141">
        <v>2.7499699999999998</v>
      </c>
      <c r="K57" s="105">
        <v>2.7501099999999998</v>
      </c>
      <c r="L57" s="139">
        <v>3.1324329590478599</v>
      </c>
      <c r="M57" s="105">
        <v>2.12557261155</v>
      </c>
      <c r="N57" s="105">
        <v>3.5459978580474898</v>
      </c>
      <c r="O57" s="105">
        <v>3.8650000000000002</v>
      </c>
      <c r="P57" s="105">
        <v>2.3282900365137502</v>
      </c>
      <c r="Q57" s="48">
        <v>2.2599999999999998</v>
      </c>
      <c r="R57" s="131"/>
    </row>
    <row r="58" spans="1:18" s="2" customFormat="1" ht="15" customHeight="1">
      <c r="A58" s="18">
        <v>1994</v>
      </c>
      <c r="B58" s="48">
        <f>'Global Carbon Budget'!F58</f>
        <v>1.9581520107936572</v>
      </c>
      <c r="C58" s="48"/>
      <c r="D58" s="105">
        <v>2.0339</v>
      </c>
      <c r="E58" s="105">
        <v>1.54220790286</v>
      </c>
      <c r="F58" s="105">
        <v>2.6912400000000001</v>
      </c>
      <c r="G58" s="105">
        <v>0.29964400000000002</v>
      </c>
      <c r="H58" s="105">
        <v>1.895968326</v>
      </c>
      <c r="I58" s="105">
        <v>1.5356000000000001</v>
      </c>
      <c r="J58" s="141">
        <v>1.5509900000000001</v>
      </c>
      <c r="K58" s="105">
        <v>-8.30322E-2</v>
      </c>
      <c r="L58" s="139">
        <v>0.92893603439768002</v>
      </c>
      <c r="M58" s="105">
        <v>0.683665803633</v>
      </c>
      <c r="N58" s="105">
        <v>2.3844585418701199</v>
      </c>
      <c r="O58" s="105">
        <v>2.4300000000000002</v>
      </c>
      <c r="P58" s="105">
        <v>0.65225861857143397</v>
      </c>
      <c r="Q58" s="48">
        <v>1.996</v>
      </c>
      <c r="R58" s="131"/>
    </row>
    <row r="59" spans="1:18" s="2" customFormat="1" ht="15" customHeight="1">
      <c r="A59" s="18">
        <v>1995</v>
      </c>
      <c r="B59" s="48">
        <f>'Global Carbon Budget'!F59</f>
        <v>1.5658301224526636</v>
      </c>
      <c r="C59" s="48"/>
      <c r="D59" s="105">
        <v>1.7038</v>
      </c>
      <c r="E59" s="105">
        <v>0.86433176585500004</v>
      </c>
      <c r="F59" s="105">
        <v>2.3536000000000001</v>
      </c>
      <c r="G59" s="105">
        <v>1.12799</v>
      </c>
      <c r="H59" s="105">
        <v>1.6992681190000001</v>
      </c>
      <c r="I59" s="105">
        <v>2.9236</v>
      </c>
      <c r="J59" s="141">
        <v>1.95946</v>
      </c>
      <c r="K59" s="105">
        <v>0.77813900000000003</v>
      </c>
      <c r="L59" s="139">
        <v>0.75903167570932994</v>
      </c>
      <c r="M59" s="105">
        <v>-1.8953745114600001E-2</v>
      </c>
      <c r="N59" s="105">
        <v>2.16291356086731</v>
      </c>
      <c r="O59" s="105">
        <v>1.83</v>
      </c>
      <c r="P59" s="105">
        <v>1.6639877986770999</v>
      </c>
      <c r="Q59" s="48">
        <v>1.3080000000000001</v>
      </c>
      <c r="R59" s="131"/>
    </row>
    <row r="60" spans="1:18" s="2" customFormat="1" ht="15" customHeight="1">
      <c r="A60" s="18">
        <v>1996</v>
      </c>
      <c r="B60" s="48">
        <f>'Global Carbon Budget'!F60</f>
        <v>3.6429128305804888</v>
      </c>
      <c r="C60" s="48"/>
      <c r="D60" s="105">
        <v>4.3863000000000003</v>
      </c>
      <c r="E60" s="105">
        <v>3.48532735099</v>
      </c>
      <c r="F60" s="105">
        <v>3.1039300000000001</v>
      </c>
      <c r="G60" s="105">
        <v>1.2725</v>
      </c>
      <c r="H60" s="105">
        <v>3.3007621490000001</v>
      </c>
      <c r="I60" s="105">
        <v>3.1857000000000002</v>
      </c>
      <c r="J60" s="141">
        <v>3.1123500000000002</v>
      </c>
      <c r="K60" s="105">
        <v>4.6207399999999996</v>
      </c>
      <c r="L60" s="139">
        <v>2.4220633146945798</v>
      </c>
      <c r="M60" s="105">
        <v>2.7642867145999999</v>
      </c>
      <c r="N60" s="105">
        <v>3.02950215339661</v>
      </c>
      <c r="O60" s="105">
        <v>4.7290000000000001</v>
      </c>
      <c r="P60" s="105">
        <v>3.1331424014825502</v>
      </c>
      <c r="Q60" s="48">
        <v>3.0910000000000002</v>
      </c>
      <c r="R60" s="131"/>
    </row>
    <row r="61" spans="1:18" s="2" customFormat="1" ht="15" customHeight="1">
      <c r="A61" s="18">
        <v>1997</v>
      </c>
      <c r="B61" s="80">
        <f>'Global Carbon Budget'!F61</f>
        <v>2.4054677347649189</v>
      </c>
      <c r="C61" s="48"/>
      <c r="D61" s="105">
        <v>2.4055</v>
      </c>
      <c r="E61" s="105">
        <v>3.1694906390700002</v>
      </c>
      <c r="F61" s="105">
        <v>3.87649</v>
      </c>
      <c r="G61" s="105">
        <v>1.41011</v>
      </c>
      <c r="H61" s="105">
        <v>2.2882569620000002</v>
      </c>
      <c r="I61" s="105">
        <v>3.4011</v>
      </c>
      <c r="J61" s="141">
        <v>3.5163199999999999</v>
      </c>
      <c r="K61" s="105">
        <v>2.6316799999999998</v>
      </c>
      <c r="L61" s="139">
        <v>3.0212383186243801</v>
      </c>
      <c r="M61" s="105">
        <v>2.2202253465299999</v>
      </c>
      <c r="N61" s="105">
        <v>3.0503685474395801</v>
      </c>
      <c r="O61" s="105">
        <v>2.8330000000000002</v>
      </c>
      <c r="P61" s="105">
        <v>4.56306333719506</v>
      </c>
      <c r="Q61" s="48">
        <v>2.3650000000000002</v>
      </c>
      <c r="R61" s="131"/>
    </row>
    <row r="62" spans="1:18" s="2" customFormat="1" ht="15" customHeight="1">
      <c r="A62" s="18">
        <v>1998</v>
      </c>
      <c r="B62" s="80">
        <f>'Global Carbon Budget'!F62</f>
        <v>-0.15585643515732972</v>
      </c>
      <c r="C62" s="48"/>
      <c r="D62" s="105">
        <v>0.87019000000000002</v>
      </c>
      <c r="E62" s="105">
        <v>0.90563362251500001</v>
      </c>
      <c r="F62" s="105">
        <v>1.8953</v>
      </c>
      <c r="G62" s="105">
        <v>1.1036600000000001</v>
      </c>
      <c r="H62" s="105">
        <v>0.78555498300000004</v>
      </c>
      <c r="I62" s="105">
        <v>3.0882000000000001</v>
      </c>
      <c r="J62" s="141">
        <v>0.99933700000000003</v>
      </c>
      <c r="K62" s="105">
        <v>1.29206</v>
      </c>
      <c r="L62" s="139">
        <v>0.16763310722014799</v>
      </c>
      <c r="M62" s="105">
        <v>0.90594219389300001</v>
      </c>
      <c r="N62" s="105">
        <v>1.63318467140198</v>
      </c>
      <c r="O62" s="105">
        <v>2.5289999999999999</v>
      </c>
      <c r="P62" s="105">
        <v>2.2996432860657299</v>
      </c>
      <c r="Q62" s="48">
        <v>1.454</v>
      </c>
      <c r="R62" s="131"/>
    </row>
    <row r="63" spans="1:18" s="2" customFormat="1" ht="15" customHeight="1">
      <c r="A63" s="18">
        <v>1999</v>
      </c>
      <c r="B63" s="80">
        <f>'Global Carbon Budget'!F63</f>
        <v>2.8513746685441119</v>
      </c>
      <c r="C63" s="48"/>
      <c r="D63" s="105">
        <v>4.7976999999999999</v>
      </c>
      <c r="E63" s="105">
        <v>2.6552616037400001</v>
      </c>
      <c r="F63" s="105">
        <v>2.6721300000000001</v>
      </c>
      <c r="G63" s="105">
        <v>1.9980500000000001</v>
      </c>
      <c r="H63" s="105">
        <v>3.695680614</v>
      </c>
      <c r="I63" s="105">
        <v>2.698</v>
      </c>
      <c r="J63" s="141">
        <v>3.7437200000000002</v>
      </c>
      <c r="K63" s="105">
        <v>3.8741599999999998</v>
      </c>
      <c r="L63" s="139">
        <v>2.9948550197857999</v>
      </c>
      <c r="M63" s="105">
        <v>3.3319356878900002</v>
      </c>
      <c r="N63" s="105">
        <v>3.7979176044464098</v>
      </c>
      <c r="O63" s="105">
        <v>5.3739999999999997</v>
      </c>
      <c r="P63" s="105">
        <v>3.1187439186814698</v>
      </c>
      <c r="Q63" s="48">
        <v>4.5380000000000003</v>
      </c>
      <c r="R63" s="131"/>
    </row>
    <row r="64" spans="1:18" s="2" customFormat="1" ht="15" customHeight="1">
      <c r="A64" s="18">
        <v>2000</v>
      </c>
      <c r="B64" s="80">
        <f>'Global Carbon Budget'!F64</f>
        <v>3.2584134290981628</v>
      </c>
      <c r="C64" s="48"/>
      <c r="D64" s="105">
        <v>4.5967000000000002</v>
      </c>
      <c r="E64" s="105">
        <v>4.6968236151499996</v>
      </c>
      <c r="F64" s="105">
        <v>3.8736299999999999</v>
      </c>
      <c r="G64" s="105">
        <v>1.8453900000000001</v>
      </c>
      <c r="H64" s="105">
        <v>3.5001573800000001</v>
      </c>
      <c r="I64" s="105">
        <v>3.5186000000000002</v>
      </c>
      <c r="J64" s="141">
        <v>5.2136199999999997</v>
      </c>
      <c r="K64" s="105">
        <v>4.3818299999999999</v>
      </c>
      <c r="L64" s="139">
        <v>3.7561582251635199</v>
      </c>
      <c r="M64" s="105">
        <v>3.6651985336099999</v>
      </c>
      <c r="N64" s="105">
        <v>4.4123473167419398</v>
      </c>
      <c r="O64" s="105">
        <v>5.3380000000000001</v>
      </c>
      <c r="P64" s="105">
        <v>3.28139975704388</v>
      </c>
      <c r="Q64" s="48">
        <v>4.28</v>
      </c>
      <c r="R64" s="131"/>
    </row>
    <row r="65" spans="1:18" s="2" customFormat="1" ht="15" customHeight="1">
      <c r="A65" s="18">
        <v>2001</v>
      </c>
      <c r="B65" s="80">
        <f>'Global Carbon Budget'!F65</f>
        <v>2.0368263457115878</v>
      </c>
      <c r="C65" s="48"/>
      <c r="D65" s="105">
        <v>3.3151000000000002</v>
      </c>
      <c r="E65" s="105">
        <v>2.6543444588799998</v>
      </c>
      <c r="F65" s="105">
        <v>3.0627200000000001</v>
      </c>
      <c r="G65" s="105">
        <v>1.0194399999999999</v>
      </c>
      <c r="H65" s="105">
        <v>2.3022482389999999</v>
      </c>
      <c r="I65" s="105">
        <v>2.5895999999999999</v>
      </c>
      <c r="J65" s="141">
        <v>2.92388</v>
      </c>
      <c r="K65" s="105">
        <v>0.92705300000000002</v>
      </c>
      <c r="L65" s="139">
        <v>1.9077649203696301</v>
      </c>
      <c r="M65" s="105">
        <v>1.2460787679000001</v>
      </c>
      <c r="N65" s="105">
        <v>2.8784334659576398</v>
      </c>
      <c r="O65" s="105">
        <v>3.1989999999999998</v>
      </c>
      <c r="P65" s="105">
        <v>2.6841228353605202</v>
      </c>
      <c r="Q65" s="48">
        <v>3.3780000000000001</v>
      </c>
      <c r="R65" s="131"/>
    </row>
    <row r="66" spans="1:18" s="2" customFormat="1" ht="15" customHeight="1">
      <c r="A66" s="18">
        <v>2002</v>
      </c>
      <c r="B66" s="80">
        <f>'Global Carbon Budget'!F66</f>
        <v>0.83371145739116326</v>
      </c>
      <c r="C66" s="48"/>
      <c r="D66" s="105">
        <v>2.1496</v>
      </c>
      <c r="E66" s="105">
        <v>-0.33797267813800003</v>
      </c>
      <c r="F66" s="105">
        <v>1.9216</v>
      </c>
      <c r="G66" s="105">
        <v>0.95875100000000002</v>
      </c>
      <c r="H66" s="105">
        <v>1.825088206</v>
      </c>
      <c r="I66" s="105">
        <v>1.3973</v>
      </c>
      <c r="J66" s="141">
        <v>0.79225299999999999</v>
      </c>
      <c r="K66" s="105">
        <v>0.221438</v>
      </c>
      <c r="L66" s="139">
        <v>0.2943370515464</v>
      </c>
      <c r="M66" s="105">
        <v>-0.65253163921500001</v>
      </c>
      <c r="N66" s="105">
        <v>1.4905920028686499</v>
      </c>
      <c r="O66" s="105">
        <v>1.877</v>
      </c>
      <c r="P66" s="105">
        <v>0.24681333632749899</v>
      </c>
      <c r="Q66" s="48">
        <v>1.4119999999999999</v>
      </c>
      <c r="R66" s="131"/>
    </row>
    <row r="67" spans="1:18" s="2" customFormat="1" ht="15" customHeight="1">
      <c r="A67" s="18">
        <v>2003</v>
      </c>
      <c r="B67" s="80">
        <f>'Global Carbon Budget'!F67</f>
        <v>1.1556235479286427</v>
      </c>
      <c r="C67" s="48"/>
      <c r="D67" s="105">
        <v>3.1074000000000002</v>
      </c>
      <c r="E67" s="105">
        <v>1.54890778008</v>
      </c>
      <c r="F67" s="105">
        <v>3.13679</v>
      </c>
      <c r="G67" s="105">
        <v>1.64513</v>
      </c>
      <c r="H67" s="105">
        <v>2.232302437</v>
      </c>
      <c r="I67" s="105">
        <v>3.1682000000000001</v>
      </c>
      <c r="J67" s="141">
        <v>1.96116</v>
      </c>
      <c r="K67" s="105">
        <v>1.32782</v>
      </c>
      <c r="L67" s="139">
        <v>1.4318307749294401</v>
      </c>
      <c r="M67" s="105">
        <v>0.43799091058599998</v>
      </c>
      <c r="N67" s="105">
        <v>2.8257501125335698</v>
      </c>
      <c r="O67" s="105">
        <v>3.5219999999999998</v>
      </c>
      <c r="P67" s="105">
        <v>3.68042688600358</v>
      </c>
      <c r="Q67" s="48">
        <v>2.2909999999999999</v>
      </c>
      <c r="R67" s="131"/>
    </row>
    <row r="68" spans="1:18" s="2" customFormat="1" ht="15" customHeight="1">
      <c r="A68" s="18">
        <v>2004</v>
      </c>
      <c r="B68" s="80">
        <f>'Global Carbon Budget'!F68</f>
        <v>3.3129972670733419</v>
      </c>
      <c r="C68" s="48"/>
      <c r="D68" s="105">
        <v>4.4673999999999996</v>
      </c>
      <c r="E68" s="105">
        <v>3.7376093841800002</v>
      </c>
      <c r="F68" s="105">
        <v>3.3647200000000002</v>
      </c>
      <c r="G68" s="105">
        <v>1.7973600000000001</v>
      </c>
      <c r="H68" s="105">
        <v>3.9720401280000002</v>
      </c>
      <c r="I68" s="105">
        <v>4.3281000000000001</v>
      </c>
      <c r="J68" s="141">
        <v>4.2900400000000003</v>
      </c>
      <c r="K68" s="105">
        <v>5.3712299999999997</v>
      </c>
      <c r="L68" s="139">
        <v>3.6145271320195702</v>
      </c>
      <c r="M68" s="105">
        <v>2.6685520978700001</v>
      </c>
      <c r="N68" s="105">
        <v>4.4279470443725604</v>
      </c>
      <c r="O68" s="105">
        <v>4.2359999999999998</v>
      </c>
      <c r="P68" s="105">
        <v>4.2066990774411996</v>
      </c>
      <c r="Q68" s="48">
        <v>4.25</v>
      </c>
      <c r="R68" s="131"/>
    </row>
    <row r="69" spans="1:18" s="2" customFormat="1" ht="15" customHeight="1">
      <c r="A69" s="18">
        <v>2005</v>
      </c>
      <c r="B69" s="80">
        <f>'Global Carbon Budget'!F69</f>
        <v>1.8125143097360148</v>
      </c>
      <c r="C69" s="48"/>
      <c r="D69" s="105">
        <v>0.9748</v>
      </c>
      <c r="E69" s="105">
        <v>1.03227090108</v>
      </c>
      <c r="F69" s="105">
        <v>3.10175</v>
      </c>
      <c r="G69" s="105">
        <v>1.7789699999999999</v>
      </c>
      <c r="H69" s="105">
        <v>1.76493346</v>
      </c>
      <c r="I69" s="105">
        <v>2.9988000000000001</v>
      </c>
      <c r="J69" s="141">
        <v>2.8428399999999998</v>
      </c>
      <c r="K69" s="105">
        <v>1.51912</v>
      </c>
      <c r="L69" s="139">
        <v>1.7100736787858299</v>
      </c>
      <c r="M69" s="105">
        <v>0.40940636050099999</v>
      </c>
      <c r="N69" s="105">
        <v>2.8114473819732702</v>
      </c>
      <c r="O69" s="105">
        <v>2.6880000000000002</v>
      </c>
      <c r="P69" s="105">
        <v>2.5538717632185901</v>
      </c>
      <c r="Q69" s="48">
        <v>1.9630000000000001</v>
      </c>
      <c r="R69" s="131"/>
    </row>
    <row r="70" spans="1:18" s="2" customFormat="1" ht="15" customHeight="1">
      <c r="A70" s="18">
        <v>2006</v>
      </c>
      <c r="B70" s="80">
        <f>'Global Carbon Budget'!F70</f>
        <v>3.4129981751580329</v>
      </c>
      <c r="C70" s="48"/>
      <c r="D70" s="105">
        <v>3.5337999999999998</v>
      </c>
      <c r="E70" s="105">
        <v>1.11643639518</v>
      </c>
      <c r="F70" s="105">
        <v>3.0455100000000002</v>
      </c>
      <c r="G70" s="105">
        <v>2.0280399999999998</v>
      </c>
      <c r="H70" s="105">
        <v>3.1334261250000002</v>
      </c>
      <c r="I70" s="105">
        <v>2.2187999999999999</v>
      </c>
      <c r="J70" s="141">
        <v>3.43886</v>
      </c>
      <c r="K70" s="105">
        <v>2.93486</v>
      </c>
      <c r="L70" s="139">
        <v>2.3859355700643698</v>
      </c>
      <c r="M70" s="105">
        <v>2.2879583541400002</v>
      </c>
      <c r="N70" s="105">
        <v>3.8568530082702601</v>
      </c>
      <c r="O70" s="105">
        <v>3.754</v>
      </c>
      <c r="P70" s="105">
        <v>4.8667261810686204</v>
      </c>
      <c r="Q70" s="48">
        <v>3.327</v>
      </c>
      <c r="R70" s="131"/>
    </row>
    <row r="71" spans="1:18" s="2" customFormat="1" ht="15" customHeight="1">
      <c r="A71" s="18">
        <v>2007</v>
      </c>
      <c r="B71" s="80">
        <f>'Global Carbon Budget'!F71</f>
        <v>2.8244868624201112</v>
      </c>
      <c r="C71" s="48"/>
      <c r="D71" s="105">
        <v>4.0050999999999997</v>
      </c>
      <c r="E71" s="105">
        <v>1.3327995533100001</v>
      </c>
      <c r="F71" s="105">
        <v>3.0935899999999998</v>
      </c>
      <c r="G71" s="105">
        <v>2.1272700000000002</v>
      </c>
      <c r="H71" s="105">
        <v>3.117844029</v>
      </c>
      <c r="I71" s="105">
        <v>3.5363000000000002</v>
      </c>
      <c r="J71" s="141">
        <v>3.9169900000000002</v>
      </c>
      <c r="K71" s="105">
        <v>1.9378</v>
      </c>
      <c r="L71" s="139">
        <v>1.4037390311426701</v>
      </c>
      <c r="M71" s="105">
        <v>0.69033662309699995</v>
      </c>
      <c r="N71" s="105">
        <v>3.6126227378845202</v>
      </c>
      <c r="O71" s="105">
        <v>3.6789999999999998</v>
      </c>
      <c r="P71" s="105">
        <v>1.63567282597386</v>
      </c>
      <c r="Q71" s="48">
        <v>3.911</v>
      </c>
      <c r="R71" s="131"/>
    </row>
    <row r="72" spans="1:18" s="2" customFormat="1" ht="15" customHeight="1">
      <c r="A72" s="18">
        <v>2008</v>
      </c>
      <c r="B72" s="80">
        <f>'Global Carbon Budget'!F72</f>
        <v>3.3839608515213966</v>
      </c>
      <c r="C72" s="48"/>
      <c r="D72" s="105">
        <v>5.1738999999999997</v>
      </c>
      <c r="E72" s="105">
        <v>2.6514226085399999</v>
      </c>
      <c r="F72" s="105">
        <v>3.5647700000000002</v>
      </c>
      <c r="G72" s="105">
        <v>1.8128500000000001</v>
      </c>
      <c r="H72" s="105">
        <v>4.1716509789999998</v>
      </c>
      <c r="I72" s="105">
        <v>2.4990999999999999</v>
      </c>
      <c r="J72" s="141">
        <v>4.3385300000000004</v>
      </c>
      <c r="K72" s="105">
        <v>5.4275500000000001</v>
      </c>
      <c r="L72" s="139">
        <v>2.9420512483415502</v>
      </c>
      <c r="M72" s="105">
        <v>2.88355362247</v>
      </c>
      <c r="N72" s="105">
        <v>4.2438449859619096</v>
      </c>
      <c r="O72" s="105">
        <v>4.9820000000000002</v>
      </c>
      <c r="P72" s="105">
        <v>2.6656140612992001</v>
      </c>
      <c r="Q72" s="48">
        <v>4.3099999999999996</v>
      </c>
      <c r="R72" s="131"/>
    </row>
    <row r="73" spans="1:18" s="2" customFormat="1" ht="15" customHeight="1">
      <c r="A73" s="18">
        <v>2009</v>
      </c>
      <c r="B73" s="80">
        <f>'Global Carbon Budget'!F73</f>
        <v>3.6752049922334966</v>
      </c>
      <c r="C73" s="48"/>
      <c r="D73" s="105">
        <v>3.5501</v>
      </c>
      <c r="E73" s="105">
        <v>1.6538803845900001</v>
      </c>
      <c r="F73" s="105">
        <v>3.8943300000000001</v>
      </c>
      <c r="G73" s="105">
        <v>1.4824200000000001</v>
      </c>
      <c r="H73" s="105">
        <v>2.538735864</v>
      </c>
      <c r="I73" s="105">
        <v>2.9413</v>
      </c>
      <c r="J73" s="141">
        <v>2.74166</v>
      </c>
      <c r="K73" s="105">
        <v>2.47078</v>
      </c>
      <c r="L73" s="139">
        <v>3.0274594923190699</v>
      </c>
      <c r="M73" s="105">
        <v>1.7753147550699999</v>
      </c>
      <c r="N73" s="105">
        <v>2.92761254310608</v>
      </c>
      <c r="O73" s="105">
        <v>2.673</v>
      </c>
      <c r="P73" s="105">
        <v>2.6852357007755301</v>
      </c>
      <c r="Q73" s="48">
        <v>3.335</v>
      </c>
      <c r="R73" s="131"/>
    </row>
    <row r="74" spans="1:18" s="2" customFormat="1" ht="15" customHeight="1">
      <c r="A74" s="18">
        <v>2010</v>
      </c>
      <c r="B74" s="80">
        <f>'Global Carbon Budget'!F74</f>
        <v>2.4301834729092779</v>
      </c>
      <c r="C74" s="48"/>
      <c r="D74" s="105">
        <v>3.5249999999999999</v>
      </c>
      <c r="E74" s="105">
        <v>3.11913210149</v>
      </c>
      <c r="F74" s="105">
        <v>1.90059</v>
      </c>
      <c r="G74" s="105">
        <v>1.58327</v>
      </c>
      <c r="H74" s="105">
        <v>2.9866012049999999</v>
      </c>
      <c r="I74" s="105">
        <v>4.0515999999999996</v>
      </c>
      <c r="J74" s="141">
        <v>2.3839800000000002</v>
      </c>
      <c r="K74" s="105">
        <v>3.9824899999999999</v>
      </c>
      <c r="L74" s="139">
        <v>2.2099306786701001</v>
      </c>
      <c r="M74" s="105">
        <v>0.85727850769299996</v>
      </c>
      <c r="N74" s="105">
        <v>3.5483427047729501</v>
      </c>
      <c r="O74" s="105">
        <v>4.5170000000000003</v>
      </c>
      <c r="P74" s="105">
        <v>4.0021210550473896</v>
      </c>
      <c r="Q74" s="48">
        <v>3.5009999999999999</v>
      </c>
      <c r="R74" s="131"/>
    </row>
    <row r="75" spans="1:18" s="2" customFormat="1" ht="15" customHeight="1">
      <c r="A75" s="18">
        <v>2011</v>
      </c>
      <c r="B75" s="80">
        <f>'Global Carbon Budget'!F75</f>
        <v>4.2271895637157844</v>
      </c>
      <c r="C75" s="48"/>
      <c r="D75" s="105">
        <v>4.9824999999999999</v>
      </c>
      <c r="E75" s="105">
        <v>3.3263609751700001</v>
      </c>
      <c r="F75" s="105">
        <v>4.1183100000000001</v>
      </c>
      <c r="G75" s="105">
        <v>1.8713900000000001</v>
      </c>
      <c r="H75" s="105">
        <v>4.6184889069999997</v>
      </c>
      <c r="I75" s="105">
        <v>3.9146999999999998</v>
      </c>
      <c r="J75" s="141">
        <v>4.9464800000000002</v>
      </c>
      <c r="K75" s="105">
        <v>2.5327799999999998</v>
      </c>
      <c r="L75" s="139">
        <v>3.5825790473773602</v>
      </c>
      <c r="M75" s="105">
        <v>1.9813321989699999</v>
      </c>
      <c r="N75" s="105">
        <v>4.8718214035034197</v>
      </c>
      <c r="O75" s="105">
        <v>4.2009999999999996</v>
      </c>
      <c r="P75" s="105">
        <v>3.4411856520301001</v>
      </c>
      <c r="Q75" s="48">
        <v>4.8479999999999999</v>
      </c>
      <c r="R75" s="131"/>
    </row>
    <row r="76" spans="1:18" s="2" customFormat="1">
      <c r="A76" s="18">
        <v>2012</v>
      </c>
      <c r="B76" s="80">
        <f>'Global Carbon Budget'!F76</f>
        <v>2.9331203419271876</v>
      </c>
      <c r="C76" s="48"/>
      <c r="D76" s="105">
        <v>3.036</v>
      </c>
      <c r="E76" s="105">
        <v>0.73960398130500005</v>
      </c>
      <c r="F76" s="105">
        <v>1.57565</v>
      </c>
      <c r="G76" s="105">
        <v>1.42394</v>
      </c>
      <c r="H76" s="105">
        <v>2.7039110700000002</v>
      </c>
      <c r="I76" s="105">
        <v>1.7336</v>
      </c>
      <c r="J76" s="141">
        <v>2.2082199999999998</v>
      </c>
      <c r="K76" s="105">
        <v>7.29543E-2</v>
      </c>
      <c r="L76" s="139">
        <v>1.21917052178633</v>
      </c>
      <c r="M76" s="105">
        <v>0.57289099565699997</v>
      </c>
      <c r="N76" s="105">
        <v>3.4498100280761701</v>
      </c>
      <c r="O76" s="105">
        <v>2.802</v>
      </c>
      <c r="P76" s="105">
        <v>2.0994374058707699</v>
      </c>
      <c r="Q76" s="48">
        <v>3.081</v>
      </c>
      <c r="R76" s="131"/>
    </row>
    <row r="77" spans="1:18" s="2" customFormat="1">
      <c r="A77" s="18">
        <v>2013</v>
      </c>
      <c r="B77" s="80">
        <f>'Global Carbon Budget'!F77</f>
        <v>2.751720829527931</v>
      </c>
      <c r="C77" s="20"/>
      <c r="D77" s="105">
        <v>3.8561000000000001</v>
      </c>
      <c r="E77" s="105">
        <v>2.30371300947</v>
      </c>
      <c r="F77" s="105">
        <v>3.4773299999999998</v>
      </c>
      <c r="G77" s="105">
        <v>1.8996999999999999</v>
      </c>
      <c r="H77" s="105">
        <v>3.488175842</v>
      </c>
      <c r="I77" s="105">
        <v>3.5181</v>
      </c>
      <c r="J77" s="141">
        <v>2.4036300000000002</v>
      </c>
      <c r="K77" s="105">
        <v>3.8592499999999998</v>
      </c>
      <c r="L77" s="139">
        <v>3.0819331044437699</v>
      </c>
      <c r="M77" s="105">
        <v>1.74558591579</v>
      </c>
      <c r="N77" s="105">
        <v>2.9207797050476101</v>
      </c>
      <c r="O77" s="105">
        <v>4.7510000000000003</v>
      </c>
      <c r="P77" s="105">
        <v>2.6820345947659998</v>
      </c>
      <c r="Q77" s="48">
        <v>3.294</v>
      </c>
      <c r="R77" s="131"/>
    </row>
    <row r="78" spans="1:18">
      <c r="A78" s="98">
        <v>2014</v>
      </c>
      <c r="B78" s="80">
        <f>'Global Carbon Budget'!F78</f>
        <v>3.8828735017028291</v>
      </c>
      <c r="C78" s="142"/>
      <c r="D78" s="105">
        <v>4.0214999999999996</v>
      </c>
      <c r="E78" s="105">
        <v>2.8900316198999998</v>
      </c>
      <c r="F78" s="105">
        <v>4.3388799999999996</v>
      </c>
      <c r="G78" s="105">
        <v>2.12005</v>
      </c>
      <c r="H78" s="105">
        <v>3.7609928020000001</v>
      </c>
      <c r="I78" s="105">
        <v>3.2025000000000001</v>
      </c>
      <c r="J78" s="141">
        <v>2.9264000000000001</v>
      </c>
      <c r="K78" s="105">
        <v>3.56046</v>
      </c>
      <c r="L78" s="139">
        <v>3.9883921467392902</v>
      </c>
      <c r="M78" s="105">
        <v>1.9992257771699999</v>
      </c>
      <c r="N78" s="105">
        <v>4.4992027282714799</v>
      </c>
      <c r="O78" s="105">
        <v>3.6760000000000002</v>
      </c>
      <c r="P78" s="105">
        <v>3.5401079518106</v>
      </c>
      <c r="Q78" s="48">
        <v>4.4989999999999997</v>
      </c>
      <c r="R78" s="131"/>
    </row>
    <row r="79" spans="1:18">
      <c r="A79" s="98">
        <v>2015</v>
      </c>
      <c r="B79" s="80">
        <f>'Global Carbon Budget'!F79</f>
        <v>1.8844243750932148</v>
      </c>
      <c r="C79" s="142"/>
      <c r="D79" s="142">
        <v>1.4734</v>
      </c>
      <c r="E79" s="142">
        <v>-1.3630779069500001</v>
      </c>
      <c r="F79" s="142">
        <v>1.98011</v>
      </c>
      <c r="G79" s="142">
        <v>0.86301700000000003</v>
      </c>
      <c r="H79" s="142">
        <v>1.717700094</v>
      </c>
      <c r="I79" s="142">
        <v>1.9416</v>
      </c>
      <c r="J79" s="142">
        <v>0.78014799999999995</v>
      </c>
      <c r="K79" s="142">
        <v>-1.89402</v>
      </c>
      <c r="L79" s="142">
        <v>1.8393159489090301</v>
      </c>
      <c r="M79" s="142">
        <v>-0.995094965735</v>
      </c>
      <c r="N79" s="142">
        <v>2.9384205341339098</v>
      </c>
      <c r="O79" s="142">
        <v>0.73699999999999999</v>
      </c>
      <c r="P79" s="142">
        <v>1.7346194224748499</v>
      </c>
      <c r="Q79" s="142">
        <v>2.448</v>
      </c>
    </row>
    <row r="80" spans="1:18">
      <c r="A80" s="98"/>
      <c r="B80" s="80"/>
      <c r="C80" s="142"/>
      <c r="D80" s="142"/>
      <c r="E80" s="142"/>
      <c r="F80" s="142"/>
      <c r="G80" s="142"/>
      <c r="H80" s="142"/>
      <c r="I80" s="142"/>
      <c r="J80" s="142"/>
      <c r="K80" s="142"/>
      <c r="L80" s="142"/>
      <c r="M80" s="142"/>
      <c r="N80" s="142"/>
      <c r="O80" s="142"/>
      <c r="P80" s="142"/>
      <c r="Q80" s="142"/>
    </row>
    <row r="81" spans="1:21">
      <c r="A81" s="98"/>
      <c r="B81" s="95"/>
      <c r="C81" s="95"/>
      <c r="D81" s="95"/>
      <c r="E81" s="95"/>
      <c r="F81" s="95"/>
      <c r="G81" s="95"/>
      <c r="H81" s="95"/>
      <c r="I81" s="95"/>
      <c r="J81" s="95"/>
      <c r="K81" s="95"/>
      <c r="L81" s="95"/>
      <c r="M81" s="95"/>
      <c r="N81" s="95"/>
      <c r="O81" s="95"/>
      <c r="P81" s="95"/>
      <c r="Q81" s="95"/>
    </row>
    <row r="82" spans="1:21" s="17" customFormat="1">
      <c r="A82" s="142"/>
      <c r="B82" s="142"/>
      <c r="C82" s="142"/>
      <c r="D82" s="142"/>
      <c r="E82" s="142"/>
      <c r="F82" s="142"/>
      <c r="G82" s="142"/>
      <c r="H82" s="142"/>
      <c r="I82" s="142"/>
      <c r="J82" s="142"/>
      <c r="K82" s="142"/>
      <c r="L82" s="142"/>
      <c r="M82" s="142"/>
      <c r="N82" s="142"/>
      <c r="O82" s="142"/>
      <c r="P82" s="142"/>
      <c r="Q82" s="142"/>
    </row>
    <row r="83" spans="1:21">
      <c r="A83" s="98"/>
      <c r="B83" s="95"/>
      <c r="C83" s="95"/>
      <c r="D83" s="95"/>
      <c r="E83" s="95"/>
      <c r="F83" s="95"/>
      <c r="G83" s="95"/>
      <c r="H83" s="95"/>
      <c r="I83" s="95"/>
      <c r="J83" s="95"/>
      <c r="K83" s="95"/>
      <c r="L83" s="95"/>
      <c r="M83" s="95"/>
      <c r="N83" s="95"/>
      <c r="O83" s="95"/>
      <c r="P83" s="95"/>
      <c r="Q83" s="95"/>
    </row>
    <row r="84" spans="1:21">
      <c r="A84" s="98"/>
      <c r="B84" s="95"/>
      <c r="C84" s="95"/>
      <c r="D84" s="95"/>
      <c r="E84" s="95"/>
      <c r="F84" s="95"/>
      <c r="G84" s="95"/>
      <c r="H84" s="95"/>
      <c r="I84" s="95"/>
      <c r="J84" s="95"/>
      <c r="K84" s="95"/>
      <c r="L84" s="95"/>
      <c r="M84" s="95"/>
      <c r="N84" s="95"/>
      <c r="O84" s="95"/>
      <c r="P84" s="95"/>
      <c r="Q84" s="95"/>
    </row>
    <row r="85" spans="1:21">
      <c r="A85" s="98"/>
      <c r="B85" s="95"/>
      <c r="C85" s="95"/>
      <c r="D85" s="95"/>
      <c r="E85" s="95"/>
      <c r="F85" s="95"/>
      <c r="G85" s="95"/>
      <c r="H85" s="95"/>
      <c r="I85" s="95"/>
      <c r="J85" s="95"/>
      <c r="K85" s="95"/>
      <c r="L85" s="95"/>
      <c r="M85" s="95"/>
      <c r="N85" s="95"/>
      <c r="O85" s="95"/>
      <c r="P85" s="95"/>
      <c r="Q85" s="95"/>
    </row>
    <row r="86" spans="1:21">
      <c r="A86" s="98"/>
      <c r="B86" s="95"/>
      <c r="C86" s="95"/>
      <c r="D86" s="95"/>
      <c r="E86" s="95"/>
      <c r="F86" s="95"/>
      <c r="G86" s="95"/>
      <c r="H86" s="95"/>
      <c r="I86" s="95"/>
      <c r="J86" s="95"/>
      <c r="K86" s="95"/>
      <c r="L86" s="95"/>
      <c r="M86" s="95"/>
      <c r="N86" s="95"/>
      <c r="O86" s="95"/>
      <c r="P86" s="95"/>
      <c r="Q86" s="95"/>
    </row>
    <row r="87" spans="1:21">
      <c r="A87" s="98"/>
      <c r="B87" s="95"/>
      <c r="C87" s="95"/>
      <c r="F87" s="95"/>
      <c r="G87" s="95"/>
      <c r="H87" s="95"/>
      <c r="I87" s="95"/>
      <c r="J87" s="95"/>
      <c r="K87" s="95"/>
      <c r="L87" s="95"/>
      <c r="M87" s="95"/>
      <c r="N87" s="95"/>
      <c r="O87" s="95"/>
      <c r="P87" s="95"/>
      <c r="Q87" s="95"/>
    </row>
    <row r="88" spans="1:21">
      <c r="A88" s="98"/>
      <c r="B88" s="95"/>
      <c r="C88" s="95"/>
      <c r="F88" s="95"/>
      <c r="G88" s="95"/>
      <c r="H88" s="95"/>
      <c r="I88" s="95"/>
      <c r="J88" s="95"/>
      <c r="K88" s="95"/>
      <c r="L88" s="95"/>
      <c r="M88" s="95"/>
      <c r="N88" s="95"/>
      <c r="O88" s="95"/>
      <c r="P88" s="95"/>
      <c r="Q88" s="95"/>
    </row>
    <row r="89" spans="1:21">
      <c r="A89" s="98"/>
      <c r="B89" s="95"/>
      <c r="C89" s="95"/>
      <c r="F89" s="95"/>
      <c r="G89" s="95"/>
      <c r="H89" s="95"/>
      <c r="I89" s="95"/>
      <c r="J89" s="95"/>
      <c r="K89" s="95"/>
      <c r="L89" s="95"/>
      <c r="M89" s="95"/>
      <c r="N89" s="95"/>
      <c r="O89" s="95"/>
      <c r="P89" s="95"/>
      <c r="Q89" s="95"/>
    </row>
    <row r="90" spans="1:21" s="2" customFormat="1" ht="17" customHeight="1">
      <c r="B90" s="143"/>
      <c r="D90" s="143"/>
      <c r="E90" s="143"/>
      <c r="F90" s="86"/>
      <c r="G90" s="143"/>
      <c r="H90" s="143"/>
      <c r="I90" s="143"/>
      <c r="J90" s="143"/>
      <c r="K90" s="143"/>
      <c r="L90" s="143"/>
      <c r="M90" s="143"/>
      <c r="N90" s="143"/>
      <c r="O90" s="143"/>
      <c r="P90" s="143"/>
      <c r="Q90" s="143"/>
      <c r="S90" s="143"/>
      <c r="T90" s="144"/>
      <c r="U90" s="78"/>
    </row>
    <row r="91" spans="1:21" s="2" customFormat="1" ht="17" customHeight="1">
      <c r="B91" s="143"/>
      <c r="D91" s="143"/>
      <c r="E91" s="143"/>
      <c r="F91" s="86"/>
      <c r="G91" s="143"/>
      <c r="H91" s="143"/>
      <c r="I91" s="143"/>
      <c r="J91" s="143"/>
      <c r="K91" s="143"/>
      <c r="L91" s="143"/>
      <c r="M91" s="143"/>
      <c r="N91" s="143"/>
      <c r="O91" s="143"/>
      <c r="P91" s="143"/>
      <c r="Q91" s="143"/>
      <c r="S91" s="143"/>
      <c r="T91" s="144"/>
      <c r="U91" s="78"/>
    </row>
    <row r="92" spans="1:21" s="2" customFormat="1" ht="17" customHeight="1">
      <c r="B92" s="143"/>
      <c r="D92" s="143"/>
      <c r="E92" s="143"/>
      <c r="F92" s="86"/>
      <c r="G92" s="143"/>
      <c r="H92" s="143"/>
      <c r="I92" s="143"/>
      <c r="J92" s="143"/>
      <c r="K92" s="143"/>
      <c r="L92" s="143"/>
      <c r="M92" s="143"/>
      <c r="N92" s="143"/>
      <c r="O92" s="143"/>
      <c r="P92" s="143"/>
      <c r="Q92" s="143"/>
      <c r="S92" s="143"/>
      <c r="T92" s="144"/>
      <c r="U92" s="78"/>
    </row>
    <row r="93" spans="1:21" s="2" customFormat="1" ht="17" customHeight="1">
      <c r="B93" s="143"/>
      <c r="D93" s="143"/>
      <c r="E93" s="143"/>
      <c r="F93" s="86"/>
      <c r="G93" s="143"/>
      <c r="H93" s="143"/>
      <c r="I93" s="143"/>
      <c r="J93" s="143"/>
      <c r="K93" s="143"/>
      <c r="L93" s="143"/>
      <c r="M93" s="143"/>
      <c r="N93" s="143"/>
      <c r="O93" s="143"/>
      <c r="P93" s="143"/>
      <c r="Q93" s="143"/>
      <c r="S93" s="143"/>
      <c r="T93" s="144"/>
      <c r="U93" s="78"/>
    </row>
    <row r="94" spans="1:21" s="2" customFormat="1" ht="17" customHeight="1">
      <c r="B94" s="143"/>
      <c r="D94" s="143"/>
      <c r="E94" s="143"/>
      <c r="F94" s="86"/>
      <c r="G94" s="143"/>
      <c r="H94" s="143"/>
      <c r="I94" s="143"/>
      <c r="J94" s="143"/>
      <c r="K94" s="143"/>
      <c r="L94" s="143"/>
      <c r="M94" s="143"/>
      <c r="N94" s="143"/>
      <c r="O94" s="143"/>
      <c r="P94" s="143"/>
      <c r="Q94" s="143"/>
      <c r="S94" s="143"/>
      <c r="T94" s="144"/>
    </row>
    <row r="95" spans="1:21" ht="17" customHeight="1">
      <c r="A95" s="2"/>
      <c r="B95" s="143"/>
      <c r="C95" s="2"/>
      <c r="D95" s="143"/>
      <c r="E95" s="143"/>
      <c r="F95" s="86"/>
      <c r="G95" s="143"/>
      <c r="H95" s="143"/>
      <c r="I95" s="143"/>
      <c r="J95" s="143"/>
      <c r="K95" s="143"/>
      <c r="L95" s="143"/>
      <c r="M95" s="143"/>
      <c r="N95" s="143"/>
      <c r="O95" s="143"/>
      <c r="P95" s="143"/>
      <c r="Q95" s="143"/>
      <c r="S95" s="143"/>
      <c r="T95" s="144"/>
    </row>
    <row r="96" spans="1:21">
      <c r="A96" s="98"/>
      <c r="B96" s="95"/>
      <c r="C96" s="95"/>
      <c r="F96" s="95"/>
      <c r="G96" s="95"/>
      <c r="H96" s="95"/>
      <c r="I96" s="95"/>
      <c r="J96" s="95"/>
      <c r="K96" s="95"/>
      <c r="L96" s="95"/>
      <c r="M96" s="95"/>
      <c r="N96" s="95"/>
      <c r="O96" s="95"/>
      <c r="P96" s="95"/>
      <c r="Q96" s="95"/>
    </row>
    <row r="97" spans="1:17">
      <c r="A97" s="98"/>
      <c r="B97" s="95"/>
      <c r="C97" s="95"/>
      <c r="F97" s="95"/>
      <c r="G97" s="95"/>
      <c r="H97" s="95"/>
      <c r="I97" s="95"/>
      <c r="J97" s="95"/>
      <c r="K97" s="95"/>
      <c r="L97" s="95"/>
      <c r="M97" s="95"/>
      <c r="N97" s="95"/>
      <c r="O97" s="95"/>
      <c r="P97" s="95"/>
      <c r="Q97" s="95"/>
    </row>
    <row r="98" spans="1:17">
      <c r="A98" s="98"/>
      <c r="B98" s="95"/>
      <c r="C98" s="95"/>
      <c r="F98" s="95"/>
      <c r="G98" s="95"/>
      <c r="H98" s="95"/>
      <c r="I98" s="95"/>
      <c r="J98" s="95"/>
      <c r="K98" s="95"/>
      <c r="L98" s="95"/>
      <c r="M98" s="95"/>
      <c r="N98" s="95"/>
      <c r="O98" s="95"/>
      <c r="P98" s="95"/>
      <c r="Q98" s="95"/>
    </row>
    <row r="99" spans="1:17">
      <c r="A99" s="98"/>
      <c r="B99" s="95"/>
      <c r="C99" s="95"/>
      <c r="F99" s="95"/>
      <c r="G99" s="95"/>
      <c r="H99" s="95"/>
      <c r="I99" s="95"/>
      <c r="J99" s="95"/>
      <c r="K99" s="95"/>
      <c r="L99" s="95"/>
      <c r="M99" s="95"/>
      <c r="N99" s="95"/>
      <c r="O99" s="95"/>
      <c r="P99" s="95"/>
      <c r="Q99" s="95"/>
    </row>
    <row r="100" spans="1:17">
      <c r="A100" s="98"/>
      <c r="B100" s="95"/>
      <c r="C100" s="95"/>
      <c r="F100" s="95"/>
      <c r="G100" s="95"/>
      <c r="H100" s="95"/>
      <c r="I100" s="95"/>
      <c r="J100" s="95"/>
      <c r="K100" s="95"/>
      <c r="L100" s="95"/>
      <c r="M100" s="95"/>
      <c r="N100" s="95"/>
      <c r="O100" s="95"/>
      <c r="P100" s="95"/>
      <c r="Q100" s="95"/>
    </row>
    <row r="101" spans="1:17">
      <c r="A101" s="98"/>
      <c r="B101" s="95"/>
      <c r="C101" s="95"/>
      <c r="F101" s="95"/>
      <c r="G101" s="95"/>
      <c r="H101" s="95"/>
      <c r="I101" s="95"/>
      <c r="J101" s="95"/>
      <c r="K101" s="95"/>
      <c r="L101" s="95"/>
      <c r="M101" s="95"/>
      <c r="N101" s="95"/>
      <c r="O101" s="95"/>
      <c r="P101" s="95"/>
      <c r="Q101" s="95"/>
    </row>
    <row r="102" spans="1:17">
      <c r="A102" s="98"/>
      <c r="B102" s="95"/>
      <c r="C102" s="95"/>
      <c r="F102" s="95"/>
      <c r="G102" s="95"/>
      <c r="H102" s="95"/>
      <c r="I102" s="95"/>
      <c r="J102" s="95"/>
      <c r="K102" s="95"/>
      <c r="L102" s="95"/>
      <c r="M102" s="95"/>
      <c r="N102" s="95"/>
      <c r="O102" s="95"/>
      <c r="P102" s="95"/>
      <c r="Q102" s="95"/>
    </row>
    <row r="103" spans="1:17">
      <c r="A103" s="98"/>
      <c r="B103" s="95"/>
      <c r="C103" s="95"/>
      <c r="F103" s="95"/>
      <c r="G103" s="95"/>
      <c r="H103" s="95"/>
      <c r="I103" s="95"/>
      <c r="J103" s="95"/>
      <c r="K103" s="95"/>
      <c r="L103" s="95"/>
      <c r="M103" s="95"/>
      <c r="N103" s="95"/>
      <c r="O103" s="95"/>
      <c r="P103" s="95"/>
      <c r="Q103" s="95"/>
    </row>
    <row r="104" spans="1:17">
      <c r="A104" s="98"/>
      <c r="B104" s="95"/>
      <c r="C104" s="95"/>
      <c r="F104" s="95"/>
      <c r="G104" s="95"/>
      <c r="H104" s="95"/>
      <c r="I104" s="95"/>
      <c r="J104" s="95"/>
      <c r="K104" s="95"/>
      <c r="L104" s="95"/>
      <c r="M104" s="95"/>
      <c r="N104" s="95"/>
      <c r="O104" s="95"/>
      <c r="P104" s="95"/>
      <c r="Q104" s="95"/>
    </row>
    <row r="105" spans="1:17">
      <c r="A105" s="98"/>
      <c r="B105" s="95"/>
      <c r="C105" s="95"/>
      <c r="F105" s="95"/>
      <c r="G105" s="95"/>
      <c r="H105" s="95"/>
      <c r="I105" s="95"/>
      <c r="J105" s="95"/>
      <c r="K105" s="95"/>
      <c r="L105" s="95"/>
      <c r="M105" s="95"/>
      <c r="N105" s="95"/>
      <c r="O105" s="95"/>
      <c r="P105" s="95"/>
      <c r="Q105" s="95"/>
    </row>
    <row r="106" spans="1:17">
      <c r="A106" s="98"/>
      <c r="B106" s="95"/>
      <c r="C106" s="95"/>
      <c r="F106" s="95"/>
      <c r="G106" s="95"/>
      <c r="H106" s="95"/>
      <c r="I106" s="95"/>
      <c r="J106" s="95"/>
      <c r="K106" s="95"/>
      <c r="L106" s="95"/>
      <c r="M106" s="95"/>
      <c r="N106" s="95"/>
      <c r="O106" s="95"/>
      <c r="P106" s="95"/>
      <c r="Q106" s="95"/>
    </row>
    <row r="107" spans="1:17">
      <c r="A107" s="98"/>
      <c r="B107" s="95"/>
      <c r="C107" s="95"/>
      <c r="F107" s="95"/>
      <c r="G107" s="95"/>
      <c r="H107" s="95"/>
      <c r="I107" s="95"/>
      <c r="J107" s="95"/>
      <c r="K107" s="95"/>
      <c r="L107" s="95"/>
      <c r="M107" s="95"/>
      <c r="N107" s="95"/>
      <c r="O107" s="95"/>
      <c r="P107" s="95"/>
      <c r="Q107" s="95"/>
    </row>
    <row r="108" spans="1:17">
      <c r="A108" s="98"/>
      <c r="B108" s="95"/>
      <c r="C108" s="95"/>
      <c r="F108" s="95"/>
      <c r="G108" s="95"/>
      <c r="H108" s="95"/>
      <c r="I108" s="95"/>
      <c r="J108" s="95"/>
      <c r="K108" s="95"/>
      <c r="L108" s="95"/>
      <c r="M108" s="95"/>
      <c r="N108" s="95"/>
      <c r="O108" s="95"/>
      <c r="P108" s="95"/>
      <c r="Q108" s="95"/>
    </row>
    <row r="109" spans="1:17">
      <c r="A109" s="98"/>
      <c r="B109" s="95"/>
      <c r="C109" s="95"/>
      <c r="F109" s="95"/>
      <c r="G109" s="95"/>
      <c r="H109" s="95"/>
      <c r="I109" s="95"/>
      <c r="J109" s="95"/>
      <c r="K109" s="95"/>
      <c r="L109" s="95"/>
      <c r="M109" s="95"/>
      <c r="N109" s="95"/>
      <c r="O109" s="95"/>
      <c r="P109" s="95"/>
      <c r="Q109" s="95"/>
    </row>
    <row r="110" spans="1:17">
      <c r="A110" s="98"/>
      <c r="B110" s="95"/>
      <c r="C110" s="95"/>
      <c r="F110" s="95"/>
      <c r="G110" s="95"/>
      <c r="H110" s="95"/>
      <c r="I110" s="95"/>
      <c r="J110" s="95"/>
      <c r="K110" s="95"/>
      <c r="L110" s="95"/>
      <c r="M110" s="95"/>
      <c r="N110" s="95"/>
      <c r="O110" s="95"/>
      <c r="P110" s="95"/>
      <c r="Q110" s="95"/>
    </row>
    <row r="111" spans="1:17">
      <c r="A111" s="98"/>
      <c r="B111" s="95"/>
      <c r="C111" s="95"/>
      <c r="F111" s="95"/>
      <c r="G111" s="95"/>
      <c r="H111" s="95"/>
      <c r="I111" s="95"/>
      <c r="J111" s="95"/>
      <c r="K111" s="95"/>
      <c r="L111" s="95"/>
      <c r="M111" s="95"/>
      <c r="N111" s="95"/>
      <c r="O111" s="95"/>
      <c r="P111" s="95"/>
      <c r="Q111" s="95"/>
    </row>
    <row r="112" spans="1:17">
      <c r="A112" s="98"/>
      <c r="B112" s="95"/>
      <c r="C112" s="95"/>
      <c r="F112" s="95"/>
      <c r="G112" s="95"/>
      <c r="H112" s="95"/>
      <c r="I112" s="95"/>
      <c r="J112" s="95"/>
      <c r="K112" s="95"/>
      <c r="L112" s="95"/>
      <c r="M112" s="95"/>
      <c r="N112" s="95"/>
      <c r="O112" s="95"/>
      <c r="P112" s="95"/>
      <c r="Q112" s="95"/>
    </row>
    <row r="113" spans="1:17">
      <c r="A113" s="98"/>
      <c r="B113" s="95"/>
      <c r="C113" s="95"/>
      <c r="F113" s="95"/>
      <c r="G113" s="95"/>
      <c r="H113" s="95"/>
      <c r="I113" s="95"/>
      <c r="J113" s="95"/>
      <c r="K113" s="95"/>
      <c r="L113" s="95"/>
      <c r="M113" s="95"/>
      <c r="N113" s="95"/>
      <c r="O113" s="95"/>
      <c r="P113" s="95"/>
      <c r="Q113" s="95"/>
    </row>
    <row r="114" spans="1:17">
      <c r="A114" s="98"/>
      <c r="B114" s="95"/>
      <c r="C114" s="95"/>
      <c r="F114" s="95"/>
      <c r="G114" s="95"/>
      <c r="H114" s="95"/>
      <c r="I114" s="95"/>
      <c r="J114" s="95"/>
      <c r="K114" s="95"/>
      <c r="L114" s="95"/>
      <c r="M114" s="95"/>
      <c r="N114" s="95"/>
      <c r="O114" s="95"/>
      <c r="P114" s="95"/>
      <c r="Q114" s="95"/>
    </row>
  </sheetData>
  <phoneticPr fontId="5"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81"/>
  <sheetViews>
    <sheetView zoomScale="70" zoomScaleNormal="70" workbookViewId="0">
      <pane xSplit="1" ySplit="15" topLeftCell="B140" activePane="bottomRight" state="frozen"/>
      <selection pane="topRight" activeCell="B1" sqref="B1"/>
      <selection pane="bottomLeft" activeCell="A16" sqref="A16"/>
      <selection pane="bottomRight" activeCell="G154" sqref="G154"/>
    </sheetView>
  </sheetViews>
  <sheetFormatPr baseColWidth="10" defaultColWidth="10.83203125" defaultRowHeight="16"/>
  <cols>
    <col min="1" max="1" width="10.83203125" style="77"/>
    <col min="2" max="5" width="27.1640625" style="94" customWidth="1"/>
    <col min="6" max="16384" width="10.83203125" style="77"/>
  </cols>
  <sheetData>
    <row r="1" spans="1:17" s="1" customFormat="1" ht="18">
      <c r="A1" s="2"/>
      <c r="B1" s="23" t="s">
        <v>59</v>
      </c>
      <c r="C1" s="24"/>
      <c r="D1" s="24"/>
      <c r="E1" s="24"/>
      <c r="F1" s="24"/>
      <c r="G1" s="24"/>
      <c r="H1" s="24"/>
      <c r="I1" s="24"/>
      <c r="J1" s="24"/>
      <c r="K1" s="24"/>
      <c r="L1" s="24"/>
      <c r="M1" s="24"/>
      <c r="N1" s="24"/>
      <c r="O1" s="24"/>
      <c r="P1" s="24"/>
    </row>
    <row r="2" spans="1:17" s="1" customFormat="1" ht="18">
      <c r="B2" s="25" t="s">
        <v>51</v>
      </c>
      <c r="C2" s="25"/>
      <c r="D2" s="25"/>
      <c r="E2" s="25"/>
      <c r="F2" s="25"/>
      <c r="G2" s="25"/>
      <c r="H2" s="25"/>
      <c r="I2" s="25"/>
      <c r="J2" s="25"/>
      <c r="K2" s="25"/>
      <c r="L2" s="25"/>
      <c r="M2" s="25"/>
      <c r="N2" s="25"/>
      <c r="O2" s="25"/>
      <c r="P2" s="25"/>
    </row>
    <row r="3" spans="1:17" s="1" customFormat="1">
      <c r="B3" s="43" t="s">
        <v>52</v>
      </c>
      <c r="C3" s="43"/>
      <c r="D3" s="26"/>
      <c r="E3" s="26"/>
      <c r="F3" s="26"/>
      <c r="G3" s="26"/>
      <c r="H3" s="26"/>
      <c r="I3" s="26"/>
      <c r="J3" s="26"/>
      <c r="K3" s="26"/>
      <c r="L3" s="26"/>
      <c r="M3" s="26"/>
      <c r="N3" s="26"/>
      <c r="O3" s="26"/>
      <c r="P3" s="26"/>
      <c r="Q3" s="2"/>
    </row>
    <row r="4" spans="1:17">
      <c r="A4" s="58"/>
      <c r="B4" s="53"/>
      <c r="C4" s="53"/>
      <c r="D4" s="52"/>
      <c r="E4" s="52"/>
      <c r="F4" s="52"/>
      <c r="G4" s="53"/>
      <c r="H4" s="53"/>
      <c r="I4" s="52"/>
      <c r="J4" s="52"/>
      <c r="K4" s="53"/>
      <c r="L4" s="53"/>
      <c r="M4" s="53"/>
      <c r="N4" s="52"/>
      <c r="O4" s="52"/>
      <c r="P4" s="52"/>
    </row>
    <row r="5" spans="1:17">
      <c r="A5" s="58"/>
      <c r="B5" s="53" t="s">
        <v>142</v>
      </c>
      <c r="C5" s="53"/>
      <c r="D5" s="52"/>
      <c r="E5" s="52"/>
      <c r="F5" s="52"/>
      <c r="G5" s="53"/>
      <c r="H5" s="53"/>
      <c r="I5" s="52"/>
      <c r="J5" s="52"/>
      <c r="K5" s="53"/>
      <c r="L5" s="53"/>
      <c r="M5" s="53"/>
      <c r="N5" s="52"/>
      <c r="O5" s="52"/>
      <c r="P5" s="52"/>
    </row>
    <row r="6" spans="1:17">
      <c r="A6" s="58"/>
      <c r="B6" s="53" t="s">
        <v>58</v>
      </c>
      <c r="C6" s="53"/>
      <c r="D6" s="52"/>
      <c r="E6" s="52"/>
      <c r="F6" s="52"/>
      <c r="G6" s="53"/>
      <c r="H6" s="53"/>
      <c r="I6" s="52"/>
      <c r="J6" s="52"/>
      <c r="K6" s="53"/>
      <c r="L6" s="53"/>
      <c r="M6" s="53"/>
      <c r="N6" s="52"/>
      <c r="O6" s="52"/>
      <c r="P6" s="52"/>
    </row>
    <row r="7" spans="1:17">
      <c r="A7" s="58"/>
      <c r="B7" s="54"/>
      <c r="C7" s="54"/>
      <c r="D7" s="52"/>
      <c r="E7" s="52"/>
      <c r="F7" s="52"/>
      <c r="G7" s="53"/>
      <c r="H7" s="53"/>
      <c r="I7" s="52"/>
      <c r="J7" s="52"/>
      <c r="K7" s="53"/>
      <c r="L7" s="53"/>
      <c r="M7" s="53"/>
      <c r="N7" s="52"/>
      <c r="O7" s="52"/>
      <c r="P7" s="52"/>
    </row>
    <row r="8" spans="1:17">
      <c r="A8" s="58"/>
      <c r="B8" s="84" t="s">
        <v>12</v>
      </c>
      <c r="C8" s="54"/>
      <c r="D8" s="52"/>
      <c r="E8" s="52"/>
      <c r="F8" s="52"/>
      <c r="G8" s="53"/>
      <c r="H8" s="53"/>
      <c r="I8" s="52"/>
      <c r="J8" s="52"/>
      <c r="K8" s="53"/>
      <c r="L8" s="53"/>
      <c r="M8" s="53"/>
      <c r="N8" s="52"/>
      <c r="O8" s="52"/>
      <c r="P8" s="52"/>
    </row>
    <row r="9" spans="1:17">
      <c r="A9" s="2"/>
      <c r="B9" s="45" t="s">
        <v>134</v>
      </c>
      <c r="C9" s="45"/>
      <c r="D9" s="45"/>
      <c r="E9" s="45"/>
      <c r="F9" s="45"/>
      <c r="G9" s="45"/>
      <c r="H9" s="45"/>
      <c r="I9" s="45"/>
    </row>
    <row r="10" spans="1:17">
      <c r="A10" s="2"/>
      <c r="B10" s="56" t="s">
        <v>83</v>
      </c>
      <c r="C10" s="56"/>
      <c r="D10" s="59"/>
      <c r="E10" s="59"/>
      <c r="F10" s="59"/>
      <c r="G10" s="59"/>
      <c r="H10" s="59"/>
      <c r="I10" s="59"/>
    </row>
    <row r="11" spans="1:17">
      <c r="A11" s="1"/>
      <c r="B11" s="55" t="s">
        <v>76</v>
      </c>
      <c r="C11" s="45"/>
      <c r="D11" s="27"/>
      <c r="E11" s="27"/>
      <c r="F11" s="27"/>
      <c r="G11" s="27"/>
      <c r="H11" s="27"/>
      <c r="I11" s="27"/>
    </row>
    <row r="12" spans="1:17">
      <c r="A12" s="1"/>
      <c r="B12" s="85" t="s">
        <v>77</v>
      </c>
      <c r="C12" s="57"/>
      <c r="D12" s="57"/>
      <c r="E12" s="57"/>
      <c r="F12" s="57"/>
      <c r="G12" s="57"/>
      <c r="H12" s="57"/>
      <c r="I12" s="57"/>
    </row>
    <row r="15" spans="1:17" s="100" customFormat="1">
      <c r="A15" s="2" t="s">
        <v>37</v>
      </c>
      <c r="B15" s="48" t="s">
        <v>27</v>
      </c>
      <c r="C15" s="2" t="s">
        <v>31</v>
      </c>
      <c r="D15" s="48" t="s">
        <v>30</v>
      </c>
      <c r="E15" s="2" t="s">
        <v>23</v>
      </c>
      <c r="F15" s="2"/>
    </row>
    <row r="16" spans="1:17" s="137" customFormat="1">
      <c r="A16" s="137">
        <v>1750</v>
      </c>
      <c r="B16" s="115"/>
      <c r="C16" s="115"/>
      <c r="D16" s="115">
        <v>-7.7592000000000008E-2</v>
      </c>
      <c r="E16" s="115"/>
      <c r="H16" s="138"/>
    </row>
    <row r="17" spans="1:8" s="100" customFormat="1">
      <c r="A17" s="100">
        <v>1751</v>
      </c>
      <c r="B17" s="86">
        <v>3.0000000000000001E-3</v>
      </c>
      <c r="C17" s="86"/>
      <c r="D17" s="86">
        <v>-7.3987999999999998E-2</v>
      </c>
      <c r="E17" s="86"/>
      <c r="H17" s="138"/>
    </row>
    <row r="18" spans="1:8" s="100" customFormat="1">
      <c r="A18" s="100">
        <v>1752</v>
      </c>
      <c r="B18" s="86">
        <v>3.0000000000000001E-3</v>
      </c>
      <c r="C18" s="86"/>
      <c r="D18" s="86">
        <v>-7.0596000000000006E-2</v>
      </c>
      <c r="E18" s="86"/>
      <c r="H18" s="138"/>
    </row>
    <row r="19" spans="1:8" s="100" customFormat="1">
      <c r="A19" s="100">
        <v>1753</v>
      </c>
      <c r="B19" s="86">
        <v>3.0000000000000001E-3</v>
      </c>
      <c r="C19" s="86"/>
      <c r="D19" s="86">
        <v>-6.7627999999999994E-2</v>
      </c>
      <c r="E19" s="86"/>
      <c r="H19" s="138"/>
    </row>
    <row r="20" spans="1:8" s="100" customFormat="1">
      <c r="A20" s="100">
        <v>1754</v>
      </c>
      <c r="B20" s="86">
        <v>3.0000000000000001E-3</v>
      </c>
      <c r="C20" s="86"/>
      <c r="D20" s="86">
        <v>-6.4024000000000011E-2</v>
      </c>
      <c r="E20" s="86"/>
      <c r="H20" s="138"/>
    </row>
    <row r="21" spans="1:8" s="100" customFormat="1">
      <c r="A21" s="100">
        <v>1755</v>
      </c>
      <c r="B21" s="86">
        <v>3.0000000000000001E-3</v>
      </c>
      <c r="C21" s="86"/>
      <c r="D21" s="86">
        <v>-5.8088000000000008E-2</v>
      </c>
      <c r="E21" s="86"/>
      <c r="H21" s="138"/>
    </row>
    <row r="22" spans="1:8" s="100" customFormat="1">
      <c r="A22" s="100">
        <v>1756</v>
      </c>
      <c r="B22" s="86">
        <v>3.0000000000000001E-3</v>
      </c>
      <c r="C22" s="86"/>
      <c r="D22" s="86">
        <v>-5.0243999999999997E-2</v>
      </c>
      <c r="E22" s="86"/>
      <c r="H22" s="138"/>
    </row>
    <row r="23" spans="1:8" s="100" customFormat="1">
      <c r="A23" s="100">
        <v>1757</v>
      </c>
      <c r="B23" s="86">
        <v>3.0000000000000001E-3</v>
      </c>
      <c r="C23" s="86"/>
      <c r="D23" s="86">
        <v>-4.0280000000000003E-2</v>
      </c>
      <c r="E23" s="86"/>
      <c r="H23" s="138"/>
    </row>
    <row r="24" spans="1:8" s="100" customFormat="1">
      <c r="A24" s="100">
        <v>1758</v>
      </c>
      <c r="B24" s="86">
        <v>3.0000000000000001E-3</v>
      </c>
      <c r="C24" s="86"/>
      <c r="D24" s="86">
        <v>-2.8408000000000003E-2</v>
      </c>
      <c r="E24" s="86"/>
      <c r="H24" s="138"/>
    </row>
    <row r="25" spans="1:8" s="100" customFormat="1">
      <c r="A25" s="100">
        <v>1759</v>
      </c>
      <c r="B25" s="86">
        <v>3.0000000000000001E-3</v>
      </c>
      <c r="C25" s="86"/>
      <c r="D25" s="86">
        <v>-1.4204000000000001E-2</v>
      </c>
      <c r="E25" s="86"/>
      <c r="H25" s="138"/>
    </row>
    <row r="26" spans="1:8" s="100" customFormat="1">
      <c r="A26" s="100">
        <v>1760</v>
      </c>
      <c r="B26" s="86">
        <v>3.0000000000000001E-3</v>
      </c>
      <c r="C26" s="86"/>
      <c r="D26" s="86">
        <v>1.908E-3</v>
      </c>
      <c r="E26" s="86"/>
      <c r="H26" s="138"/>
    </row>
    <row r="27" spans="1:8" s="100" customFormat="1">
      <c r="A27" s="100">
        <v>1761</v>
      </c>
      <c r="B27" s="86">
        <v>3.0000000000000001E-3</v>
      </c>
      <c r="C27" s="86"/>
      <c r="D27" s="86">
        <v>2.0140000000000002E-2</v>
      </c>
      <c r="E27" s="86"/>
      <c r="H27" s="138"/>
    </row>
    <row r="28" spans="1:8" s="100" customFormat="1">
      <c r="A28" s="100">
        <v>1762</v>
      </c>
      <c r="B28" s="86">
        <v>3.0000000000000001E-3</v>
      </c>
      <c r="C28" s="86"/>
      <c r="D28" s="86">
        <v>4.0492E-2</v>
      </c>
      <c r="E28" s="86"/>
      <c r="H28" s="138"/>
    </row>
    <row r="29" spans="1:8" s="100" customFormat="1">
      <c r="A29" s="100">
        <v>1763</v>
      </c>
      <c r="B29" s="86">
        <v>3.0000000000000001E-3</v>
      </c>
      <c r="C29" s="86"/>
      <c r="D29" s="86">
        <v>6.2752000000000002E-2</v>
      </c>
      <c r="E29" s="86"/>
      <c r="H29" s="138"/>
    </row>
    <row r="30" spans="1:8" s="100" customFormat="1">
      <c r="A30" s="100">
        <v>1764</v>
      </c>
      <c r="B30" s="86">
        <v>3.0000000000000001E-3</v>
      </c>
      <c r="C30" s="86"/>
      <c r="D30" s="86">
        <v>8.7344000000000005E-2</v>
      </c>
      <c r="E30" s="86"/>
      <c r="H30" s="138"/>
    </row>
    <row r="31" spans="1:8" s="100" customFormat="1">
      <c r="A31" s="100">
        <v>1765</v>
      </c>
      <c r="B31" s="86">
        <v>3.0000000000000001E-3</v>
      </c>
      <c r="C31" s="86"/>
      <c r="D31" s="86">
        <v>0.11236</v>
      </c>
      <c r="E31" s="86">
        <v>7.0800000000000004E-3</v>
      </c>
      <c r="H31" s="138"/>
    </row>
    <row r="32" spans="1:8" s="100" customFormat="1">
      <c r="A32" s="100">
        <v>1766</v>
      </c>
      <c r="B32" s="86">
        <v>3.0000000000000001E-3</v>
      </c>
      <c r="C32" s="86"/>
      <c r="D32" s="86">
        <v>0.13525599999999999</v>
      </c>
      <c r="E32" s="86">
        <v>1.7649999999999999E-2</v>
      </c>
      <c r="H32" s="138"/>
    </row>
    <row r="33" spans="1:8" s="100" customFormat="1">
      <c r="A33" s="100">
        <v>1767</v>
      </c>
      <c r="B33" s="86">
        <v>3.0000000000000001E-3</v>
      </c>
      <c r="C33" s="86"/>
      <c r="D33" s="86">
        <v>0.156032</v>
      </c>
      <c r="E33" s="86">
        <v>2.6360000000000001E-2</v>
      </c>
      <c r="H33" s="138"/>
    </row>
    <row r="34" spans="1:8" s="100" customFormat="1">
      <c r="A34" s="100">
        <v>1768</v>
      </c>
      <c r="B34" s="86">
        <v>3.0000000000000001E-3</v>
      </c>
      <c r="C34" s="86"/>
      <c r="D34" s="86">
        <v>0.17447599999999999</v>
      </c>
      <c r="E34" s="86">
        <v>3.4810000000000001E-2</v>
      </c>
      <c r="H34" s="138"/>
    </row>
    <row r="35" spans="1:8" s="100" customFormat="1">
      <c r="A35" s="100">
        <v>1769</v>
      </c>
      <c r="B35" s="86">
        <v>3.0000000000000001E-3</v>
      </c>
      <c r="C35" s="86"/>
      <c r="D35" s="86">
        <v>0.19058800000000001</v>
      </c>
      <c r="E35" s="86">
        <v>4.2779999999999999E-2</v>
      </c>
      <c r="H35" s="138"/>
    </row>
    <row r="36" spans="1:8" s="100" customFormat="1">
      <c r="A36" s="100">
        <v>1770</v>
      </c>
      <c r="B36" s="86">
        <v>3.0000000000000001E-3</v>
      </c>
      <c r="C36" s="86"/>
      <c r="D36" s="86">
        <v>0.20458000000000001</v>
      </c>
      <c r="E36" s="86">
        <v>5.0729999999999997E-2</v>
      </c>
      <c r="H36" s="138"/>
    </row>
    <row r="37" spans="1:8" s="100" customFormat="1">
      <c r="A37" s="100">
        <v>1771</v>
      </c>
      <c r="B37" s="86">
        <v>4.0000000000000001E-3</v>
      </c>
      <c r="C37" s="86"/>
      <c r="D37" s="86">
        <v>0.21645200000000001</v>
      </c>
      <c r="E37" s="86">
        <v>5.7829999999999999E-2</v>
      </c>
      <c r="H37" s="138"/>
    </row>
    <row r="38" spans="1:8" s="100" customFormat="1">
      <c r="A38" s="100">
        <v>1772</v>
      </c>
      <c r="B38" s="86">
        <v>4.0000000000000001E-3</v>
      </c>
      <c r="C38" s="86"/>
      <c r="D38" s="86">
        <v>0.225992</v>
      </c>
      <c r="E38" s="86">
        <v>6.4310000000000006E-2</v>
      </c>
      <c r="H38" s="138"/>
    </row>
    <row r="39" spans="1:8" s="100" customFormat="1">
      <c r="A39" s="100">
        <v>1773</v>
      </c>
      <c r="B39" s="86">
        <v>4.0000000000000001E-3</v>
      </c>
      <c r="C39" s="86"/>
      <c r="D39" s="86">
        <v>0.23320000000000002</v>
      </c>
      <c r="E39" s="86">
        <v>7.1279999999999996E-2</v>
      </c>
      <c r="H39" s="138"/>
    </row>
    <row r="40" spans="1:8" s="100" customFormat="1">
      <c r="A40" s="100">
        <v>1774</v>
      </c>
      <c r="B40" s="86">
        <v>4.0000000000000001E-3</v>
      </c>
      <c r="C40" s="86"/>
      <c r="D40" s="86">
        <v>0.238288</v>
      </c>
      <c r="E40" s="86">
        <v>7.7880000000000005E-2</v>
      </c>
      <c r="H40" s="138"/>
    </row>
    <row r="41" spans="1:8" s="100" customFormat="1">
      <c r="A41" s="100">
        <v>1775</v>
      </c>
      <c r="B41" s="86">
        <v>4.0000000000000001E-3</v>
      </c>
      <c r="C41" s="86"/>
      <c r="D41" s="86">
        <v>0.24252800000000002</v>
      </c>
      <c r="E41" s="86">
        <v>8.43E-2</v>
      </c>
      <c r="H41" s="138"/>
    </row>
    <row r="42" spans="1:8" s="100" customFormat="1">
      <c r="A42" s="100">
        <v>1776</v>
      </c>
      <c r="B42" s="86">
        <v>4.0000000000000001E-3</v>
      </c>
      <c r="C42" s="86"/>
      <c r="D42" s="86">
        <v>0.24846400000000002</v>
      </c>
      <c r="E42" s="86">
        <v>9.078E-2</v>
      </c>
      <c r="H42" s="138"/>
    </row>
    <row r="43" spans="1:8" s="100" customFormat="1">
      <c r="A43" s="100">
        <v>1777</v>
      </c>
      <c r="B43" s="86">
        <v>4.0000000000000001E-3</v>
      </c>
      <c r="C43" s="86"/>
      <c r="D43" s="86">
        <v>0.25630799999999998</v>
      </c>
      <c r="E43" s="86">
        <v>9.6229999999999996E-2</v>
      </c>
      <c r="H43" s="138"/>
    </row>
    <row r="44" spans="1:8" s="100" customFormat="1">
      <c r="A44" s="100">
        <v>1778</v>
      </c>
      <c r="B44" s="86">
        <v>4.0000000000000001E-3</v>
      </c>
      <c r="C44" s="86"/>
      <c r="D44" s="86">
        <v>0.26606000000000002</v>
      </c>
      <c r="E44" s="86">
        <v>0.10231</v>
      </c>
      <c r="H44" s="138"/>
    </row>
    <row r="45" spans="1:8" s="100" customFormat="1">
      <c r="A45" s="100">
        <v>1779</v>
      </c>
      <c r="B45" s="86">
        <v>4.0000000000000001E-3</v>
      </c>
      <c r="C45" s="86"/>
      <c r="D45" s="86">
        <v>0.27772000000000002</v>
      </c>
      <c r="E45" s="86">
        <v>0.10793999999999999</v>
      </c>
      <c r="H45" s="138"/>
    </row>
    <row r="46" spans="1:8" s="100" customFormat="1">
      <c r="A46" s="100">
        <v>1780</v>
      </c>
      <c r="B46" s="86">
        <v>4.0000000000000001E-3</v>
      </c>
      <c r="C46" s="86"/>
      <c r="D46" s="86">
        <v>0.29150000000000004</v>
      </c>
      <c r="E46" s="86">
        <v>0.11325</v>
      </c>
      <c r="H46" s="138"/>
    </row>
    <row r="47" spans="1:8" s="100" customFormat="1">
      <c r="A47" s="100">
        <v>1781</v>
      </c>
      <c r="B47" s="86">
        <v>5.0000000000000001E-3</v>
      </c>
      <c r="C47" s="86"/>
      <c r="D47" s="86">
        <v>0.31481999999999999</v>
      </c>
      <c r="E47" s="86">
        <v>0.11866</v>
      </c>
      <c r="H47" s="138"/>
    </row>
    <row r="48" spans="1:8" s="100" customFormat="1">
      <c r="A48" s="100">
        <v>1782</v>
      </c>
      <c r="B48" s="86">
        <v>5.0000000000000001E-3</v>
      </c>
      <c r="C48" s="86"/>
      <c r="D48" s="86">
        <v>0.34831600000000001</v>
      </c>
      <c r="E48" s="86">
        <v>0.12431</v>
      </c>
      <c r="H48" s="138"/>
    </row>
    <row r="49" spans="1:8" s="100" customFormat="1">
      <c r="A49" s="100">
        <v>1783</v>
      </c>
      <c r="B49" s="86">
        <v>5.0000000000000001E-3</v>
      </c>
      <c r="C49" s="86"/>
      <c r="D49" s="86">
        <v>0.37884400000000001</v>
      </c>
      <c r="E49" s="86">
        <v>0.12903999999999999</v>
      </c>
      <c r="H49" s="138"/>
    </row>
    <row r="50" spans="1:8" s="100" customFormat="1">
      <c r="A50" s="100">
        <v>1784</v>
      </c>
      <c r="B50" s="86">
        <v>5.0000000000000001E-3</v>
      </c>
      <c r="C50" s="86"/>
      <c r="D50" s="86">
        <v>0.40598000000000001</v>
      </c>
      <c r="E50" s="86">
        <v>0.13414000000000001</v>
      </c>
      <c r="H50" s="138"/>
    </row>
    <row r="51" spans="1:8" s="100" customFormat="1">
      <c r="A51" s="100">
        <v>1785</v>
      </c>
      <c r="B51" s="86">
        <v>5.0000000000000001E-3</v>
      </c>
      <c r="C51" s="86"/>
      <c r="D51" s="86">
        <v>0.429512</v>
      </c>
      <c r="E51" s="86">
        <v>0.13841000000000001</v>
      </c>
      <c r="H51" s="138"/>
    </row>
    <row r="52" spans="1:8" s="100" customFormat="1">
      <c r="A52" s="100">
        <v>1786</v>
      </c>
      <c r="B52" s="86">
        <v>5.0000000000000001E-3</v>
      </c>
      <c r="C52" s="86"/>
      <c r="D52" s="86">
        <v>0.44944000000000001</v>
      </c>
      <c r="E52" s="86">
        <v>0.14346</v>
      </c>
      <c r="H52" s="138"/>
    </row>
    <row r="53" spans="1:8" s="100" customFormat="1">
      <c r="A53" s="100">
        <v>1787</v>
      </c>
      <c r="B53" s="86">
        <v>5.0000000000000001E-3</v>
      </c>
      <c r="C53" s="86"/>
      <c r="D53" s="86">
        <v>0.46576400000000001</v>
      </c>
      <c r="E53" s="86">
        <v>0.14785999999999999</v>
      </c>
      <c r="H53" s="138"/>
    </row>
    <row r="54" spans="1:8" s="100" customFormat="1">
      <c r="A54" s="100">
        <v>1788</v>
      </c>
      <c r="B54" s="86">
        <v>5.0000000000000001E-3</v>
      </c>
      <c r="C54" s="86"/>
      <c r="D54" s="86">
        <v>0.47869600000000001</v>
      </c>
      <c r="E54" s="86">
        <v>0.15221000000000001</v>
      </c>
      <c r="H54" s="138"/>
    </row>
    <row r="55" spans="1:8" s="100" customFormat="1">
      <c r="A55" s="100">
        <v>1789</v>
      </c>
      <c r="B55" s="86">
        <v>5.0000000000000001E-3</v>
      </c>
      <c r="C55" s="86"/>
      <c r="D55" s="86">
        <v>0.48802400000000001</v>
      </c>
      <c r="E55" s="86">
        <v>0.15601999999999999</v>
      </c>
      <c r="H55" s="138"/>
    </row>
    <row r="56" spans="1:8" s="100" customFormat="1">
      <c r="A56" s="100">
        <v>1790</v>
      </c>
      <c r="B56" s="86">
        <v>5.0000000000000001E-3</v>
      </c>
      <c r="C56" s="86"/>
      <c r="D56" s="86">
        <v>0.49374800000000002</v>
      </c>
      <c r="E56" s="86">
        <v>0.16037999999999999</v>
      </c>
      <c r="H56" s="138"/>
    </row>
    <row r="57" spans="1:8" s="100" customFormat="1">
      <c r="A57" s="100">
        <v>1791</v>
      </c>
      <c r="B57" s="86">
        <v>6.0000000000000001E-3</v>
      </c>
      <c r="C57" s="86"/>
      <c r="D57" s="86">
        <v>0.49586800000000003</v>
      </c>
      <c r="E57" s="86">
        <v>0.16419</v>
      </c>
      <c r="H57" s="138"/>
    </row>
    <row r="58" spans="1:8" s="100" customFormat="1">
      <c r="A58" s="100">
        <v>1792</v>
      </c>
      <c r="B58" s="86">
        <v>6.0000000000000001E-3</v>
      </c>
      <c r="C58" s="86"/>
      <c r="D58" s="86">
        <v>0.49438399999999999</v>
      </c>
      <c r="E58" s="86">
        <v>0.16802</v>
      </c>
      <c r="H58" s="138"/>
    </row>
    <row r="59" spans="1:8" s="100" customFormat="1">
      <c r="A59" s="100">
        <v>1793</v>
      </c>
      <c r="B59" s="86">
        <v>6.0000000000000001E-3</v>
      </c>
      <c r="C59" s="86"/>
      <c r="D59" s="86">
        <v>0.48929600000000001</v>
      </c>
      <c r="E59" s="86">
        <v>0.17136000000000001</v>
      </c>
      <c r="H59" s="138"/>
    </row>
    <row r="60" spans="1:8" s="100" customFormat="1">
      <c r="A60" s="100">
        <v>1794</v>
      </c>
      <c r="B60" s="86">
        <v>6.0000000000000001E-3</v>
      </c>
      <c r="C60" s="86"/>
      <c r="D60" s="86">
        <v>0.48081600000000002</v>
      </c>
      <c r="E60" s="86">
        <v>0.17498</v>
      </c>
      <c r="H60" s="138"/>
    </row>
    <row r="61" spans="1:8" s="100" customFormat="1">
      <c r="A61" s="100">
        <v>1795</v>
      </c>
      <c r="B61" s="86">
        <v>6.0000000000000001E-3</v>
      </c>
      <c r="C61" s="86"/>
      <c r="D61" s="86">
        <v>0.46873199999999998</v>
      </c>
      <c r="E61" s="86">
        <v>0.17760999999999999</v>
      </c>
      <c r="H61" s="138"/>
    </row>
    <row r="62" spans="1:8" s="100" customFormat="1">
      <c r="A62" s="100">
        <v>1796</v>
      </c>
      <c r="B62" s="86">
        <v>6.0000000000000001E-3</v>
      </c>
      <c r="C62" s="86"/>
      <c r="D62" s="86">
        <v>0.45474000000000003</v>
      </c>
      <c r="E62" s="86">
        <v>0.17999000000000001</v>
      </c>
      <c r="H62" s="138"/>
    </row>
    <row r="63" spans="1:8" s="100" customFormat="1">
      <c r="A63" s="100">
        <v>1797</v>
      </c>
      <c r="B63" s="86">
        <v>7.0000000000000001E-3</v>
      </c>
      <c r="C63" s="86"/>
      <c r="D63" s="86">
        <v>0.43947600000000003</v>
      </c>
      <c r="E63" s="86">
        <v>0.18160000000000001</v>
      </c>
      <c r="H63" s="138"/>
    </row>
    <row r="64" spans="1:8" s="100" customFormat="1">
      <c r="A64" s="100">
        <v>1798</v>
      </c>
      <c r="B64" s="86">
        <v>7.0000000000000001E-3</v>
      </c>
      <c r="C64" s="86"/>
      <c r="D64" s="86">
        <v>0.42188000000000003</v>
      </c>
      <c r="E64" s="86">
        <v>0.18346000000000001</v>
      </c>
      <c r="H64" s="138"/>
    </row>
    <row r="65" spans="1:8" s="100" customFormat="1">
      <c r="A65" s="100">
        <v>1799</v>
      </c>
      <c r="B65" s="86">
        <v>7.0000000000000001E-3</v>
      </c>
      <c r="C65" s="86"/>
      <c r="D65" s="86">
        <v>0.40195199999999998</v>
      </c>
      <c r="E65" s="86">
        <v>0.18447</v>
      </c>
      <c r="H65" s="138"/>
    </row>
    <row r="66" spans="1:8" s="100" customFormat="1">
      <c r="A66" s="100">
        <v>1800</v>
      </c>
      <c r="B66" s="86">
        <v>8.0000000000000002E-3</v>
      </c>
      <c r="C66" s="86"/>
      <c r="D66" s="86">
        <v>0.38053999999999999</v>
      </c>
      <c r="E66" s="86">
        <v>0.18554000000000001</v>
      </c>
      <c r="H66" s="138"/>
    </row>
    <row r="67" spans="1:8" s="100" customFormat="1">
      <c r="A67" s="100">
        <v>1801</v>
      </c>
      <c r="B67" s="86">
        <v>8.0000000000000002E-3</v>
      </c>
      <c r="C67" s="86"/>
      <c r="D67" s="86">
        <v>0.36167200000000005</v>
      </c>
      <c r="E67" s="86">
        <v>0.18647</v>
      </c>
      <c r="H67" s="138"/>
    </row>
    <row r="68" spans="1:8" s="100" customFormat="1">
      <c r="A68" s="100">
        <v>1802</v>
      </c>
      <c r="B68" s="86">
        <v>0.01</v>
      </c>
      <c r="C68" s="86"/>
      <c r="D68" s="86">
        <v>0.34238000000000002</v>
      </c>
      <c r="E68" s="86">
        <v>0.18673000000000001</v>
      </c>
      <c r="H68" s="138"/>
    </row>
    <row r="69" spans="1:8" s="100" customFormat="1">
      <c r="A69" s="100">
        <v>1803</v>
      </c>
      <c r="B69" s="86">
        <v>8.9999999999999993E-3</v>
      </c>
      <c r="C69" s="86"/>
      <c r="D69" s="86">
        <v>0.32181599999999999</v>
      </c>
      <c r="E69" s="86">
        <v>0.18734000000000001</v>
      </c>
      <c r="H69" s="138"/>
    </row>
    <row r="70" spans="1:8" s="100" customFormat="1">
      <c r="A70" s="100">
        <v>1804</v>
      </c>
      <c r="B70" s="86">
        <v>8.9999999999999993E-3</v>
      </c>
      <c r="C70" s="86"/>
      <c r="D70" s="86">
        <v>0.30019200000000001</v>
      </c>
      <c r="E70" s="86">
        <v>0.18718000000000001</v>
      </c>
      <c r="H70" s="138"/>
    </row>
    <row r="71" spans="1:8" s="100" customFormat="1">
      <c r="A71" s="100">
        <v>1805</v>
      </c>
      <c r="B71" s="86">
        <v>8.9999999999999993E-3</v>
      </c>
      <c r="C71" s="86"/>
      <c r="D71" s="86">
        <v>0.27729599999999999</v>
      </c>
      <c r="E71" s="86">
        <v>0.18712000000000001</v>
      </c>
      <c r="H71" s="138"/>
    </row>
    <row r="72" spans="1:8" s="100" customFormat="1">
      <c r="A72" s="100">
        <v>1806</v>
      </c>
      <c r="B72" s="86">
        <v>0.01</v>
      </c>
      <c r="C72" s="86"/>
      <c r="D72" s="86">
        <v>0.25334000000000001</v>
      </c>
      <c r="E72" s="86">
        <v>0.18701000000000001</v>
      </c>
      <c r="H72" s="138"/>
    </row>
    <row r="73" spans="1:8" s="100" customFormat="1">
      <c r="A73" s="100">
        <v>1807</v>
      </c>
      <c r="B73" s="86">
        <v>0.01</v>
      </c>
      <c r="C73" s="86"/>
      <c r="D73" s="86">
        <v>0.22811200000000001</v>
      </c>
      <c r="E73" s="86">
        <v>0.18626999999999999</v>
      </c>
      <c r="H73" s="138"/>
    </row>
    <row r="74" spans="1:8" s="100" customFormat="1">
      <c r="A74" s="100">
        <v>1808</v>
      </c>
      <c r="B74" s="86">
        <v>0.01</v>
      </c>
      <c r="C74" s="86"/>
      <c r="D74" s="86">
        <v>0.20182400000000003</v>
      </c>
      <c r="E74" s="86">
        <v>0.18590000000000001</v>
      </c>
      <c r="H74" s="138"/>
    </row>
    <row r="75" spans="1:8" s="100" customFormat="1">
      <c r="A75" s="100">
        <v>1809</v>
      </c>
      <c r="B75" s="86">
        <v>0.01</v>
      </c>
      <c r="C75" s="86"/>
      <c r="D75" s="86">
        <v>0.174264</v>
      </c>
      <c r="E75" s="86">
        <v>0.18518000000000001</v>
      </c>
      <c r="H75" s="138"/>
    </row>
    <row r="76" spans="1:8" s="100" customFormat="1">
      <c r="A76" s="100">
        <v>1810</v>
      </c>
      <c r="B76" s="86">
        <v>0.01</v>
      </c>
      <c r="C76" s="86"/>
      <c r="D76" s="86">
        <v>0.145644</v>
      </c>
      <c r="E76" s="86">
        <v>0.18504000000000001</v>
      </c>
      <c r="H76" s="138"/>
    </row>
    <row r="77" spans="1:8" s="100" customFormat="1">
      <c r="A77" s="100">
        <v>1811</v>
      </c>
      <c r="B77" s="86">
        <v>1.0999999999999999E-2</v>
      </c>
      <c r="C77" s="86"/>
      <c r="D77" s="86">
        <v>0.11575200000000001</v>
      </c>
      <c r="E77" s="86">
        <v>0.18384</v>
      </c>
      <c r="H77" s="138"/>
    </row>
    <row r="78" spans="1:8" s="100" customFormat="1">
      <c r="A78" s="100">
        <v>1812</v>
      </c>
      <c r="B78" s="86">
        <v>1.0999999999999999E-2</v>
      </c>
      <c r="C78" s="86"/>
      <c r="D78" s="86">
        <v>8.48E-2</v>
      </c>
      <c r="E78" s="86">
        <v>0.18254000000000001</v>
      </c>
      <c r="H78" s="138"/>
    </row>
    <row r="79" spans="1:8" s="100" customFormat="1">
      <c r="A79" s="100">
        <v>1813</v>
      </c>
      <c r="B79" s="86">
        <v>1.0999999999999999E-2</v>
      </c>
      <c r="C79" s="86"/>
      <c r="D79" s="86">
        <v>5.2575999999999998E-2</v>
      </c>
      <c r="E79" s="86">
        <v>0.18146999999999999</v>
      </c>
      <c r="H79" s="138"/>
    </row>
    <row r="80" spans="1:8" s="100" customFormat="1">
      <c r="A80" s="100">
        <v>1814</v>
      </c>
      <c r="B80" s="86">
        <v>1.0999999999999999E-2</v>
      </c>
      <c r="C80" s="86"/>
      <c r="D80" s="86">
        <v>1.9292000000000004E-2</v>
      </c>
      <c r="E80" s="86">
        <v>0.18042</v>
      </c>
      <c r="H80" s="138"/>
    </row>
    <row r="81" spans="1:8" s="100" customFormat="1">
      <c r="A81" s="100">
        <v>1815</v>
      </c>
      <c r="B81" s="86">
        <v>1.2E-2</v>
      </c>
      <c r="C81" s="86"/>
      <c r="D81" s="86">
        <v>-1.4628E-2</v>
      </c>
      <c r="E81" s="86">
        <v>0.17926</v>
      </c>
      <c r="H81" s="138"/>
    </row>
    <row r="82" spans="1:8" s="100" customFormat="1">
      <c r="A82" s="100">
        <v>1816</v>
      </c>
      <c r="B82" s="86">
        <v>1.2999999999999999E-2</v>
      </c>
      <c r="C82" s="86"/>
      <c r="D82" s="86">
        <v>-4.4308E-2</v>
      </c>
      <c r="E82" s="86">
        <v>0.17749999999999999</v>
      </c>
      <c r="H82" s="138"/>
    </row>
    <row r="83" spans="1:8" s="100" customFormat="1">
      <c r="A83" s="100">
        <v>1817</v>
      </c>
      <c r="B83" s="86">
        <v>1.4E-2</v>
      </c>
      <c r="C83" s="86"/>
      <c r="D83" s="86">
        <v>-6.7627999999999994E-2</v>
      </c>
      <c r="E83" s="86">
        <v>0.17612</v>
      </c>
      <c r="H83" s="138"/>
    </row>
    <row r="84" spans="1:8" s="100" customFormat="1">
      <c r="A84" s="100">
        <v>1818</v>
      </c>
      <c r="B84" s="86">
        <v>1.4E-2</v>
      </c>
      <c r="C84" s="86"/>
      <c r="D84" s="86">
        <v>-8.48E-2</v>
      </c>
      <c r="E84" s="86">
        <v>0.17502000000000001</v>
      </c>
      <c r="H84" s="138"/>
    </row>
    <row r="85" spans="1:8" s="100" customFormat="1">
      <c r="A85" s="100">
        <v>1819</v>
      </c>
      <c r="B85" s="86">
        <v>1.4E-2</v>
      </c>
      <c r="C85" s="86"/>
      <c r="D85" s="86">
        <v>-9.5612000000000003E-2</v>
      </c>
      <c r="E85" s="86">
        <v>0.1741</v>
      </c>
      <c r="H85" s="138"/>
    </row>
    <row r="86" spans="1:8" s="100" customFormat="1">
      <c r="A86" s="100">
        <v>1820</v>
      </c>
      <c r="B86" s="86">
        <v>1.4E-2</v>
      </c>
      <c r="C86" s="86"/>
      <c r="D86" s="86">
        <v>-9.985200000000001E-2</v>
      </c>
      <c r="E86" s="86">
        <v>0.17233999999999999</v>
      </c>
      <c r="H86" s="138"/>
    </row>
    <row r="87" spans="1:8" s="100" customFormat="1">
      <c r="A87" s="100">
        <v>1821</v>
      </c>
      <c r="B87" s="86">
        <v>1.4E-2</v>
      </c>
      <c r="C87" s="86"/>
      <c r="D87" s="86">
        <v>-9.8156000000000007E-2</v>
      </c>
      <c r="E87" s="86">
        <v>0.17132</v>
      </c>
      <c r="H87" s="138"/>
    </row>
    <row r="88" spans="1:8" s="100" customFormat="1">
      <c r="A88" s="100">
        <v>1822</v>
      </c>
      <c r="B88" s="86">
        <v>1.4999999999999999E-2</v>
      </c>
      <c r="C88" s="86"/>
      <c r="D88" s="86">
        <v>-8.988800000000001E-2</v>
      </c>
      <c r="E88" s="86">
        <v>0.16919000000000001</v>
      </c>
      <c r="H88" s="138"/>
    </row>
    <row r="89" spans="1:8" s="100" customFormat="1">
      <c r="A89" s="100">
        <v>1823</v>
      </c>
      <c r="B89" s="86">
        <v>1.6E-2</v>
      </c>
      <c r="C89" s="86"/>
      <c r="D89" s="86">
        <v>-7.5259999999999994E-2</v>
      </c>
      <c r="E89" s="86">
        <v>0.16808999999999999</v>
      </c>
      <c r="H89" s="138"/>
    </row>
    <row r="90" spans="1:8" s="100" customFormat="1">
      <c r="A90" s="100">
        <v>1824</v>
      </c>
      <c r="B90" s="86">
        <v>1.6E-2</v>
      </c>
      <c r="C90" s="86"/>
      <c r="D90" s="86">
        <v>-5.4484000000000005E-2</v>
      </c>
      <c r="E90" s="86">
        <v>0.16675999999999999</v>
      </c>
      <c r="H90" s="138"/>
    </row>
    <row r="91" spans="1:8" s="100" customFormat="1">
      <c r="A91" s="100">
        <v>1825</v>
      </c>
      <c r="B91" s="86">
        <v>1.7000000000000001E-2</v>
      </c>
      <c r="C91" s="86"/>
      <c r="D91" s="86">
        <v>-2.7348000000000001E-2</v>
      </c>
      <c r="E91" s="86">
        <v>0.16474</v>
      </c>
      <c r="H91" s="138"/>
    </row>
    <row r="92" spans="1:8" s="100" customFormat="1">
      <c r="A92" s="100">
        <v>1826</v>
      </c>
      <c r="B92" s="86">
        <v>1.7000000000000001E-2</v>
      </c>
      <c r="C92" s="86"/>
      <c r="D92" s="86">
        <v>6.1479999999999998E-3</v>
      </c>
      <c r="E92" s="86">
        <v>0.16306000000000001</v>
      </c>
      <c r="H92" s="138"/>
    </row>
    <row r="93" spans="1:8" s="100" customFormat="1">
      <c r="A93" s="100">
        <v>1827</v>
      </c>
      <c r="B93" s="86">
        <v>1.7999999999999999E-2</v>
      </c>
      <c r="C93" s="86"/>
      <c r="D93" s="86">
        <v>4.3248000000000009E-2</v>
      </c>
      <c r="E93" s="86">
        <v>0.16159999999999999</v>
      </c>
      <c r="H93" s="138"/>
    </row>
    <row r="94" spans="1:8" s="100" customFormat="1">
      <c r="A94" s="100">
        <v>1828</v>
      </c>
      <c r="B94" s="86">
        <v>1.7999999999999999E-2</v>
      </c>
      <c r="C94" s="86"/>
      <c r="D94" s="86">
        <v>6.8264000000000005E-2</v>
      </c>
      <c r="E94" s="86">
        <v>0.16028999999999999</v>
      </c>
      <c r="H94" s="138"/>
    </row>
    <row r="95" spans="1:8" s="100" customFormat="1">
      <c r="A95" s="100">
        <v>1829</v>
      </c>
      <c r="B95" s="86">
        <v>1.7999999999999999E-2</v>
      </c>
      <c r="C95" s="86"/>
      <c r="D95" s="86">
        <v>8.8192000000000006E-2</v>
      </c>
      <c r="E95" s="86">
        <v>0.16009999999999999</v>
      </c>
      <c r="H95" s="138"/>
    </row>
    <row r="96" spans="1:8" s="100" customFormat="1">
      <c r="A96" s="100">
        <v>1830</v>
      </c>
      <c r="B96" s="86">
        <v>2.4E-2</v>
      </c>
      <c r="C96" s="86"/>
      <c r="D96" s="86">
        <v>0.106424</v>
      </c>
      <c r="E96" s="86">
        <v>0.15909999999999999</v>
      </c>
      <c r="H96" s="138"/>
    </row>
    <row r="97" spans="1:8" s="100" customFormat="1">
      <c r="A97" s="100">
        <v>1831</v>
      </c>
      <c r="B97" s="86">
        <v>2.3E-2</v>
      </c>
      <c r="C97" s="86"/>
      <c r="D97" s="86">
        <v>0.122324</v>
      </c>
      <c r="E97" s="86">
        <v>0.158</v>
      </c>
      <c r="H97" s="138"/>
    </row>
    <row r="98" spans="1:8" s="100" customFormat="1">
      <c r="A98" s="100">
        <v>1832</v>
      </c>
      <c r="B98" s="86">
        <v>2.3E-2</v>
      </c>
      <c r="C98" s="86"/>
      <c r="D98" s="86">
        <v>0.13652800000000001</v>
      </c>
      <c r="E98" s="86">
        <v>0.15704000000000001</v>
      </c>
      <c r="H98" s="138"/>
    </row>
    <row r="99" spans="1:8" s="100" customFormat="1">
      <c r="A99" s="100">
        <v>1833</v>
      </c>
      <c r="B99" s="86">
        <v>2.4E-2</v>
      </c>
      <c r="C99" s="86"/>
      <c r="D99" s="86">
        <v>0.14861199999999999</v>
      </c>
      <c r="E99" s="86">
        <v>0.15715999999999999</v>
      </c>
      <c r="H99" s="138"/>
    </row>
    <row r="100" spans="1:8" s="100" customFormat="1">
      <c r="A100" s="100">
        <v>1834</v>
      </c>
      <c r="B100" s="86">
        <v>2.4E-2</v>
      </c>
      <c r="C100" s="86"/>
      <c r="D100" s="86">
        <v>0.16048400000000002</v>
      </c>
      <c r="E100" s="86">
        <v>0.15740000000000001</v>
      </c>
      <c r="H100" s="138"/>
    </row>
    <row r="101" spans="1:8" s="100" customFormat="1">
      <c r="A101" s="100">
        <v>1835</v>
      </c>
      <c r="B101" s="86">
        <v>2.5000000000000001E-2</v>
      </c>
      <c r="C101" s="86"/>
      <c r="D101" s="86">
        <v>0.17935200000000001</v>
      </c>
      <c r="E101" s="86">
        <v>0.15795000000000001</v>
      </c>
      <c r="H101" s="138"/>
    </row>
    <row r="102" spans="1:8" s="100" customFormat="1">
      <c r="A102" s="100">
        <v>1836</v>
      </c>
      <c r="B102" s="86">
        <v>2.9000000000000001E-2</v>
      </c>
      <c r="C102" s="86"/>
      <c r="D102" s="86">
        <v>0.205428</v>
      </c>
      <c r="E102" s="86">
        <v>0.15823999999999999</v>
      </c>
      <c r="H102" s="138"/>
    </row>
    <row r="103" spans="1:8" s="100" customFormat="1">
      <c r="A103" s="100">
        <v>1837</v>
      </c>
      <c r="B103" s="86">
        <v>2.9000000000000001E-2</v>
      </c>
      <c r="C103" s="86"/>
      <c r="D103" s="86">
        <v>0.237016</v>
      </c>
      <c r="E103" s="86">
        <v>0.15948999999999999</v>
      </c>
      <c r="H103" s="138"/>
    </row>
    <row r="104" spans="1:8" s="100" customFormat="1">
      <c r="A104" s="100">
        <v>1838</v>
      </c>
      <c r="B104" s="86">
        <v>0.03</v>
      </c>
      <c r="C104" s="86"/>
      <c r="D104" s="86">
        <v>0.27411600000000003</v>
      </c>
      <c r="E104" s="86">
        <v>0.16122</v>
      </c>
      <c r="H104" s="138"/>
    </row>
    <row r="105" spans="1:8" s="100" customFormat="1">
      <c r="A105" s="100">
        <v>1839</v>
      </c>
      <c r="B105" s="86">
        <v>3.1E-2</v>
      </c>
      <c r="C105" s="86"/>
      <c r="D105" s="86">
        <v>0.31609200000000004</v>
      </c>
      <c r="E105" s="86">
        <v>0.16306999999999999</v>
      </c>
      <c r="H105" s="138"/>
    </row>
    <row r="106" spans="1:8" s="100" customFormat="1">
      <c r="A106" s="100">
        <v>1840</v>
      </c>
      <c r="B106" s="86">
        <v>3.3000000000000002E-2</v>
      </c>
      <c r="C106" s="86"/>
      <c r="D106" s="86">
        <v>0.36124800000000001</v>
      </c>
      <c r="E106" s="86">
        <v>0.16572999999999999</v>
      </c>
      <c r="H106" s="138"/>
    </row>
    <row r="107" spans="1:8" s="100" customFormat="1">
      <c r="A107" s="100">
        <v>1841</v>
      </c>
      <c r="B107" s="86">
        <v>3.4000000000000002E-2</v>
      </c>
      <c r="C107" s="86"/>
      <c r="D107" s="86">
        <v>0.40894799999999998</v>
      </c>
      <c r="E107" s="86">
        <v>0.16794000000000001</v>
      </c>
      <c r="H107" s="138"/>
    </row>
    <row r="108" spans="1:8" s="100" customFormat="1">
      <c r="A108" s="100">
        <v>1842</v>
      </c>
      <c r="B108" s="86">
        <v>3.5999999999999997E-2</v>
      </c>
      <c r="C108" s="86"/>
      <c r="D108" s="86">
        <v>0.45452800000000004</v>
      </c>
      <c r="E108" s="86">
        <v>0.17085</v>
      </c>
      <c r="H108" s="138"/>
    </row>
    <row r="109" spans="1:8" s="100" customFormat="1">
      <c r="A109" s="100">
        <v>1843</v>
      </c>
      <c r="B109" s="86">
        <v>3.6999999999999998E-2</v>
      </c>
      <c r="C109" s="86"/>
      <c r="D109" s="86">
        <v>0.47954400000000003</v>
      </c>
      <c r="E109" s="86">
        <v>0.17294000000000001</v>
      </c>
      <c r="H109" s="138"/>
    </row>
    <row r="110" spans="1:8" s="100" customFormat="1">
      <c r="A110" s="100">
        <v>1844</v>
      </c>
      <c r="B110" s="86">
        <v>3.9E-2</v>
      </c>
      <c r="C110" s="86"/>
      <c r="D110" s="86">
        <v>0.47933200000000004</v>
      </c>
      <c r="E110" s="86">
        <v>0.17548</v>
      </c>
      <c r="H110" s="138"/>
    </row>
    <row r="111" spans="1:8" s="100" customFormat="1">
      <c r="A111" s="100">
        <v>1845</v>
      </c>
      <c r="B111" s="86">
        <v>4.2999999999999997E-2</v>
      </c>
      <c r="C111" s="86"/>
      <c r="D111" s="86">
        <v>0.45643600000000001</v>
      </c>
      <c r="E111" s="86">
        <v>0.17835999999999999</v>
      </c>
      <c r="H111" s="138"/>
    </row>
    <row r="112" spans="1:8" s="100" customFormat="1">
      <c r="A112" s="100">
        <v>1846</v>
      </c>
      <c r="B112" s="86">
        <v>4.2999999999999997E-2</v>
      </c>
      <c r="C112" s="86"/>
      <c r="D112" s="86">
        <v>0.42145600000000005</v>
      </c>
      <c r="E112" s="86">
        <v>0.18027000000000001</v>
      </c>
      <c r="H112" s="138"/>
    </row>
    <row r="113" spans="1:8" s="100" customFormat="1">
      <c r="A113" s="100">
        <v>1847</v>
      </c>
      <c r="B113" s="86">
        <v>4.5999999999999999E-2</v>
      </c>
      <c r="C113" s="86"/>
      <c r="D113" s="86">
        <v>0.37693600000000005</v>
      </c>
      <c r="E113" s="86">
        <v>0.18246000000000001</v>
      </c>
      <c r="H113" s="138"/>
    </row>
    <row r="114" spans="1:8" s="100" customFormat="1">
      <c r="A114" s="100">
        <v>1848</v>
      </c>
      <c r="B114" s="86">
        <v>4.7E-2</v>
      </c>
      <c r="C114" s="86"/>
      <c r="D114" s="86">
        <v>0.32308800000000004</v>
      </c>
      <c r="E114" s="86">
        <v>0.18440000000000001</v>
      </c>
      <c r="H114" s="138"/>
    </row>
    <row r="115" spans="1:8" s="100" customFormat="1">
      <c r="A115" s="100">
        <v>1849</v>
      </c>
      <c r="B115" s="86">
        <v>0.05</v>
      </c>
      <c r="C115" s="86"/>
      <c r="D115" s="86">
        <v>0.25927600000000001</v>
      </c>
      <c r="E115" s="86">
        <v>0.18662000000000001</v>
      </c>
      <c r="H115" s="138"/>
    </row>
    <row r="116" spans="1:8" s="100" customFormat="1">
      <c r="A116" s="100">
        <v>1850</v>
      </c>
      <c r="B116" s="86">
        <v>5.3999999999999999E-2</v>
      </c>
      <c r="C116" s="86">
        <v>0.5246421</v>
      </c>
      <c r="D116" s="86">
        <v>0.18868000000000001</v>
      </c>
      <c r="E116" s="86">
        <v>0.18839</v>
      </c>
      <c r="H116" s="138"/>
    </row>
    <row r="117" spans="1:8" s="100" customFormat="1">
      <c r="A117" s="100">
        <v>1851</v>
      </c>
      <c r="B117" s="86">
        <v>5.3999999999999999E-2</v>
      </c>
      <c r="C117" s="86">
        <v>0.56128350000000005</v>
      </c>
      <c r="D117" s="86">
        <v>0.125504</v>
      </c>
      <c r="E117" s="86">
        <v>0.19097</v>
      </c>
      <c r="H117" s="138"/>
    </row>
    <row r="118" spans="1:8" s="100" customFormat="1">
      <c r="A118" s="100">
        <v>1852</v>
      </c>
      <c r="B118" s="86">
        <v>5.7000000000000002E-2</v>
      </c>
      <c r="C118" s="86">
        <v>0.57190839999999998</v>
      </c>
      <c r="D118" s="86">
        <v>6.9536000000000014E-2</v>
      </c>
      <c r="E118" s="86">
        <v>0.19328999999999999</v>
      </c>
      <c r="H118" s="138"/>
    </row>
    <row r="119" spans="1:8" s="100" customFormat="1">
      <c r="A119" s="100">
        <v>1853</v>
      </c>
      <c r="B119" s="86">
        <v>5.8999999999999997E-2</v>
      </c>
      <c r="C119" s="86">
        <v>0.61655309999999997</v>
      </c>
      <c r="D119" s="86">
        <v>9.5399999999999999E-3</v>
      </c>
      <c r="E119" s="86">
        <v>0.19581000000000001</v>
      </c>
      <c r="H119" s="138"/>
    </row>
    <row r="120" spans="1:8" s="100" customFormat="1">
      <c r="A120" s="100">
        <v>1854</v>
      </c>
      <c r="B120" s="86">
        <v>6.9000000000000006E-2</v>
      </c>
      <c r="C120" s="86">
        <v>0.61775219999999997</v>
      </c>
      <c r="D120" s="86">
        <v>-3.8796000000000004E-2</v>
      </c>
      <c r="E120" s="86">
        <v>0.19864000000000001</v>
      </c>
      <c r="H120" s="138"/>
    </row>
    <row r="121" spans="1:8" s="100" customFormat="1">
      <c r="A121" s="100">
        <v>1855</v>
      </c>
      <c r="B121" s="86">
        <v>7.0999999999999994E-2</v>
      </c>
      <c r="C121" s="86">
        <v>0.61861079999999991</v>
      </c>
      <c r="D121" s="86">
        <v>-6.3388E-2</v>
      </c>
      <c r="E121" s="86">
        <v>0.20166000000000001</v>
      </c>
      <c r="H121" s="138"/>
    </row>
    <row r="122" spans="1:8" s="100" customFormat="1">
      <c r="A122" s="100">
        <v>1856</v>
      </c>
      <c r="B122" s="86">
        <v>7.5999999999999998E-2</v>
      </c>
      <c r="C122" s="86">
        <v>0.6180099</v>
      </c>
      <c r="D122" s="86">
        <v>-6.317600000000001E-2</v>
      </c>
      <c r="E122" s="86">
        <v>0.20454</v>
      </c>
      <c r="H122" s="138"/>
    </row>
    <row r="123" spans="1:8" s="100" customFormat="1">
      <c r="A123" s="100">
        <v>1857</v>
      </c>
      <c r="B123" s="86">
        <v>7.6999999999999999E-2</v>
      </c>
      <c r="C123" s="86">
        <v>0.61819270000000004</v>
      </c>
      <c r="D123" s="86">
        <v>-5.2788000000000002E-2</v>
      </c>
      <c r="E123" s="86">
        <v>0.20791999999999999</v>
      </c>
      <c r="H123" s="138"/>
    </row>
    <row r="124" spans="1:8" s="100" customFormat="1">
      <c r="A124" s="100">
        <v>1858</v>
      </c>
      <c r="B124" s="86">
        <v>7.8E-2</v>
      </c>
      <c r="C124" s="86">
        <v>0.61679309999999998</v>
      </c>
      <c r="D124" s="86">
        <v>-3.6252000000000006E-2</v>
      </c>
      <c r="E124" s="86">
        <v>0.21121999999999999</v>
      </c>
      <c r="H124" s="138"/>
    </row>
    <row r="125" spans="1:8" s="100" customFormat="1">
      <c r="A125" s="100">
        <v>1859</v>
      </c>
      <c r="B125" s="86">
        <v>8.3000000000000004E-2</v>
      </c>
      <c r="C125" s="86">
        <v>0.61567009999999989</v>
      </c>
      <c r="D125" s="86">
        <v>-1.3780000000000001E-2</v>
      </c>
      <c r="E125" s="86">
        <v>0.2152</v>
      </c>
      <c r="H125" s="138"/>
    </row>
    <row r="126" spans="1:8" s="100" customFormat="1">
      <c r="A126" s="100">
        <v>1860</v>
      </c>
      <c r="B126" s="86">
        <v>9.0999999999999998E-2</v>
      </c>
      <c r="C126" s="86">
        <v>0.61433959999999999</v>
      </c>
      <c r="D126" s="86">
        <v>1.4840000000000001E-2</v>
      </c>
      <c r="E126" s="86">
        <v>0.21934000000000001</v>
      </c>
      <c r="H126" s="138"/>
    </row>
    <row r="127" spans="1:8" s="100" customFormat="1">
      <c r="A127" s="100">
        <v>1861</v>
      </c>
      <c r="B127" s="86">
        <v>9.5000000000000001E-2</v>
      </c>
      <c r="C127" s="86">
        <v>0.61746529999999988</v>
      </c>
      <c r="D127" s="86">
        <v>5.0880000000000002E-2</v>
      </c>
      <c r="E127" s="86">
        <v>0.22392999999999999</v>
      </c>
      <c r="H127" s="138"/>
    </row>
    <row r="128" spans="1:8" s="100" customFormat="1">
      <c r="A128" s="100">
        <v>1862</v>
      </c>
      <c r="B128" s="86">
        <v>9.7000000000000003E-2</v>
      </c>
      <c r="C128" s="86">
        <v>0.58263640000000005</v>
      </c>
      <c r="D128" s="86">
        <v>9.4552000000000011E-2</v>
      </c>
      <c r="E128" s="86">
        <v>0.22803000000000001</v>
      </c>
      <c r="H128" s="138"/>
    </row>
    <row r="129" spans="1:8" s="100" customFormat="1">
      <c r="A129" s="100">
        <v>1863</v>
      </c>
      <c r="B129" s="86">
        <v>0.104</v>
      </c>
      <c r="C129" s="86">
        <v>0.53635509999999997</v>
      </c>
      <c r="D129" s="86">
        <v>0.146068</v>
      </c>
      <c r="E129" s="86">
        <v>0.23277999999999999</v>
      </c>
      <c r="H129" s="138"/>
    </row>
    <row r="130" spans="1:8" s="100" customFormat="1">
      <c r="A130" s="100">
        <v>1864</v>
      </c>
      <c r="B130" s="86">
        <v>0.112</v>
      </c>
      <c r="C130" s="86">
        <v>0.52813430000000006</v>
      </c>
      <c r="D130" s="86">
        <v>0.20670000000000002</v>
      </c>
      <c r="E130" s="86">
        <v>0.23765</v>
      </c>
      <c r="H130" s="138"/>
    </row>
    <row r="131" spans="1:8" s="100" customFormat="1">
      <c r="A131" s="100">
        <v>1865</v>
      </c>
      <c r="B131" s="86">
        <v>0.11899999999999999</v>
      </c>
      <c r="C131" s="86">
        <v>0.52047930000000009</v>
      </c>
      <c r="D131" s="86">
        <v>0.27369199999999999</v>
      </c>
      <c r="E131" s="86">
        <v>0.24293000000000001</v>
      </c>
      <c r="H131" s="138"/>
    </row>
    <row r="132" spans="1:8" s="100" customFormat="1">
      <c r="A132" s="100">
        <v>1866</v>
      </c>
      <c r="B132" s="86">
        <v>0.122</v>
      </c>
      <c r="C132" s="86">
        <v>0.51468330000000007</v>
      </c>
      <c r="D132" s="86">
        <v>0.33432400000000001</v>
      </c>
      <c r="E132" s="86">
        <v>0.24803</v>
      </c>
      <c r="H132" s="138"/>
    </row>
    <row r="133" spans="1:8" s="100" customFormat="1">
      <c r="A133" s="100">
        <v>1867</v>
      </c>
      <c r="B133" s="86">
        <v>0.13</v>
      </c>
      <c r="C133" s="86">
        <v>0.51079249999999998</v>
      </c>
      <c r="D133" s="86">
        <v>0.38520400000000005</v>
      </c>
      <c r="E133" s="86">
        <v>0.25418000000000002</v>
      </c>
      <c r="H133" s="138"/>
    </row>
    <row r="134" spans="1:8" s="100" customFormat="1">
      <c r="A134" s="100">
        <v>1868</v>
      </c>
      <c r="B134" s="86">
        <v>0.13500000000000001</v>
      </c>
      <c r="C134" s="86">
        <v>0.50608189999999997</v>
      </c>
      <c r="D134" s="86">
        <v>0.42654399999999998</v>
      </c>
      <c r="E134" s="86">
        <v>0.25939000000000001</v>
      </c>
      <c r="H134" s="138"/>
    </row>
    <row r="135" spans="1:8" s="100" customFormat="1">
      <c r="A135" s="100">
        <v>1869</v>
      </c>
      <c r="B135" s="86">
        <v>0.14199999999999999</v>
      </c>
      <c r="C135" s="86">
        <v>0.50190080000000004</v>
      </c>
      <c r="D135" s="86">
        <v>0.45834400000000003</v>
      </c>
      <c r="E135" s="86">
        <v>0.26606000000000002</v>
      </c>
      <c r="H135" s="138"/>
    </row>
    <row r="136" spans="1:8" s="100" customFormat="1">
      <c r="A136" s="100">
        <v>1870</v>
      </c>
      <c r="B136" s="86">
        <v>0.14699999999999999</v>
      </c>
      <c r="C136" s="86">
        <v>0.49812970000000001</v>
      </c>
      <c r="D136" s="86">
        <v>0.48081600000000002</v>
      </c>
      <c r="E136" s="86">
        <v>0.27224999999999999</v>
      </c>
      <c r="H136" s="138"/>
    </row>
    <row r="137" spans="1:8" s="100" customFormat="1">
      <c r="A137" s="100">
        <v>1871</v>
      </c>
      <c r="B137" s="86">
        <v>0.156</v>
      </c>
      <c r="C137" s="86">
        <v>0.50935019999999998</v>
      </c>
      <c r="D137" s="86">
        <v>0.49459600000000004</v>
      </c>
      <c r="E137" s="86">
        <v>0.27826000000000001</v>
      </c>
      <c r="H137" s="138"/>
    </row>
    <row r="138" spans="1:8" s="100" customFormat="1">
      <c r="A138" s="100">
        <v>1872</v>
      </c>
      <c r="B138" s="86">
        <v>0.17299999999999999</v>
      </c>
      <c r="C138" s="86">
        <v>0.52810570000000001</v>
      </c>
      <c r="D138" s="86">
        <v>0.496504</v>
      </c>
      <c r="E138" s="86">
        <v>0.28565000000000002</v>
      </c>
      <c r="H138" s="138"/>
    </row>
    <row r="139" spans="1:8" s="100" customFormat="1">
      <c r="A139" s="100">
        <v>1873</v>
      </c>
      <c r="B139" s="86">
        <v>0.184</v>
      </c>
      <c r="C139" s="86">
        <v>0.58868719999999997</v>
      </c>
      <c r="D139" s="86">
        <v>0.48569200000000001</v>
      </c>
      <c r="E139" s="86">
        <v>0.29188999999999998</v>
      </c>
      <c r="H139" s="138"/>
    </row>
    <row r="140" spans="1:8" s="100" customFormat="1">
      <c r="A140" s="100">
        <v>1874</v>
      </c>
      <c r="B140" s="86">
        <v>0.17399999999999999</v>
      </c>
      <c r="C140" s="86">
        <v>0.59224589999999999</v>
      </c>
      <c r="D140" s="86">
        <v>0.46216000000000002</v>
      </c>
      <c r="E140" s="86">
        <v>0.29930000000000001</v>
      </c>
      <c r="H140" s="138"/>
    </row>
    <row r="141" spans="1:8" s="100" customFormat="1">
      <c r="A141" s="100">
        <v>1875</v>
      </c>
      <c r="B141" s="86">
        <v>0.188</v>
      </c>
      <c r="C141" s="86">
        <v>0.59778310000000001</v>
      </c>
      <c r="D141" s="86">
        <v>0.43057200000000001</v>
      </c>
      <c r="E141" s="86">
        <v>0.30623</v>
      </c>
      <c r="H141" s="138"/>
    </row>
    <row r="142" spans="1:8" s="100" customFormat="1">
      <c r="A142" s="100">
        <v>1876</v>
      </c>
      <c r="B142" s="86">
        <v>0.191</v>
      </c>
      <c r="C142" s="86">
        <v>0.60282780000000014</v>
      </c>
      <c r="D142" s="86">
        <v>0.40958400000000006</v>
      </c>
      <c r="E142" s="86">
        <v>0.31359999999999999</v>
      </c>
      <c r="H142" s="138"/>
    </row>
    <row r="143" spans="1:8" s="100" customFormat="1">
      <c r="A143" s="100">
        <v>1877</v>
      </c>
      <c r="B143" s="86">
        <v>0.19400000000000001</v>
      </c>
      <c r="C143" s="86">
        <v>0.60807850000000008</v>
      </c>
      <c r="D143" s="86">
        <v>0.40407199999999999</v>
      </c>
      <c r="E143" s="86">
        <v>0.32091999999999998</v>
      </c>
      <c r="H143" s="138"/>
    </row>
    <row r="144" spans="1:8" s="100" customFormat="1">
      <c r="A144" s="100">
        <v>1878</v>
      </c>
      <c r="B144" s="86">
        <v>0.19600000000000001</v>
      </c>
      <c r="C144" s="86">
        <v>0.6134485999999999</v>
      </c>
      <c r="D144" s="86">
        <v>0.41382400000000003</v>
      </c>
      <c r="E144" s="86">
        <v>0.32854</v>
      </c>
      <c r="H144" s="138"/>
    </row>
    <row r="145" spans="1:8" s="100" customFormat="1">
      <c r="A145" s="100">
        <v>1879</v>
      </c>
      <c r="B145" s="86">
        <v>0.21</v>
      </c>
      <c r="C145" s="86">
        <v>0.61906930000000016</v>
      </c>
      <c r="D145" s="86">
        <v>0.43714400000000003</v>
      </c>
      <c r="E145" s="86">
        <v>0.33554</v>
      </c>
      <c r="H145" s="138"/>
    </row>
    <row r="146" spans="1:8" s="100" customFormat="1">
      <c r="A146" s="100">
        <v>1880</v>
      </c>
      <c r="B146" s="86">
        <v>0.23599999999999999</v>
      </c>
      <c r="C146" s="86">
        <v>0.6245757999999999</v>
      </c>
      <c r="D146" s="86">
        <v>0.46767199999999998</v>
      </c>
      <c r="E146" s="86">
        <v>0.34304000000000001</v>
      </c>
      <c r="H146" s="138"/>
    </row>
    <row r="147" spans="1:8" s="100" customFormat="1">
      <c r="A147" s="100">
        <v>1881</v>
      </c>
      <c r="B147" s="86">
        <v>0.24299999999999999</v>
      </c>
      <c r="C147" s="86">
        <v>0.64399269999999997</v>
      </c>
      <c r="D147" s="86">
        <v>0.50349999999999995</v>
      </c>
      <c r="E147" s="86">
        <v>0.35054999999999997</v>
      </c>
      <c r="H147" s="138"/>
    </row>
    <row r="148" spans="1:8" s="100" customFormat="1">
      <c r="A148" s="100">
        <v>1882</v>
      </c>
      <c r="B148" s="86">
        <v>0.25600000000000001</v>
      </c>
      <c r="C148" s="86">
        <v>0.6715778</v>
      </c>
      <c r="D148" s="86">
        <v>0.54462800000000011</v>
      </c>
      <c r="E148" s="86">
        <v>0.35802</v>
      </c>
      <c r="H148" s="138"/>
    </row>
    <row r="149" spans="1:8" s="100" customFormat="1">
      <c r="A149" s="100">
        <v>1883</v>
      </c>
      <c r="B149" s="86">
        <v>0.27200000000000002</v>
      </c>
      <c r="C149" s="86">
        <v>0.63250399999999996</v>
      </c>
      <c r="D149" s="86">
        <v>0.59126800000000002</v>
      </c>
      <c r="E149" s="86">
        <v>0.36446000000000001</v>
      </c>
      <c r="H149" s="138"/>
    </row>
    <row r="150" spans="1:8" s="100" customFormat="1">
      <c r="A150" s="100">
        <v>1884</v>
      </c>
      <c r="B150" s="86">
        <v>0.27500000000000002</v>
      </c>
      <c r="C150" s="86">
        <v>0.63791229999999999</v>
      </c>
      <c r="D150" s="86">
        <v>0.64617600000000008</v>
      </c>
      <c r="E150" s="86">
        <v>0.37148999999999999</v>
      </c>
      <c r="H150" s="138"/>
    </row>
    <row r="151" spans="1:8" s="100" customFormat="1">
      <c r="A151" s="100">
        <v>1885</v>
      </c>
      <c r="B151" s="86">
        <v>0.27700000000000002</v>
      </c>
      <c r="C151" s="86">
        <v>0.64203600000000005</v>
      </c>
      <c r="D151" s="86">
        <v>0.718468</v>
      </c>
      <c r="E151" s="86">
        <v>0.37807000000000002</v>
      </c>
      <c r="H151" s="138"/>
    </row>
    <row r="152" spans="1:8" s="100" customFormat="1">
      <c r="A152" s="100">
        <v>1886</v>
      </c>
      <c r="B152" s="86">
        <v>0.28100000000000003</v>
      </c>
      <c r="C152" s="86">
        <v>0.64436090000000001</v>
      </c>
      <c r="D152" s="86">
        <v>0.7820680000000001</v>
      </c>
      <c r="E152" s="86">
        <v>0.38431999999999999</v>
      </c>
      <c r="H152" s="138"/>
    </row>
    <row r="153" spans="1:8" s="100" customFormat="1">
      <c r="A153" s="100">
        <v>1887</v>
      </c>
      <c r="B153" s="86">
        <v>0.29499999999999998</v>
      </c>
      <c r="C153" s="86">
        <v>0.64615449999999985</v>
      </c>
      <c r="D153" s="86">
        <v>0.82065200000000005</v>
      </c>
      <c r="E153" s="86">
        <v>0.39065</v>
      </c>
      <c r="H153" s="138"/>
    </row>
    <row r="154" spans="1:8" s="100" customFormat="1">
      <c r="A154" s="100">
        <v>1888</v>
      </c>
      <c r="B154" s="86">
        <v>0.32700000000000001</v>
      </c>
      <c r="C154" s="86">
        <v>0.65233850000000004</v>
      </c>
      <c r="D154" s="86">
        <v>0.838036</v>
      </c>
      <c r="E154" s="86">
        <v>0.39718999999999999</v>
      </c>
      <c r="H154" s="138"/>
    </row>
    <row r="155" spans="1:8" s="100" customFormat="1">
      <c r="A155" s="100">
        <v>1889</v>
      </c>
      <c r="B155" s="86">
        <v>0.32700000000000001</v>
      </c>
      <c r="C155" s="86">
        <v>0.65886310000000003</v>
      </c>
      <c r="D155" s="86">
        <v>0.85139200000000004</v>
      </c>
      <c r="E155" s="86">
        <v>0.40249000000000001</v>
      </c>
      <c r="H155" s="138"/>
    </row>
    <row r="156" spans="1:8" s="100" customFormat="1">
      <c r="A156" s="100">
        <v>1890</v>
      </c>
      <c r="B156" s="86">
        <v>0.35599999999999998</v>
      </c>
      <c r="C156" s="86">
        <v>0.66545249999999989</v>
      </c>
      <c r="D156" s="86">
        <v>0.86220400000000008</v>
      </c>
      <c r="E156" s="86">
        <v>0.40772999999999998</v>
      </c>
      <c r="H156" s="138"/>
    </row>
    <row r="157" spans="1:8" s="100" customFormat="1">
      <c r="A157" s="100">
        <v>1891</v>
      </c>
      <c r="B157" s="86">
        <v>0.372</v>
      </c>
      <c r="C157" s="86">
        <v>0.67620279999999999</v>
      </c>
      <c r="D157" s="86">
        <v>0.86008400000000007</v>
      </c>
      <c r="E157" s="86">
        <v>0.41286</v>
      </c>
      <c r="H157" s="138"/>
    </row>
    <row r="158" spans="1:8" s="100" customFormat="1">
      <c r="A158" s="100">
        <v>1892</v>
      </c>
      <c r="B158" s="86">
        <v>0.374</v>
      </c>
      <c r="C158" s="86">
        <v>0.64807690000000007</v>
      </c>
      <c r="D158" s="86">
        <v>0.84291200000000011</v>
      </c>
      <c r="E158" s="86">
        <v>0.41787999999999997</v>
      </c>
      <c r="H158" s="138"/>
    </row>
    <row r="159" spans="1:8" s="100" customFormat="1">
      <c r="A159" s="100">
        <v>1893</v>
      </c>
      <c r="B159" s="86">
        <v>0.37</v>
      </c>
      <c r="C159" s="86">
        <v>0.64566650000000003</v>
      </c>
      <c r="D159" s="86">
        <v>0.81132400000000005</v>
      </c>
      <c r="E159" s="86">
        <v>0.42277999999999999</v>
      </c>
      <c r="H159" s="138"/>
    </row>
    <row r="160" spans="1:8" s="100" customFormat="1">
      <c r="A160" s="100">
        <v>1894</v>
      </c>
      <c r="B160" s="86">
        <v>0.38300000000000001</v>
      </c>
      <c r="C160" s="86">
        <v>0.6568155</v>
      </c>
      <c r="D160" s="86">
        <v>0.77210400000000012</v>
      </c>
      <c r="E160" s="86">
        <v>0.42853999999999998</v>
      </c>
      <c r="H160" s="138"/>
    </row>
    <row r="161" spans="1:8" s="100" customFormat="1">
      <c r="A161" s="100">
        <v>1895</v>
      </c>
      <c r="B161" s="86">
        <v>0.40600000000000003</v>
      </c>
      <c r="C161" s="86">
        <v>0.64961729999999995</v>
      </c>
      <c r="D161" s="86">
        <v>0.72631200000000007</v>
      </c>
      <c r="E161" s="86">
        <v>0.43324000000000001</v>
      </c>
      <c r="H161" s="138"/>
    </row>
    <row r="162" spans="1:8" s="100" customFormat="1">
      <c r="A162" s="100">
        <v>1896</v>
      </c>
      <c r="B162" s="86">
        <v>0.41899999999999998</v>
      </c>
      <c r="C162" s="86">
        <v>0.64914950000000016</v>
      </c>
      <c r="D162" s="86">
        <v>0.66398400000000002</v>
      </c>
      <c r="E162" s="86">
        <v>0.43862000000000001</v>
      </c>
      <c r="H162" s="138"/>
    </row>
    <row r="163" spans="1:8" s="100" customFormat="1">
      <c r="A163" s="100">
        <v>1897</v>
      </c>
      <c r="B163" s="86">
        <v>0.44</v>
      </c>
      <c r="C163" s="86">
        <v>0.6493045999999999</v>
      </c>
      <c r="D163" s="86">
        <v>0.5895720000000001</v>
      </c>
      <c r="E163" s="86">
        <v>0.44431999999999999</v>
      </c>
      <c r="H163" s="138"/>
    </row>
    <row r="164" spans="1:8" s="100" customFormat="1">
      <c r="A164" s="100">
        <v>1898</v>
      </c>
      <c r="B164" s="86">
        <v>0.46500000000000002</v>
      </c>
      <c r="C164" s="86">
        <v>0.65020239999999985</v>
      </c>
      <c r="D164" s="86">
        <v>0.53105999999999998</v>
      </c>
      <c r="E164" s="86">
        <v>0.44961000000000001</v>
      </c>
      <c r="H164" s="138"/>
    </row>
    <row r="165" spans="1:8" s="100" customFormat="1">
      <c r="A165" s="100">
        <v>1899</v>
      </c>
      <c r="B165" s="86">
        <v>0.50700000000000001</v>
      </c>
      <c r="C165" s="86">
        <v>0.65050199999999991</v>
      </c>
      <c r="D165" s="86">
        <v>0.49565600000000004</v>
      </c>
      <c r="E165" s="86">
        <v>0.45543</v>
      </c>
      <c r="H165" s="138"/>
    </row>
    <row r="166" spans="1:8" s="100" customFormat="1">
      <c r="A166" s="100">
        <v>1900</v>
      </c>
      <c r="B166" s="86">
        <v>0.53400000000000003</v>
      </c>
      <c r="C166" s="86">
        <v>0.65244999999999997</v>
      </c>
      <c r="D166" s="86">
        <v>0.48166400000000004</v>
      </c>
      <c r="E166" s="86">
        <v>0.46211000000000002</v>
      </c>
      <c r="H166" s="138"/>
    </row>
    <row r="167" spans="1:8" s="100" customFormat="1">
      <c r="A167" s="100">
        <v>1901</v>
      </c>
      <c r="B167" s="86">
        <v>0.55200000000000005</v>
      </c>
      <c r="C167" s="86">
        <v>0.71011740000000001</v>
      </c>
      <c r="D167" s="86">
        <v>0.48314800000000002</v>
      </c>
      <c r="E167" s="86">
        <v>0.46850999999999998</v>
      </c>
      <c r="H167" s="138"/>
    </row>
    <row r="168" spans="1:8" s="100" customFormat="1">
      <c r="A168" s="100">
        <v>1902</v>
      </c>
      <c r="B168" s="86">
        <v>0.56599999999999995</v>
      </c>
      <c r="C168" s="86">
        <v>0.74053520000000006</v>
      </c>
      <c r="D168" s="86">
        <v>0.49798800000000004</v>
      </c>
      <c r="E168" s="86">
        <v>0.47484999999999999</v>
      </c>
      <c r="H168" s="138"/>
    </row>
    <row r="169" spans="1:8" s="100" customFormat="1">
      <c r="A169" s="100">
        <v>1903</v>
      </c>
      <c r="B169" s="86">
        <v>0.61699999999999999</v>
      </c>
      <c r="C169" s="86">
        <v>0.75788350000000004</v>
      </c>
      <c r="D169" s="86">
        <v>0.52491200000000005</v>
      </c>
      <c r="E169" s="86">
        <v>0.48202</v>
      </c>
      <c r="H169" s="138"/>
    </row>
    <row r="170" spans="1:8" s="100" customFormat="1">
      <c r="A170" s="100">
        <v>1904</v>
      </c>
      <c r="B170" s="86">
        <v>0.624</v>
      </c>
      <c r="C170" s="86">
        <v>0.78234429999999999</v>
      </c>
      <c r="D170" s="86">
        <v>0.563496</v>
      </c>
      <c r="E170" s="86">
        <v>0.48948999999999998</v>
      </c>
      <c r="H170" s="138"/>
    </row>
    <row r="171" spans="1:8" s="100" customFormat="1">
      <c r="A171" s="100">
        <v>1905</v>
      </c>
      <c r="B171" s="86">
        <v>0.66300000000000003</v>
      </c>
      <c r="C171" s="86">
        <v>0.80559359999999991</v>
      </c>
      <c r="D171" s="86">
        <v>0.60822799999999999</v>
      </c>
      <c r="E171" s="86">
        <v>0.49637999999999999</v>
      </c>
      <c r="H171" s="138"/>
    </row>
    <row r="172" spans="1:8" s="100" customFormat="1">
      <c r="A172" s="100">
        <v>1906</v>
      </c>
      <c r="B172" s="86">
        <v>0.70699999999999996</v>
      </c>
      <c r="C172" s="86">
        <v>0.82795619999999992</v>
      </c>
      <c r="D172" s="86">
        <v>0.64108799999999999</v>
      </c>
      <c r="E172" s="86">
        <v>0.50383</v>
      </c>
      <c r="H172" s="138"/>
    </row>
    <row r="173" spans="1:8" s="100" customFormat="1">
      <c r="A173" s="100">
        <v>1907</v>
      </c>
      <c r="B173" s="86">
        <v>0.78400000000000003</v>
      </c>
      <c r="C173" s="86">
        <v>0.84281329999999988</v>
      </c>
      <c r="D173" s="86">
        <v>0.66801200000000005</v>
      </c>
      <c r="E173" s="86">
        <v>0.51195000000000002</v>
      </c>
      <c r="H173" s="138"/>
    </row>
    <row r="174" spans="1:8" s="100" customFormat="1">
      <c r="A174" s="100">
        <v>1908</v>
      </c>
      <c r="B174" s="86">
        <v>0.75</v>
      </c>
      <c r="C174" s="86">
        <v>0.85357359999999993</v>
      </c>
      <c r="D174" s="86">
        <v>0.68772800000000012</v>
      </c>
      <c r="E174" s="86">
        <v>0.51900999999999997</v>
      </c>
      <c r="H174" s="138"/>
    </row>
    <row r="175" spans="1:8" s="100" customFormat="1">
      <c r="A175" s="100">
        <v>1909</v>
      </c>
      <c r="B175" s="86">
        <v>0.78500000000000003</v>
      </c>
      <c r="C175" s="86">
        <v>0.86109950000000002</v>
      </c>
      <c r="D175" s="86">
        <v>0.69938800000000012</v>
      </c>
      <c r="E175" s="86">
        <v>0.52634000000000003</v>
      </c>
      <c r="H175" s="138"/>
    </row>
    <row r="176" spans="1:8" s="100" customFormat="1">
      <c r="A176" s="100">
        <v>1910</v>
      </c>
      <c r="B176" s="86">
        <v>0.81899999999999995</v>
      </c>
      <c r="C176" s="86">
        <v>0.8605716000000001</v>
      </c>
      <c r="D176" s="86">
        <v>0.706596</v>
      </c>
      <c r="E176" s="86">
        <v>0.53383999999999998</v>
      </c>
      <c r="H176" s="138"/>
    </row>
    <row r="177" spans="1:8" s="100" customFormat="1">
      <c r="A177" s="100">
        <v>1911</v>
      </c>
      <c r="B177" s="86">
        <v>0.83599999999999997</v>
      </c>
      <c r="C177" s="86">
        <v>0.79752649999999992</v>
      </c>
      <c r="D177" s="86">
        <v>0.72398000000000007</v>
      </c>
      <c r="E177" s="86">
        <v>0.54059000000000001</v>
      </c>
      <c r="H177" s="138"/>
    </row>
    <row r="178" spans="1:8" s="100" customFormat="1">
      <c r="A178" s="100">
        <v>1912</v>
      </c>
      <c r="B178" s="86">
        <v>0.879</v>
      </c>
      <c r="C178" s="86">
        <v>0.78481900000000004</v>
      </c>
      <c r="D178" s="86">
        <v>0.75450800000000007</v>
      </c>
      <c r="E178" s="86">
        <v>0.54791999999999996</v>
      </c>
      <c r="H178" s="138"/>
    </row>
    <row r="179" spans="1:8" s="100" customFormat="1">
      <c r="A179" s="100">
        <v>1913</v>
      </c>
      <c r="B179" s="86">
        <v>0.94299999999999995</v>
      </c>
      <c r="C179" s="86">
        <v>0.72881259999999992</v>
      </c>
      <c r="D179" s="86">
        <v>0.78779200000000005</v>
      </c>
      <c r="E179" s="86">
        <v>0.55445</v>
      </c>
      <c r="H179" s="138"/>
    </row>
    <row r="180" spans="1:8" s="100" customFormat="1">
      <c r="A180" s="100">
        <v>1914</v>
      </c>
      <c r="B180" s="86">
        <v>0.85</v>
      </c>
      <c r="C180" s="86">
        <v>0.71039209999999986</v>
      </c>
      <c r="D180" s="86">
        <v>0.81386800000000004</v>
      </c>
      <c r="E180" s="86">
        <v>0.56023999999999996</v>
      </c>
      <c r="H180" s="138"/>
    </row>
    <row r="181" spans="1:8" s="100" customFormat="1">
      <c r="A181" s="100">
        <v>1915</v>
      </c>
      <c r="B181" s="86">
        <v>0.83799999999999997</v>
      </c>
      <c r="C181" s="86">
        <v>0.70325700000000002</v>
      </c>
      <c r="D181" s="86">
        <v>0.83443200000000006</v>
      </c>
      <c r="E181" s="86">
        <v>0.56774999999999998</v>
      </c>
      <c r="H181" s="138"/>
    </row>
    <row r="182" spans="1:8" s="100" customFormat="1">
      <c r="A182" s="100">
        <v>1916</v>
      </c>
      <c r="B182" s="86">
        <v>0.90100000000000002</v>
      </c>
      <c r="C182" s="86">
        <v>0.69695799999999997</v>
      </c>
      <c r="D182" s="86">
        <v>0.84609200000000007</v>
      </c>
      <c r="E182" s="86">
        <v>0.57399</v>
      </c>
      <c r="H182" s="138"/>
    </row>
    <row r="183" spans="1:8" s="100" customFormat="1">
      <c r="A183" s="100">
        <v>1917</v>
      </c>
      <c r="B183" s="86">
        <v>0.95499999999999996</v>
      </c>
      <c r="C183" s="86">
        <v>0.69005490000000014</v>
      </c>
      <c r="D183" s="86">
        <v>0.84694000000000014</v>
      </c>
      <c r="E183" s="86">
        <v>0.57979999999999998</v>
      </c>
      <c r="H183" s="138"/>
    </row>
    <row r="184" spans="1:8" s="100" customFormat="1">
      <c r="A184" s="100">
        <v>1918</v>
      </c>
      <c r="B184" s="86">
        <v>0.93600000000000005</v>
      </c>
      <c r="C184" s="86">
        <v>0.6776542000000001</v>
      </c>
      <c r="D184" s="86">
        <v>0.83443200000000006</v>
      </c>
      <c r="E184" s="86">
        <v>0.58548999999999995</v>
      </c>
      <c r="H184" s="138"/>
    </row>
    <row r="185" spans="1:8" s="100" customFormat="1">
      <c r="A185" s="100">
        <v>1919</v>
      </c>
      <c r="B185" s="86">
        <v>0.80600000000000005</v>
      </c>
      <c r="C185" s="86">
        <v>0.67521690000000001</v>
      </c>
      <c r="D185" s="86">
        <v>0.80793199999999998</v>
      </c>
      <c r="E185" s="86">
        <v>0.59201999999999999</v>
      </c>
      <c r="H185" s="138"/>
    </row>
    <row r="186" spans="1:8" s="100" customFormat="1">
      <c r="A186" s="100">
        <v>1920</v>
      </c>
      <c r="B186" s="86">
        <v>0.93200000000000005</v>
      </c>
      <c r="C186" s="86">
        <v>0.67348360000000007</v>
      </c>
      <c r="D186" s="86">
        <v>0.77422400000000013</v>
      </c>
      <c r="E186" s="86">
        <v>0.59745999999999999</v>
      </c>
      <c r="H186" s="138"/>
    </row>
    <row r="187" spans="1:8" s="100" customFormat="1">
      <c r="A187" s="100">
        <v>1921</v>
      </c>
      <c r="B187" s="86">
        <v>0.80300000000000005</v>
      </c>
      <c r="C187" s="86">
        <v>0.7226528000000001</v>
      </c>
      <c r="D187" s="86">
        <v>0.74793600000000005</v>
      </c>
      <c r="E187" s="86">
        <v>0.60355999999999999</v>
      </c>
      <c r="H187" s="138"/>
    </row>
    <row r="188" spans="1:8" s="100" customFormat="1">
      <c r="A188" s="100">
        <v>1922</v>
      </c>
      <c r="B188" s="86">
        <v>0.84499999999999997</v>
      </c>
      <c r="C188" s="86">
        <v>0.72593869999999983</v>
      </c>
      <c r="D188" s="86">
        <v>0.73182400000000003</v>
      </c>
      <c r="E188" s="86">
        <v>0.60865000000000002</v>
      </c>
      <c r="H188" s="138"/>
    </row>
    <row r="189" spans="1:8" s="100" customFormat="1">
      <c r="A189" s="100">
        <v>1923</v>
      </c>
      <c r="B189" s="86">
        <v>0.97</v>
      </c>
      <c r="C189" s="86">
        <v>0.71228729999999996</v>
      </c>
      <c r="D189" s="86">
        <v>0.725464</v>
      </c>
      <c r="E189" s="86">
        <v>0.61445000000000005</v>
      </c>
      <c r="H189" s="138"/>
    </row>
    <row r="190" spans="1:8" s="100" customFormat="1">
      <c r="A190" s="100">
        <v>1924</v>
      </c>
      <c r="B190" s="86">
        <v>0.96299999999999997</v>
      </c>
      <c r="C190" s="86">
        <v>0.71514430000000007</v>
      </c>
      <c r="D190" s="86">
        <v>0.72716000000000014</v>
      </c>
      <c r="E190" s="86">
        <v>0.61929000000000001</v>
      </c>
      <c r="H190" s="138"/>
    </row>
    <row r="191" spans="1:8" s="100" customFormat="1">
      <c r="A191" s="100">
        <v>1925</v>
      </c>
      <c r="B191" s="86">
        <v>0.97499999999999998</v>
      </c>
      <c r="C191" s="86">
        <v>0.7177055</v>
      </c>
      <c r="D191" s="86">
        <v>0.73224800000000001</v>
      </c>
      <c r="E191" s="86">
        <v>0.62390000000000001</v>
      </c>
      <c r="H191" s="138"/>
    </row>
    <row r="192" spans="1:8" s="100" customFormat="1">
      <c r="A192" s="100">
        <v>1926</v>
      </c>
      <c r="B192" s="86">
        <v>0.98299999999999998</v>
      </c>
      <c r="C192" s="86">
        <v>0.72211410000000009</v>
      </c>
      <c r="D192" s="86">
        <v>0.74454400000000009</v>
      </c>
      <c r="E192" s="86">
        <v>0.62817000000000001</v>
      </c>
      <c r="H192" s="138"/>
    </row>
    <row r="193" spans="1:8" s="100" customFormat="1">
      <c r="A193" s="100">
        <v>1927</v>
      </c>
      <c r="B193" s="86">
        <v>1.0620000000000001</v>
      </c>
      <c r="C193" s="86">
        <v>0.72938970000000003</v>
      </c>
      <c r="D193" s="86">
        <v>0.76044400000000012</v>
      </c>
      <c r="E193" s="86">
        <v>0.63199000000000005</v>
      </c>
      <c r="H193" s="138"/>
    </row>
    <row r="194" spans="1:8" s="100" customFormat="1">
      <c r="A194" s="100">
        <v>1928</v>
      </c>
      <c r="B194" s="86">
        <v>1.0649999999999999</v>
      </c>
      <c r="C194" s="86">
        <v>0.74479329999999999</v>
      </c>
      <c r="D194" s="86">
        <v>0.77846400000000004</v>
      </c>
      <c r="E194" s="86">
        <v>0.63549</v>
      </c>
      <c r="H194" s="138"/>
    </row>
    <row r="195" spans="1:8" s="100" customFormat="1">
      <c r="A195" s="100">
        <v>1929</v>
      </c>
      <c r="B195" s="86">
        <v>1.145</v>
      </c>
      <c r="C195" s="86">
        <v>0.75453370000000008</v>
      </c>
      <c r="D195" s="86">
        <v>0.78948800000000008</v>
      </c>
      <c r="E195" s="86">
        <v>0.63805999999999996</v>
      </c>
      <c r="H195" s="138"/>
    </row>
    <row r="196" spans="1:8" s="100" customFormat="1">
      <c r="A196" s="100">
        <v>1930</v>
      </c>
      <c r="B196" s="86">
        <v>1.0529999999999999</v>
      </c>
      <c r="C196" s="86">
        <v>0.76463320000000001</v>
      </c>
      <c r="D196" s="86">
        <v>0.79054800000000003</v>
      </c>
      <c r="E196" s="86">
        <v>0.64097000000000004</v>
      </c>
      <c r="H196" s="138"/>
    </row>
    <row r="197" spans="1:8" s="100" customFormat="1">
      <c r="A197" s="100">
        <v>1931</v>
      </c>
      <c r="B197" s="86">
        <v>0.94</v>
      </c>
      <c r="C197" s="86">
        <v>0.77587360000000005</v>
      </c>
      <c r="D197" s="86">
        <v>0.78991200000000006</v>
      </c>
      <c r="E197" s="86">
        <v>0.64371</v>
      </c>
      <c r="H197" s="138"/>
    </row>
    <row r="198" spans="1:8" s="100" customFormat="1">
      <c r="A198" s="100">
        <v>1932</v>
      </c>
      <c r="B198" s="86">
        <v>0.84699999999999998</v>
      </c>
      <c r="C198" s="86">
        <v>0.8045121999999999</v>
      </c>
      <c r="D198" s="86">
        <v>0.78842800000000002</v>
      </c>
      <c r="E198" s="86">
        <v>0.64483999999999997</v>
      </c>
      <c r="H198" s="138"/>
    </row>
    <row r="199" spans="1:8" s="100" customFormat="1">
      <c r="A199" s="100">
        <v>1933</v>
      </c>
      <c r="B199" s="86">
        <v>0.89300000000000002</v>
      </c>
      <c r="C199" s="86">
        <v>0.8064323000000001</v>
      </c>
      <c r="D199" s="86">
        <v>0.78609600000000013</v>
      </c>
      <c r="E199" s="86">
        <v>0.64627999999999997</v>
      </c>
      <c r="H199" s="138"/>
    </row>
    <row r="200" spans="1:8" s="100" customFormat="1">
      <c r="A200" s="100">
        <v>1934</v>
      </c>
      <c r="B200" s="86">
        <v>0.97299999999999998</v>
      </c>
      <c r="C200" s="86">
        <v>0.81092940000000002</v>
      </c>
      <c r="D200" s="86">
        <v>0.7820680000000001</v>
      </c>
      <c r="E200" s="86">
        <v>0.64712999999999998</v>
      </c>
      <c r="H200" s="138"/>
    </row>
    <row r="201" spans="1:8" s="100" customFormat="1">
      <c r="A201" s="100">
        <v>1935</v>
      </c>
      <c r="B201" s="86">
        <v>1.0269999999999999</v>
      </c>
      <c r="C201" s="86">
        <v>0.81491440000000015</v>
      </c>
      <c r="D201" s="86">
        <v>0.77358800000000005</v>
      </c>
      <c r="E201" s="86">
        <v>0.64786999999999995</v>
      </c>
      <c r="H201" s="138"/>
    </row>
    <row r="202" spans="1:8" s="100" customFormat="1">
      <c r="A202" s="100">
        <v>1936</v>
      </c>
      <c r="B202" s="86">
        <v>1.1299999999999999</v>
      </c>
      <c r="C202" s="86">
        <v>0.84792289999999992</v>
      </c>
      <c r="D202" s="86">
        <v>0.75768800000000003</v>
      </c>
      <c r="E202" s="86">
        <v>0.64785000000000004</v>
      </c>
      <c r="H202" s="138"/>
    </row>
    <row r="203" spans="1:8" s="100" customFormat="1">
      <c r="A203" s="100">
        <v>1937</v>
      </c>
      <c r="B203" s="86">
        <v>1.2090000000000001</v>
      </c>
      <c r="C203" s="86">
        <v>0.85392080000000004</v>
      </c>
      <c r="D203" s="86">
        <v>0.73775999999999997</v>
      </c>
      <c r="E203" s="86">
        <v>0.64754999999999996</v>
      </c>
      <c r="H203" s="138"/>
    </row>
    <row r="204" spans="1:8" s="100" customFormat="1">
      <c r="A204" s="100">
        <v>1938</v>
      </c>
      <c r="B204" s="86">
        <v>1.1419999999999999</v>
      </c>
      <c r="C204" s="86">
        <v>0.86369320000000005</v>
      </c>
      <c r="D204" s="86">
        <v>0.71338000000000013</v>
      </c>
      <c r="E204" s="86">
        <v>0.64685000000000004</v>
      </c>
      <c r="H204" s="138"/>
    </row>
    <row r="205" spans="1:8" s="100" customFormat="1">
      <c r="A205" s="100">
        <v>1939</v>
      </c>
      <c r="B205" s="86">
        <v>1.1919999999999999</v>
      </c>
      <c r="C205" s="86">
        <v>0.86372900000000008</v>
      </c>
      <c r="D205" s="86">
        <v>0.67098000000000002</v>
      </c>
      <c r="E205" s="86">
        <v>0.64651000000000003</v>
      </c>
      <c r="H205" s="138"/>
    </row>
    <row r="206" spans="1:8" s="100" customFormat="1">
      <c r="A206" s="100">
        <v>1940</v>
      </c>
      <c r="B206" s="86">
        <v>1.2989999999999999</v>
      </c>
      <c r="C206" s="86">
        <v>0.86418210000000006</v>
      </c>
      <c r="D206" s="86">
        <v>0.60610799999999998</v>
      </c>
      <c r="E206" s="86">
        <v>0.64661000000000002</v>
      </c>
      <c r="H206" s="138"/>
    </row>
    <row r="207" spans="1:8" s="100" customFormat="1">
      <c r="A207" s="100">
        <v>1941</v>
      </c>
      <c r="B207" s="86">
        <v>1.3340000000000001</v>
      </c>
      <c r="C207" s="86">
        <v>0.80391179999999995</v>
      </c>
      <c r="D207" s="86">
        <v>0.52258000000000004</v>
      </c>
      <c r="E207" s="86">
        <v>0.64605999999999997</v>
      </c>
      <c r="H207" s="138"/>
    </row>
    <row r="208" spans="1:8" s="100" customFormat="1">
      <c r="A208" s="100">
        <v>1942</v>
      </c>
      <c r="B208" s="86">
        <v>1.3420000000000001</v>
      </c>
      <c r="C208" s="86">
        <v>0.83896100000000007</v>
      </c>
      <c r="D208" s="86">
        <v>0.42930000000000007</v>
      </c>
      <c r="E208" s="86">
        <v>0.64670000000000005</v>
      </c>
      <c r="H208" s="138"/>
    </row>
    <row r="209" spans="1:8" s="100" customFormat="1">
      <c r="A209" s="100">
        <v>1943</v>
      </c>
      <c r="B209" s="86">
        <v>1.391</v>
      </c>
      <c r="C209" s="86">
        <v>0.84663670000000002</v>
      </c>
      <c r="D209" s="86">
        <v>0.33390000000000003</v>
      </c>
      <c r="E209" s="86">
        <v>0.64768999999999999</v>
      </c>
      <c r="H209" s="138"/>
    </row>
    <row r="210" spans="1:8" s="100" customFormat="1">
      <c r="A210" s="100">
        <v>1944</v>
      </c>
      <c r="B210" s="86">
        <v>1.383</v>
      </c>
      <c r="C210" s="86">
        <v>0.85593520000000001</v>
      </c>
      <c r="D210" s="86">
        <v>0.25927600000000001</v>
      </c>
      <c r="E210" s="86">
        <v>0.64970000000000006</v>
      </c>
      <c r="H210" s="138"/>
    </row>
    <row r="211" spans="1:8" s="100" customFormat="1">
      <c r="A211" s="100">
        <v>1945</v>
      </c>
      <c r="B211" s="86">
        <v>1.1599999999999999</v>
      </c>
      <c r="C211" s="86">
        <v>0.86110769999999992</v>
      </c>
      <c r="D211" s="86">
        <v>0.21433199999999999</v>
      </c>
      <c r="E211" s="86">
        <v>0.65246999999999999</v>
      </c>
      <c r="H211" s="138"/>
    </row>
    <row r="212" spans="1:8" s="100" customFormat="1">
      <c r="A212" s="100">
        <v>1946</v>
      </c>
      <c r="B212" s="86">
        <v>1.238</v>
      </c>
      <c r="C212" s="86">
        <v>0.93810389999999999</v>
      </c>
      <c r="D212" s="86">
        <v>0.203096</v>
      </c>
      <c r="E212" s="86">
        <v>0.65664999999999996</v>
      </c>
      <c r="H212" s="138"/>
    </row>
    <row r="213" spans="1:8" s="100" customFormat="1">
      <c r="A213" s="100">
        <v>1947</v>
      </c>
      <c r="B213" s="86">
        <v>1.3919999999999999</v>
      </c>
      <c r="C213" s="86">
        <v>0.95940029999999987</v>
      </c>
      <c r="D213" s="86">
        <v>0.21496800000000002</v>
      </c>
      <c r="E213" s="86">
        <v>0.66217000000000004</v>
      </c>
      <c r="H213" s="138"/>
    </row>
    <row r="214" spans="1:8" s="100" customFormat="1">
      <c r="A214" s="100">
        <v>1948</v>
      </c>
      <c r="B214" s="86">
        <v>1.4690000000000001</v>
      </c>
      <c r="C214" s="86">
        <v>1.0090171999999999</v>
      </c>
      <c r="D214" s="86">
        <v>0.24994800000000003</v>
      </c>
      <c r="E214" s="86">
        <v>0.66803999999999997</v>
      </c>
      <c r="H214" s="138"/>
    </row>
    <row r="215" spans="1:8" s="100" customFormat="1">
      <c r="A215" s="100">
        <v>1949</v>
      </c>
      <c r="B215" s="86">
        <v>1.419</v>
      </c>
      <c r="C215" s="86">
        <v>1.0289978000000002</v>
      </c>
      <c r="D215" s="86">
        <v>0.302948</v>
      </c>
      <c r="E215" s="86">
        <v>0.67615999999999998</v>
      </c>
      <c r="H215" s="138"/>
    </row>
    <row r="216" spans="1:8" s="100" customFormat="1">
      <c r="A216" s="100">
        <v>1950</v>
      </c>
      <c r="B216" s="86">
        <v>1.63</v>
      </c>
      <c r="C216" s="86">
        <v>1.0535967000000002</v>
      </c>
      <c r="D216" s="86">
        <v>0.36209600000000003</v>
      </c>
      <c r="E216" s="86">
        <v>0.68508999999999998</v>
      </c>
      <c r="H216" s="138"/>
    </row>
    <row r="217" spans="1:8" s="100" customFormat="1">
      <c r="A217" s="100">
        <v>1951</v>
      </c>
      <c r="B217" s="86">
        <v>1.7669999999999999</v>
      </c>
      <c r="C217" s="86">
        <v>1.287609</v>
      </c>
      <c r="D217" s="86">
        <v>0.41848800000000003</v>
      </c>
      <c r="E217" s="86">
        <v>0.69466000000000006</v>
      </c>
      <c r="H217" s="138"/>
    </row>
    <row r="218" spans="1:8" s="100" customFormat="1">
      <c r="A218" s="100">
        <v>1952</v>
      </c>
      <c r="B218" s="86">
        <v>1.7949999999999999</v>
      </c>
      <c r="C218" s="86">
        <v>1.3999230000000003</v>
      </c>
      <c r="D218" s="86">
        <v>0.47933200000000004</v>
      </c>
      <c r="E218" s="86">
        <v>0.70679999999999998</v>
      </c>
      <c r="H218" s="138"/>
    </row>
    <row r="219" spans="1:8" s="100" customFormat="1">
      <c r="A219" s="100">
        <v>1953</v>
      </c>
      <c r="B219" s="86">
        <v>1.841</v>
      </c>
      <c r="C219" s="86">
        <v>1.3801413000000002</v>
      </c>
      <c r="D219" s="86">
        <v>0.54738399999999998</v>
      </c>
      <c r="E219" s="86">
        <v>0.71928000000000003</v>
      </c>
      <c r="H219" s="138"/>
    </row>
    <row r="220" spans="1:8" s="100" customFormat="1">
      <c r="A220" s="100">
        <v>1954</v>
      </c>
      <c r="B220" s="86">
        <v>1.865</v>
      </c>
      <c r="C220" s="86">
        <v>1.4323748000000001</v>
      </c>
      <c r="D220" s="86">
        <v>0.62200800000000001</v>
      </c>
      <c r="E220" s="86">
        <v>0.73368999999999995</v>
      </c>
      <c r="H220" s="138"/>
    </row>
    <row r="221" spans="1:8" s="100" customFormat="1">
      <c r="A221" s="100">
        <v>1955</v>
      </c>
      <c r="B221" s="86">
        <v>2.0419999999999998</v>
      </c>
      <c r="C221" s="86">
        <v>1.4808446</v>
      </c>
      <c r="D221" s="86">
        <v>0.69917600000000002</v>
      </c>
      <c r="E221" s="86">
        <v>0.74934000000000001</v>
      </c>
      <c r="H221" s="138"/>
    </row>
    <row r="222" spans="1:8" s="100" customFormat="1">
      <c r="A222" s="100">
        <v>1956</v>
      </c>
      <c r="B222" s="86">
        <v>2.177</v>
      </c>
      <c r="C222" s="86">
        <v>1.5065268000000001</v>
      </c>
      <c r="D222" s="86">
        <v>0.77443600000000001</v>
      </c>
      <c r="E222" s="86">
        <v>0.76658000000000004</v>
      </c>
      <c r="H222" s="138"/>
    </row>
    <row r="223" spans="1:8" s="100" customFormat="1">
      <c r="A223" s="100">
        <v>1957</v>
      </c>
      <c r="B223" s="86">
        <v>2.27</v>
      </c>
      <c r="C223" s="86">
        <v>1.5246383000000001</v>
      </c>
      <c r="D223" s="86">
        <v>0.86983600000000005</v>
      </c>
      <c r="E223" s="86">
        <v>0.78593000000000002</v>
      </c>
      <c r="H223" s="138"/>
    </row>
    <row r="224" spans="1:8" s="100" customFormat="1">
      <c r="A224" s="100">
        <v>1958</v>
      </c>
      <c r="B224" s="86">
        <v>2.33</v>
      </c>
      <c r="C224" s="86">
        <v>1.5605784999999999</v>
      </c>
      <c r="D224" s="86">
        <v>1.01972</v>
      </c>
      <c r="E224" s="86">
        <v>0.80562999999999996</v>
      </c>
      <c r="H224" s="138"/>
    </row>
    <row r="225" spans="1:8" s="100" customFormat="1">
      <c r="A225" s="100">
        <v>1959</v>
      </c>
      <c r="B225" s="86">
        <v>2.4540000000000002</v>
      </c>
      <c r="C225" s="86">
        <v>1.4727759</v>
      </c>
      <c r="D225" s="86">
        <v>1.1746920000000001</v>
      </c>
      <c r="E225" s="86">
        <v>0.82738999999999996</v>
      </c>
      <c r="H225" s="138"/>
    </row>
    <row r="226" spans="1:8" s="100" customFormat="1">
      <c r="A226" s="100">
        <v>1960</v>
      </c>
      <c r="B226" s="86">
        <v>2.569</v>
      </c>
      <c r="C226" s="86">
        <v>1.4606344999999998</v>
      </c>
      <c r="D226" s="86">
        <v>1.309736</v>
      </c>
      <c r="E226" s="86">
        <v>0.84979000000000005</v>
      </c>
      <c r="H226" s="138"/>
    </row>
    <row r="227" spans="1:8" s="100" customFormat="1">
      <c r="A227" s="100">
        <v>1961</v>
      </c>
      <c r="B227" s="86">
        <v>2.58</v>
      </c>
      <c r="C227" s="86">
        <v>1.5302309999999999</v>
      </c>
      <c r="D227" s="86">
        <v>1.43418</v>
      </c>
      <c r="E227" s="86">
        <v>0.87278</v>
      </c>
      <c r="H227" s="138"/>
    </row>
    <row r="228" spans="1:8" s="100" customFormat="1">
      <c r="A228" s="100">
        <v>1962</v>
      </c>
      <c r="B228" s="86">
        <v>2.6859999999999999</v>
      </c>
      <c r="C228" s="86">
        <v>1.5198038</v>
      </c>
      <c r="D228" s="86">
        <v>1.54972</v>
      </c>
      <c r="E228" s="86">
        <v>0.89602000000000004</v>
      </c>
      <c r="H228" s="138"/>
    </row>
    <row r="229" spans="1:8" s="100" customFormat="1">
      <c r="A229" s="100">
        <v>1963</v>
      </c>
      <c r="B229" s="86">
        <v>2.8330000000000002</v>
      </c>
      <c r="C229" s="86">
        <v>1.5262845</v>
      </c>
      <c r="D229" s="86">
        <v>1.6584760000000001</v>
      </c>
      <c r="E229" s="86">
        <v>0.91952999999999996</v>
      </c>
      <c r="H229" s="138"/>
    </row>
    <row r="230" spans="1:8" s="100" customFormat="1">
      <c r="A230" s="100">
        <v>1964</v>
      </c>
      <c r="B230" s="86">
        <v>2.9950000000000001</v>
      </c>
      <c r="C230" s="86">
        <v>1.5173336999999998</v>
      </c>
      <c r="D230" s="86">
        <v>1.76172</v>
      </c>
      <c r="E230" s="86">
        <v>0.94401000000000002</v>
      </c>
      <c r="H230" s="138"/>
    </row>
    <row r="231" spans="1:8" s="100" customFormat="1">
      <c r="A231" s="100">
        <v>1965</v>
      </c>
      <c r="B231" s="86">
        <v>3.13</v>
      </c>
      <c r="C231" s="86">
        <v>1.5484721000000001</v>
      </c>
      <c r="D231" s="86">
        <v>1.8607240000000003</v>
      </c>
      <c r="E231" s="86">
        <v>0.97316999999999998</v>
      </c>
    </row>
    <row r="232" spans="1:8" s="100" customFormat="1">
      <c r="A232" s="100">
        <v>1966</v>
      </c>
      <c r="B232" s="86">
        <v>3.2879999999999998</v>
      </c>
      <c r="C232" s="86">
        <v>1.5508256</v>
      </c>
      <c r="D232" s="86">
        <v>1.9563360000000001</v>
      </c>
      <c r="E232" s="86">
        <v>1.0051699999999999</v>
      </c>
      <c r="H232" s="138"/>
    </row>
    <row r="233" spans="1:8" s="100" customFormat="1">
      <c r="A233" s="100">
        <v>1967</v>
      </c>
      <c r="B233" s="86">
        <v>3.3929999999999998</v>
      </c>
      <c r="C233" s="86">
        <v>1.5948990000000001</v>
      </c>
      <c r="D233" s="86">
        <v>2.0487680000000004</v>
      </c>
      <c r="E233" s="86">
        <v>1.04097</v>
      </c>
      <c r="H233" s="138"/>
    </row>
    <row r="234" spans="1:8" s="100" customFormat="1">
      <c r="A234" s="100">
        <v>1968</v>
      </c>
      <c r="B234" s="86">
        <v>3.5659999999999998</v>
      </c>
      <c r="C234" s="86">
        <v>1.5460563</v>
      </c>
      <c r="D234" s="86">
        <v>2.13802</v>
      </c>
      <c r="E234" s="86">
        <v>1.07968</v>
      </c>
      <c r="H234" s="138"/>
    </row>
    <row r="235" spans="1:8" s="100" customFormat="1">
      <c r="A235" s="100">
        <v>1969</v>
      </c>
      <c r="B235" s="86">
        <v>3.78</v>
      </c>
      <c r="C235" s="86">
        <v>1.5427741000000001</v>
      </c>
      <c r="D235" s="86">
        <v>2.2251520000000005</v>
      </c>
      <c r="E235" s="86">
        <v>1.1188100000000001</v>
      </c>
      <c r="H235" s="138"/>
    </row>
    <row r="236" spans="1:8" s="100" customFormat="1">
      <c r="A236" s="100">
        <v>1970</v>
      </c>
      <c r="B236" s="86">
        <v>4.0529999999999999</v>
      </c>
      <c r="C236" s="86">
        <v>1.5310014000000001</v>
      </c>
      <c r="D236" s="86">
        <v>2.309952</v>
      </c>
      <c r="E236" s="86">
        <v>1.1587000000000001</v>
      </c>
      <c r="H236" s="138"/>
    </row>
    <row r="237" spans="1:8" s="100" customFormat="1">
      <c r="A237" s="100">
        <v>1971</v>
      </c>
      <c r="B237" s="86">
        <v>4.2080000000000002</v>
      </c>
      <c r="C237" s="86">
        <v>1.4047030999999999</v>
      </c>
      <c r="D237" s="86">
        <v>2.3924200000000004</v>
      </c>
      <c r="E237" s="86">
        <v>1.1976500000000001</v>
      </c>
      <c r="H237" s="138"/>
    </row>
    <row r="238" spans="1:8" s="100" customFormat="1">
      <c r="A238" s="100">
        <v>1972</v>
      </c>
      <c r="B238" s="86">
        <v>4.3760000000000003</v>
      </c>
      <c r="C238" s="86">
        <v>1.3261335999999999</v>
      </c>
      <c r="D238" s="86">
        <v>2.4729800000000002</v>
      </c>
      <c r="E238" s="86">
        <v>1.2377800000000001</v>
      </c>
      <c r="H238" s="138"/>
    </row>
    <row r="239" spans="1:8" s="100" customFormat="1">
      <c r="A239" s="100">
        <v>1973</v>
      </c>
      <c r="B239" s="86">
        <v>4.6139999999999999</v>
      </c>
      <c r="C239" s="86">
        <v>1.3175873000000002</v>
      </c>
      <c r="D239" s="86">
        <v>2.5512080000000004</v>
      </c>
      <c r="E239" s="86">
        <v>1.2771399999999999</v>
      </c>
      <c r="H239" s="138"/>
    </row>
    <row r="240" spans="1:8" s="100" customFormat="1">
      <c r="A240" s="100">
        <v>1974</v>
      </c>
      <c r="B240" s="86">
        <v>4.6230000000000002</v>
      </c>
      <c r="C240" s="86">
        <v>1.2897675</v>
      </c>
      <c r="D240" s="86">
        <v>2.6271040000000001</v>
      </c>
      <c r="E240" s="86">
        <v>1.3148200000000001</v>
      </c>
      <c r="H240" s="138"/>
    </row>
    <row r="241" spans="1:8" s="100" customFormat="1">
      <c r="A241" s="100">
        <v>1975</v>
      </c>
      <c r="B241" s="86">
        <v>4.5960000000000001</v>
      </c>
      <c r="C241" s="86">
        <v>1.3024157999999999</v>
      </c>
      <c r="D241" s="86">
        <v>2.7000320000000002</v>
      </c>
      <c r="E241" s="86">
        <v>1.3526100000000001</v>
      </c>
      <c r="H241" s="138"/>
    </row>
    <row r="242" spans="1:8" s="100" customFormat="1">
      <c r="A242" s="100">
        <v>1976</v>
      </c>
      <c r="B242" s="86">
        <v>4.8639999999999999</v>
      </c>
      <c r="C242" s="86">
        <v>1.3194059</v>
      </c>
      <c r="D242" s="86">
        <v>2.7702040000000001</v>
      </c>
      <c r="E242" s="86">
        <v>1.3922000000000001</v>
      </c>
      <c r="H242" s="138"/>
    </row>
    <row r="243" spans="1:8" s="100" customFormat="1">
      <c r="A243" s="100">
        <v>1977</v>
      </c>
      <c r="B243" s="86">
        <v>5.016</v>
      </c>
      <c r="C243" s="86">
        <v>1.3512792000000002</v>
      </c>
      <c r="D243" s="86">
        <v>2.8369840000000002</v>
      </c>
      <c r="E243" s="86">
        <v>1.4350400000000001</v>
      </c>
      <c r="H243" s="138"/>
    </row>
    <row r="244" spans="1:8" s="100" customFormat="1">
      <c r="A244" s="100">
        <v>1978</v>
      </c>
      <c r="B244" s="86">
        <v>5.0739999999999998</v>
      </c>
      <c r="C244" s="86">
        <v>1.2985151000000001</v>
      </c>
      <c r="D244" s="86">
        <v>2.898676</v>
      </c>
      <c r="E244" s="86">
        <v>1.4793099999999999</v>
      </c>
      <c r="H244" s="138"/>
    </row>
    <row r="245" spans="1:8" s="100" customFormat="1">
      <c r="A245" s="100">
        <v>1979</v>
      </c>
      <c r="B245" s="86">
        <v>5.3570000000000002</v>
      </c>
      <c r="C245" s="86">
        <v>1.2515592999999998</v>
      </c>
      <c r="D245" s="86">
        <v>2.954644</v>
      </c>
      <c r="E245" s="86">
        <v>1.5231399999999999</v>
      </c>
      <c r="H245" s="138"/>
    </row>
    <row r="246" spans="1:8" s="100" customFormat="1">
      <c r="A246" s="155">
        <v>1980</v>
      </c>
      <c r="B246" s="156">
        <v>5.3010000000000002</v>
      </c>
      <c r="C246" s="156">
        <v>1.2433824</v>
      </c>
      <c r="D246" s="156">
        <v>3.0036160000000001</v>
      </c>
      <c r="E246" s="156">
        <v>1.5653600000000001</v>
      </c>
      <c r="H246" s="138"/>
    </row>
    <row r="247" spans="1:8" s="100" customFormat="1">
      <c r="A247" s="100">
        <v>1981</v>
      </c>
      <c r="B247" s="86">
        <v>5.1379999999999999</v>
      </c>
      <c r="C247" s="86">
        <v>1.2520548999999999</v>
      </c>
      <c r="D247" s="86">
        <v>3.0464400000000005</v>
      </c>
      <c r="E247" s="86">
        <v>1.6043700000000001</v>
      </c>
      <c r="H247" s="138"/>
    </row>
    <row r="248" spans="1:8" s="100" customFormat="1">
      <c r="A248" s="100">
        <v>1982</v>
      </c>
      <c r="B248" s="86">
        <v>5.0940000000000003</v>
      </c>
      <c r="C248" s="86">
        <v>1.2573835999999998</v>
      </c>
      <c r="D248" s="86">
        <v>3.0839640000000004</v>
      </c>
      <c r="E248" s="86">
        <v>1.6432899999999999</v>
      </c>
      <c r="H248" s="138"/>
    </row>
    <row r="249" spans="1:8" s="100" customFormat="1">
      <c r="A249" s="100">
        <v>1983</v>
      </c>
      <c r="B249" s="86">
        <v>5.0750000000000002</v>
      </c>
      <c r="C249" s="86">
        <v>1.4321564</v>
      </c>
      <c r="D249" s="86">
        <v>3.1176719999999998</v>
      </c>
      <c r="E249" s="86">
        <v>1.6818200000000001</v>
      </c>
      <c r="H249" s="138"/>
    </row>
    <row r="250" spans="1:8" s="100" customFormat="1">
      <c r="A250" s="100">
        <v>1984</v>
      </c>
      <c r="B250" s="86">
        <v>5.258</v>
      </c>
      <c r="C250" s="86">
        <v>1.46034</v>
      </c>
      <c r="D250" s="86">
        <v>3.1479880000000002</v>
      </c>
      <c r="E250" s="86">
        <v>1.72027</v>
      </c>
      <c r="H250" s="138"/>
    </row>
    <row r="251" spans="1:8" s="100" customFormat="1">
      <c r="A251" s="100">
        <v>1985</v>
      </c>
      <c r="B251" s="86">
        <v>5.4169999999999998</v>
      </c>
      <c r="C251" s="86">
        <v>1.4988355999999998</v>
      </c>
      <c r="D251" s="86">
        <v>3.1742760000000003</v>
      </c>
      <c r="E251" s="86">
        <v>1.75871</v>
      </c>
      <c r="H251" s="138"/>
    </row>
    <row r="252" spans="1:8" s="100" customFormat="1">
      <c r="A252" s="100">
        <v>1986</v>
      </c>
      <c r="B252" s="86">
        <v>5.5830000000000002</v>
      </c>
      <c r="C252" s="86">
        <v>1.5291869999999999</v>
      </c>
      <c r="D252" s="86">
        <v>3.1967480000000004</v>
      </c>
      <c r="E252" s="86">
        <v>1.7954600000000001</v>
      </c>
      <c r="H252" s="138"/>
    </row>
    <row r="253" spans="1:8" s="100" customFormat="1">
      <c r="A253" s="100">
        <v>1987</v>
      </c>
      <c r="B253" s="86">
        <v>5.7249999999999996</v>
      </c>
      <c r="C253" s="86">
        <v>1.5147714999999999</v>
      </c>
      <c r="D253" s="86">
        <v>3.2156159999999998</v>
      </c>
      <c r="E253" s="86">
        <v>1.82985</v>
      </c>
      <c r="H253" s="138"/>
    </row>
    <row r="254" spans="1:8" s="100" customFormat="1">
      <c r="A254" s="100">
        <v>1988</v>
      </c>
      <c r="B254" s="86">
        <v>5.9359999999999999</v>
      </c>
      <c r="C254" s="86">
        <v>1.5141772999999998</v>
      </c>
      <c r="D254" s="86">
        <v>3.2308800000000004</v>
      </c>
      <c r="E254" s="86">
        <v>1.8592</v>
      </c>
      <c r="H254" s="138"/>
    </row>
    <row r="255" spans="1:8" s="100" customFormat="1">
      <c r="A255" s="100">
        <v>1989</v>
      </c>
      <c r="B255" s="86">
        <v>6.0659999999999998</v>
      </c>
      <c r="C255" s="86">
        <v>1.5312021000000002</v>
      </c>
      <c r="D255" s="86">
        <v>3.2425400000000004</v>
      </c>
      <c r="E255" s="86">
        <v>1.87975</v>
      </c>
      <c r="H255" s="138"/>
    </row>
    <row r="256" spans="1:8" s="100" customFormat="1">
      <c r="A256" s="100">
        <v>1990</v>
      </c>
      <c r="B256" s="86">
        <v>6.0862425481965197</v>
      </c>
      <c r="C256" s="86">
        <v>1.4442218</v>
      </c>
      <c r="D256" s="86">
        <v>3.2518680000000004</v>
      </c>
      <c r="E256" s="86">
        <v>1.89245</v>
      </c>
      <c r="H256" s="138"/>
    </row>
    <row r="257" spans="1:8" s="100" customFormat="1">
      <c r="A257" s="100">
        <v>1991</v>
      </c>
      <c r="B257" s="86">
        <v>6.1658511657491601</v>
      </c>
      <c r="C257" s="86">
        <v>1.6358689</v>
      </c>
      <c r="D257" s="86">
        <v>3.2614080000000003</v>
      </c>
      <c r="E257" s="86">
        <v>1.9008700000000001</v>
      </c>
      <c r="H257" s="138"/>
    </row>
    <row r="258" spans="1:8" s="100" customFormat="1">
      <c r="A258" s="100">
        <v>1992</v>
      </c>
      <c r="B258" s="86">
        <v>6.1153281718827603</v>
      </c>
      <c r="C258" s="86">
        <v>1.6820379000000001</v>
      </c>
      <c r="D258" s="86">
        <v>3.2734920000000001</v>
      </c>
      <c r="E258" s="86">
        <v>1.90893</v>
      </c>
      <c r="H258" s="138"/>
    </row>
    <row r="259" spans="1:8" s="100" customFormat="1">
      <c r="A259" s="100">
        <v>1993</v>
      </c>
      <c r="B259" s="86">
        <v>6.1241826770571404</v>
      </c>
      <c r="C259" s="86">
        <v>1.5457908000000002</v>
      </c>
      <c r="D259" s="86">
        <v>3.2896040000000002</v>
      </c>
      <c r="E259" s="86">
        <v>1.92313</v>
      </c>
      <c r="H259" s="138"/>
    </row>
    <row r="260" spans="1:8" s="100" customFormat="1">
      <c r="A260" s="100">
        <v>1994</v>
      </c>
      <c r="B260" s="86">
        <v>6.2259641353748796</v>
      </c>
      <c r="C260" s="86">
        <v>1.5028060999999999</v>
      </c>
      <c r="D260" s="86">
        <v>3.3105920000000002</v>
      </c>
      <c r="E260" s="86">
        <v>1.9466000000000001</v>
      </c>
      <c r="H260" s="138"/>
    </row>
    <row r="261" spans="1:8" s="100" customFormat="1">
      <c r="A261" s="100">
        <v>1995</v>
      </c>
      <c r="B261" s="86">
        <v>6.32325627653975</v>
      </c>
      <c r="C261" s="86">
        <v>1.4851805999999999</v>
      </c>
      <c r="D261" s="86">
        <v>3.3351839999999999</v>
      </c>
      <c r="E261" s="86">
        <v>1.97837</v>
      </c>
      <c r="H261" s="138"/>
    </row>
    <row r="262" spans="1:8" s="100" customFormat="1">
      <c r="A262" s="100">
        <v>1996</v>
      </c>
      <c r="B262" s="86">
        <v>6.4751089049470103</v>
      </c>
      <c r="C262" s="86">
        <v>1.4693037</v>
      </c>
      <c r="D262" s="86">
        <v>3.361472</v>
      </c>
      <c r="E262" s="86">
        <v>2.0146700000000002</v>
      </c>
      <c r="H262" s="138"/>
    </row>
    <row r="263" spans="1:8" s="100" customFormat="1">
      <c r="A263" s="100">
        <v>1997</v>
      </c>
      <c r="B263" s="86">
        <v>6.5688639043398798</v>
      </c>
      <c r="C263" s="86">
        <v>1.4470632999999997</v>
      </c>
      <c r="D263" s="86">
        <v>3.3875480000000002</v>
      </c>
      <c r="E263" s="86">
        <v>2.0538500000000002</v>
      </c>
      <c r="H263" s="138"/>
    </row>
    <row r="264" spans="1:8" s="100" customFormat="1">
      <c r="A264" s="100">
        <v>1998</v>
      </c>
      <c r="B264" s="86">
        <v>6.59294840043201</v>
      </c>
      <c r="C264" s="86">
        <v>1.4343834</v>
      </c>
      <c r="D264" s="86">
        <v>3.4119280000000001</v>
      </c>
      <c r="E264" s="86">
        <v>2.0934499999999998</v>
      </c>
      <c r="H264" s="138"/>
    </row>
    <row r="265" spans="1:8" s="100" customFormat="1">
      <c r="A265" s="100">
        <v>1999</v>
      </c>
      <c r="B265" s="86">
        <v>6.6235526070092003</v>
      </c>
      <c r="C265" s="86">
        <v>1.3967125999999999</v>
      </c>
      <c r="D265" s="86">
        <v>3.4329160000000001</v>
      </c>
      <c r="E265" s="86">
        <v>2.1316700000000002</v>
      </c>
      <c r="H265" s="138"/>
    </row>
    <row r="266" spans="1:8" s="100" customFormat="1">
      <c r="A266" s="100">
        <v>2000</v>
      </c>
      <c r="B266" s="86">
        <v>6.7850993888601296</v>
      </c>
      <c r="C266" s="86">
        <v>1.4116820000000001</v>
      </c>
      <c r="D266" s="86">
        <v>3.4490280000000002</v>
      </c>
      <c r="E266" s="86">
        <v>2.1699000000000002</v>
      </c>
      <c r="H266" s="138"/>
    </row>
    <row r="267" spans="1:8" s="100" customFormat="1">
      <c r="A267" s="100">
        <v>2001</v>
      </c>
      <c r="B267" s="86">
        <v>6.9741109725182202</v>
      </c>
      <c r="C267" s="86">
        <v>1.2282910999999999</v>
      </c>
      <c r="D267" s="86">
        <v>3.4611120000000004</v>
      </c>
      <c r="E267" s="86">
        <v>2.20878</v>
      </c>
      <c r="H267" s="138"/>
    </row>
    <row r="268" spans="1:8" s="100" customFormat="1">
      <c r="A268" s="100">
        <v>2002</v>
      </c>
      <c r="B268" s="86">
        <v>7.07364420614645</v>
      </c>
      <c r="C268" s="86">
        <v>1.0590755999999999</v>
      </c>
      <c r="D268" s="86">
        <v>3.4693800000000001</v>
      </c>
      <c r="E268" s="86">
        <v>2.2499099999999999</v>
      </c>
      <c r="H268" s="138"/>
    </row>
    <row r="269" spans="1:8" s="100" customFormat="1">
      <c r="A269" s="100">
        <v>2003</v>
      </c>
      <c r="B269" s="86">
        <v>7.4734794091148498</v>
      </c>
      <c r="C269" s="86">
        <v>1.0315677000000001</v>
      </c>
      <c r="D269" s="86">
        <v>3.4740440000000001</v>
      </c>
      <c r="E269" s="86">
        <v>2.2926099999999998</v>
      </c>
      <c r="H269" s="138"/>
    </row>
    <row r="270" spans="1:8" s="100" customFormat="1">
      <c r="A270" s="100">
        <v>2004</v>
      </c>
      <c r="B270" s="86">
        <v>7.85486240767169</v>
      </c>
      <c r="C270" s="86">
        <v>1.0046558999999999</v>
      </c>
      <c r="D270" s="86">
        <v>3.4755280000000002</v>
      </c>
      <c r="E270" s="86">
        <v>2.3342399999999999</v>
      </c>
      <c r="H270" s="138"/>
    </row>
    <row r="271" spans="1:8" s="100" customFormat="1">
      <c r="A271" s="100">
        <v>2005</v>
      </c>
      <c r="B271" s="86">
        <v>8.2333777931780094</v>
      </c>
      <c r="C271" s="86">
        <v>0.99110750000000003</v>
      </c>
      <c r="D271" s="86"/>
      <c r="E271" s="86">
        <v>2.37296</v>
      </c>
    </row>
    <row r="272" spans="1:8" s="100" customFormat="1">
      <c r="A272" s="100">
        <v>2006</v>
      </c>
      <c r="B272" s="86">
        <v>8.5261079492303509</v>
      </c>
      <c r="C272" s="86">
        <v>0.99205259999999995</v>
      </c>
      <c r="D272" s="86"/>
      <c r="E272" s="86">
        <v>2.4077500000000001</v>
      </c>
    </row>
    <row r="273" spans="1:5" s="100" customFormat="1">
      <c r="A273" s="100">
        <v>2007</v>
      </c>
      <c r="B273" s="86">
        <v>8.7755530323061794</v>
      </c>
      <c r="C273" s="86">
        <v>0.93969829999999999</v>
      </c>
      <c r="D273" s="86"/>
      <c r="E273" s="86">
        <v>2.4392499999999999</v>
      </c>
    </row>
    <row r="274" spans="1:5" s="100" customFormat="1">
      <c r="A274" s="100">
        <v>2008</v>
      </c>
      <c r="B274" s="86">
        <v>8.9638335384000101</v>
      </c>
      <c r="C274" s="86">
        <v>0.92600470000000012</v>
      </c>
      <c r="D274" s="86"/>
      <c r="E274" s="86">
        <v>2.46868</v>
      </c>
    </row>
    <row r="275" spans="1:5" s="100" customFormat="1">
      <c r="A275" s="100">
        <v>2009</v>
      </c>
      <c r="B275" s="86">
        <v>8.8718674344424695</v>
      </c>
      <c r="C275" s="86">
        <v>0.86747760000000007</v>
      </c>
      <c r="D275" s="86"/>
      <c r="E275" s="86">
        <v>2.4980500000000001</v>
      </c>
    </row>
    <row r="276" spans="1:5" s="100" customFormat="1">
      <c r="A276" s="100">
        <v>2010</v>
      </c>
      <c r="B276" s="86">
        <v>9.20741144112705</v>
      </c>
      <c r="C276" s="86">
        <v>0.85464549999999995</v>
      </c>
      <c r="D276" s="86"/>
      <c r="E276" s="86">
        <v>2.5262199999999999</v>
      </c>
    </row>
    <row r="277" spans="1:5" s="100" customFormat="1">
      <c r="A277" s="100">
        <v>2011</v>
      </c>
      <c r="B277" s="86">
        <v>9.5434228527129896</v>
      </c>
      <c r="C277" s="86"/>
      <c r="D277" s="86"/>
      <c r="E277" s="86"/>
    </row>
    <row r="278" spans="1:5" s="100" customFormat="1">
      <c r="A278" s="100">
        <v>2012</v>
      </c>
      <c r="B278" s="86">
        <v>9.6866316906117405</v>
      </c>
      <c r="C278" s="86"/>
      <c r="D278" s="86"/>
      <c r="E278" s="86"/>
    </row>
    <row r="279" spans="1:5" s="100" customFormat="1">
      <c r="A279" s="100">
        <v>2013</v>
      </c>
      <c r="B279" s="86">
        <v>9.8215609190320592</v>
      </c>
      <c r="C279" s="86"/>
      <c r="D279" s="86"/>
      <c r="E279" s="86"/>
    </row>
    <row r="280" spans="1:5" s="100" customFormat="1">
      <c r="A280" s="100">
        <v>2014</v>
      </c>
      <c r="B280" s="86">
        <v>9.89094781775737</v>
      </c>
      <c r="C280" s="86"/>
      <c r="D280" s="86"/>
      <c r="E280" s="86"/>
    </row>
    <row r="281" spans="1:5">
      <c r="A281" s="100">
        <v>2015</v>
      </c>
      <c r="B281" s="94">
        <v>9.8967060457050309</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86E3-BE33-4B3C-8E91-ED7A5BA9232E}">
  <dimension ref="A1"/>
  <sheetViews>
    <sheetView zoomScaleNormal="100" workbookViewId="0">
      <selection activeCell="G22" sqref="A21:G22"/>
    </sheetView>
  </sheetViews>
  <sheetFormatPr baseColWidth="10" defaultColWidth="8.83203125" defaultRowHeight="16"/>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B143-7A75-457E-A528-D4B6EC53D1AF}">
  <dimension ref="A1:AD351"/>
  <sheetViews>
    <sheetView tabSelected="1"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9" defaultRowHeight="15"/>
  <cols>
    <col min="1" max="16384" width="9" style="157"/>
  </cols>
  <sheetData>
    <row r="1" spans="1:30">
      <c r="A1" s="157" t="s">
        <v>37</v>
      </c>
      <c r="B1" s="157" t="s">
        <v>171</v>
      </c>
      <c r="C1" s="157">
        <v>2000</v>
      </c>
      <c r="D1" s="157">
        <v>2001</v>
      </c>
      <c r="E1" s="157">
        <v>2002</v>
      </c>
      <c r="F1" s="157">
        <v>2003</v>
      </c>
      <c r="G1" s="157">
        <v>2004</v>
      </c>
      <c r="H1" s="157">
        <v>2005</v>
      </c>
      <c r="I1" s="157">
        <v>2006</v>
      </c>
      <c r="J1" s="157">
        <v>2007</v>
      </c>
      <c r="K1" s="157">
        <v>2008</v>
      </c>
      <c r="L1" s="157">
        <v>2009</v>
      </c>
      <c r="M1" s="157">
        <v>2010</v>
      </c>
      <c r="N1" s="157">
        <v>2011</v>
      </c>
      <c r="O1" s="157">
        <v>2012</v>
      </c>
      <c r="P1" s="157">
        <v>2013</v>
      </c>
      <c r="Q1" s="157">
        <v>2014</v>
      </c>
      <c r="R1" s="157">
        <v>2015</v>
      </c>
      <c r="S1" s="157">
        <v>2016</v>
      </c>
      <c r="T1" s="157">
        <v>2017</v>
      </c>
      <c r="U1" s="157">
        <v>2018</v>
      </c>
      <c r="V1" s="157">
        <v>2019</v>
      </c>
      <c r="W1" s="157">
        <v>2020</v>
      </c>
      <c r="X1" s="157">
        <v>2021</v>
      </c>
      <c r="Y1" s="157">
        <v>2022</v>
      </c>
      <c r="Z1" s="157">
        <v>2023</v>
      </c>
      <c r="AA1" s="157">
        <v>2024</v>
      </c>
      <c r="AB1" s="157">
        <v>2025</v>
      </c>
      <c r="AC1" s="157">
        <v>2026</v>
      </c>
      <c r="AD1" s="157">
        <v>2027</v>
      </c>
    </row>
    <row r="2" spans="1:30">
      <c r="A2" s="157">
        <v>1751</v>
      </c>
      <c r="B2" s="157">
        <v>1.0992E-2</v>
      </c>
      <c r="C2" s="157" t="s">
        <v>170</v>
      </c>
      <c r="D2" s="157" t="s">
        <v>170</v>
      </c>
      <c r="E2" s="157" t="s">
        <v>170</v>
      </c>
      <c r="F2" s="157" t="s">
        <v>170</v>
      </c>
      <c r="G2" s="157" t="s">
        <v>170</v>
      </c>
      <c r="H2" s="157" t="s">
        <v>170</v>
      </c>
      <c r="I2" s="157" t="s">
        <v>170</v>
      </c>
      <c r="J2" s="157" t="s">
        <v>170</v>
      </c>
      <c r="K2" s="157" t="s">
        <v>170</v>
      </c>
      <c r="L2" s="157" t="s">
        <v>170</v>
      </c>
      <c r="M2" s="157" t="s">
        <v>170</v>
      </c>
      <c r="N2" s="157" t="s">
        <v>170</v>
      </c>
      <c r="O2" s="157" t="s">
        <v>170</v>
      </c>
      <c r="P2" s="157" t="s">
        <v>170</v>
      </c>
      <c r="Q2" s="157" t="s">
        <v>170</v>
      </c>
      <c r="R2" s="157" t="s">
        <v>170</v>
      </c>
      <c r="S2" s="157" t="s">
        <v>170</v>
      </c>
      <c r="T2" s="157" t="s">
        <v>170</v>
      </c>
      <c r="U2" s="157" t="s">
        <v>170</v>
      </c>
      <c r="V2" s="157" t="s">
        <v>170</v>
      </c>
      <c r="W2" s="157" t="s">
        <v>170</v>
      </c>
      <c r="X2" s="157" t="s">
        <v>170</v>
      </c>
      <c r="Y2" s="157" t="s">
        <v>170</v>
      </c>
      <c r="Z2" s="157" t="s">
        <v>170</v>
      </c>
      <c r="AA2" s="157" t="s">
        <v>170</v>
      </c>
      <c r="AB2" s="157" t="s">
        <v>170</v>
      </c>
      <c r="AC2" s="157" t="s">
        <v>170</v>
      </c>
      <c r="AD2" s="157" t="s">
        <v>170</v>
      </c>
    </row>
    <row r="3" spans="1:30" ht="16">
      <c r="A3" s="157">
        <v>1752</v>
      </c>
      <c r="B3" s="157">
        <v>1.0992E-2</v>
      </c>
      <c r="C3" s="157" t="s">
        <v>170</v>
      </c>
      <c r="D3"/>
      <c r="E3" s="157" t="s">
        <v>170</v>
      </c>
      <c r="F3" s="157" t="s">
        <v>170</v>
      </c>
      <c r="G3" s="157" t="s">
        <v>170</v>
      </c>
      <c r="H3" s="157" t="s">
        <v>170</v>
      </c>
      <c r="I3" s="157" t="s">
        <v>170</v>
      </c>
      <c r="J3" s="157" t="s">
        <v>170</v>
      </c>
      <c r="K3" s="157" t="s">
        <v>170</v>
      </c>
      <c r="L3" s="157" t="s">
        <v>170</v>
      </c>
      <c r="M3" s="157" t="s">
        <v>170</v>
      </c>
      <c r="N3" s="157" t="s">
        <v>170</v>
      </c>
      <c r="O3" s="157" t="s">
        <v>170</v>
      </c>
      <c r="P3" s="157" t="s">
        <v>170</v>
      </c>
      <c r="Q3" s="157" t="s">
        <v>170</v>
      </c>
      <c r="R3" s="157" t="s">
        <v>170</v>
      </c>
      <c r="S3" s="157" t="s">
        <v>170</v>
      </c>
      <c r="T3" s="157" t="s">
        <v>170</v>
      </c>
      <c r="U3" s="157" t="s">
        <v>170</v>
      </c>
      <c r="V3" s="157" t="s">
        <v>170</v>
      </c>
      <c r="W3" s="157" t="s">
        <v>170</v>
      </c>
      <c r="X3" s="157" t="s">
        <v>170</v>
      </c>
      <c r="Y3" s="157" t="s">
        <v>170</v>
      </c>
      <c r="Z3" s="157" t="s">
        <v>170</v>
      </c>
      <c r="AA3" s="157" t="s">
        <v>170</v>
      </c>
      <c r="AB3" s="157" t="s">
        <v>170</v>
      </c>
      <c r="AC3" s="157" t="s">
        <v>170</v>
      </c>
      <c r="AD3" s="157" t="s">
        <v>170</v>
      </c>
    </row>
    <row r="4" spans="1:30">
      <c r="A4" s="157">
        <v>1753</v>
      </c>
      <c r="B4" s="157">
        <v>1.0992E-2</v>
      </c>
      <c r="C4" s="157" t="s">
        <v>170</v>
      </c>
      <c r="D4" s="157" t="s">
        <v>170</v>
      </c>
      <c r="E4" s="157" t="s">
        <v>170</v>
      </c>
      <c r="F4" s="157" t="s">
        <v>170</v>
      </c>
      <c r="G4" s="157" t="s">
        <v>170</v>
      </c>
      <c r="H4" s="157" t="s">
        <v>170</v>
      </c>
      <c r="I4" s="157" t="s">
        <v>170</v>
      </c>
      <c r="J4" s="157" t="s">
        <v>170</v>
      </c>
      <c r="K4" s="157" t="s">
        <v>170</v>
      </c>
      <c r="L4" s="157" t="s">
        <v>170</v>
      </c>
      <c r="M4" s="157" t="s">
        <v>170</v>
      </c>
      <c r="N4" s="157" t="s">
        <v>170</v>
      </c>
      <c r="O4" s="157" t="s">
        <v>170</v>
      </c>
      <c r="P4" s="157" t="s">
        <v>170</v>
      </c>
      <c r="Q4" s="157" t="s">
        <v>170</v>
      </c>
      <c r="R4" s="157" t="s">
        <v>170</v>
      </c>
      <c r="S4" s="157" t="s">
        <v>170</v>
      </c>
      <c r="T4" s="157" t="s">
        <v>170</v>
      </c>
      <c r="U4" s="157" t="s">
        <v>170</v>
      </c>
      <c r="V4" s="157" t="s">
        <v>170</v>
      </c>
      <c r="W4" s="157" t="s">
        <v>170</v>
      </c>
      <c r="X4" s="157" t="s">
        <v>170</v>
      </c>
      <c r="Y4" s="157" t="s">
        <v>170</v>
      </c>
      <c r="Z4" s="157" t="s">
        <v>170</v>
      </c>
      <c r="AA4" s="157" t="s">
        <v>170</v>
      </c>
      <c r="AB4" s="157" t="s">
        <v>170</v>
      </c>
      <c r="AC4" s="157" t="s">
        <v>170</v>
      </c>
      <c r="AD4" s="157" t="s">
        <v>170</v>
      </c>
    </row>
    <row r="5" spans="1:30">
      <c r="A5" s="157">
        <v>1754</v>
      </c>
      <c r="B5" s="157">
        <v>1.0992E-2</v>
      </c>
      <c r="C5" s="157" t="s">
        <v>170</v>
      </c>
      <c r="D5" s="157" t="s">
        <v>170</v>
      </c>
      <c r="E5" s="157" t="s">
        <v>170</v>
      </c>
      <c r="F5" s="157" t="s">
        <v>170</v>
      </c>
      <c r="G5" s="157" t="s">
        <v>170</v>
      </c>
      <c r="H5" s="157" t="s">
        <v>170</v>
      </c>
      <c r="I5" s="157" t="s">
        <v>170</v>
      </c>
      <c r="J5" s="157" t="s">
        <v>170</v>
      </c>
      <c r="K5" s="157" t="s">
        <v>170</v>
      </c>
      <c r="L5" s="157" t="s">
        <v>170</v>
      </c>
      <c r="M5" s="157" t="s">
        <v>170</v>
      </c>
      <c r="N5" s="157" t="s">
        <v>170</v>
      </c>
      <c r="O5" s="157" t="s">
        <v>170</v>
      </c>
      <c r="P5" s="157" t="s">
        <v>170</v>
      </c>
      <c r="Q5" s="157" t="s">
        <v>170</v>
      </c>
      <c r="R5" s="157" t="s">
        <v>170</v>
      </c>
      <c r="S5" s="157" t="s">
        <v>170</v>
      </c>
      <c r="T5" s="157" t="s">
        <v>170</v>
      </c>
      <c r="U5" s="157" t="s">
        <v>170</v>
      </c>
      <c r="V5" s="157" t="s">
        <v>170</v>
      </c>
      <c r="W5" s="157" t="s">
        <v>170</v>
      </c>
      <c r="X5" s="157" t="s">
        <v>170</v>
      </c>
      <c r="Y5" s="157" t="s">
        <v>170</v>
      </c>
      <c r="Z5" s="157" t="s">
        <v>170</v>
      </c>
      <c r="AA5" s="157" t="s">
        <v>170</v>
      </c>
      <c r="AB5" s="157" t="s">
        <v>170</v>
      </c>
      <c r="AC5" s="157" t="s">
        <v>170</v>
      </c>
      <c r="AD5" s="157" t="s">
        <v>170</v>
      </c>
    </row>
    <row r="6" spans="1:30">
      <c r="A6" s="157">
        <v>1755</v>
      </c>
      <c r="B6" s="157">
        <v>1.0992E-2</v>
      </c>
      <c r="C6" s="157" t="s">
        <v>170</v>
      </c>
      <c r="D6" s="157" t="s">
        <v>170</v>
      </c>
      <c r="E6" s="157" t="s">
        <v>170</v>
      </c>
      <c r="F6" s="157" t="s">
        <v>170</v>
      </c>
      <c r="G6" s="157" t="s">
        <v>170</v>
      </c>
      <c r="H6" s="157" t="s">
        <v>170</v>
      </c>
      <c r="I6" s="157" t="s">
        <v>170</v>
      </c>
      <c r="J6" s="157" t="s">
        <v>170</v>
      </c>
      <c r="K6" s="157" t="s">
        <v>170</v>
      </c>
      <c r="L6" s="157" t="s">
        <v>170</v>
      </c>
      <c r="M6" s="157" t="s">
        <v>170</v>
      </c>
      <c r="N6" s="157" t="s">
        <v>170</v>
      </c>
      <c r="O6" s="157" t="s">
        <v>170</v>
      </c>
      <c r="P6" s="157" t="s">
        <v>170</v>
      </c>
      <c r="Q6" s="157" t="s">
        <v>170</v>
      </c>
      <c r="R6" s="157" t="s">
        <v>170</v>
      </c>
      <c r="S6" s="157" t="s">
        <v>170</v>
      </c>
      <c r="T6" s="157" t="s">
        <v>170</v>
      </c>
      <c r="U6" s="157" t="s">
        <v>170</v>
      </c>
      <c r="V6" s="157" t="s">
        <v>170</v>
      </c>
      <c r="W6" s="157" t="s">
        <v>170</v>
      </c>
      <c r="X6" s="157" t="s">
        <v>170</v>
      </c>
      <c r="Y6" s="157" t="s">
        <v>170</v>
      </c>
      <c r="Z6" s="157" t="s">
        <v>170</v>
      </c>
      <c r="AA6" s="157" t="s">
        <v>170</v>
      </c>
      <c r="AB6" s="157" t="s">
        <v>170</v>
      </c>
      <c r="AC6" s="157" t="s">
        <v>170</v>
      </c>
      <c r="AD6" s="157" t="s">
        <v>170</v>
      </c>
    </row>
    <row r="7" spans="1:30">
      <c r="A7" s="157">
        <v>1756</v>
      </c>
      <c r="B7" s="157">
        <v>1.0992E-2</v>
      </c>
      <c r="C7" s="157" t="s">
        <v>170</v>
      </c>
      <c r="D7" s="157" t="s">
        <v>170</v>
      </c>
      <c r="E7" s="157" t="s">
        <v>170</v>
      </c>
      <c r="F7" s="157" t="s">
        <v>170</v>
      </c>
      <c r="G7" s="157" t="s">
        <v>170</v>
      </c>
      <c r="H7" s="157" t="s">
        <v>170</v>
      </c>
      <c r="I7" s="157" t="s">
        <v>170</v>
      </c>
      <c r="J7" s="157" t="s">
        <v>170</v>
      </c>
      <c r="K7" s="157" t="s">
        <v>170</v>
      </c>
      <c r="L7" s="157" t="s">
        <v>170</v>
      </c>
      <c r="M7" s="157" t="s">
        <v>170</v>
      </c>
      <c r="N7" s="157" t="s">
        <v>170</v>
      </c>
      <c r="O7" s="157" t="s">
        <v>170</v>
      </c>
      <c r="P7" s="157" t="s">
        <v>170</v>
      </c>
      <c r="Q7" s="157" t="s">
        <v>170</v>
      </c>
      <c r="R7" s="157" t="s">
        <v>170</v>
      </c>
      <c r="S7" s="157" t="s">
        <v>170</v>
      </c>
      <c r="T7" s="157" t="s">
        <v>170</v>
      </c>
      <c r="U7" s="157" t="s">
        <v>170</v>
      </c>
      <c r="V7" s="157" t="s">
        <v>170</v>
      </c>
      <c r="W7" s="157" t="s">
        <v>170</v>
      </c>
      <c r="X7" s="157" t="s">
        <v>170</v>
      </c>
      <c r="Y7" s="157" t="s">
        <v>170</v>
      </c>
      <c r="Z7" s="157" t="s">
        <v>170</v>
      </c>
      <c r="AA7" s="157" t="s">
        <v>170</v>
      </c>
      <c r="AB7" s="157" t="s">
        <v>170</v>
      </c>
      <c r="AC7" s="157" t="s">
        <v>170</v>
      </c>
      <c r="AD7" s="157" t="s">
        <v>170</v>
      </c>
    </row>
    <row r="8" spans="1:30">
      <c r="A8" s="157">
        <v>1757</v>
      </c>
      <c r="B8" s="157">
        <v>1.0992E-2</v>
      </c>
      <c r="C8" s="157" t="s">
        <v>170</v>
      </c>
      <c r="D8" s="157" t="s">
        <v>170</v>
      </c>
      <c r="E8" s="157" t="s">
        <v>170</v>
      </c>
      <c r="F8" s="157" t="s">
        <v>170</v>
      </c>
      <c r="G8" s="157" t="s">
        <v>170</v>
      </c>
      <c r="H8" s="157" t="s">
        <v>170</v>
      </c>
      <c r="I8" s="157" t="s">
        <v>170</v>
      </c>
      <c r="J8" s="157" t="s">
        <v>170</v>
      </c>
      <c r="K8" s="157" t="s">
        <v>170</v>
      </c>
      <c r="L8" s="157" t="s">
        <v>170</v>
      </c>
      <c r="M8" s="157" t="s">
        <v>170</v>
      </c>
      <c r="N8" s="157" t="s">
        <v>170</v>
      </c>
      <c r="O8" s="157" t="s">
        <v>170</v>
      </c>
      <c r="P8" s="157" t="s">
        <v>170</v>
      </c>
      <c r="Q8" s="157" t="s">
        <v>170</v>
      </c>
      <c r="R8" s="157" t="s">
        <v>170</v>
      </c>
      <c r="S8" s="157" t="s">
        <v>170</v>
      </c>
      <c r="T8" s="157" t="s">
        <v>170</v>
      </c>
      <c r="U8" s="157" t="s">
        <v>170</v>
      </c>
      <c r="V8" s="157" t="s">
        <v>170</v>
      </c>
      <c r="W8" s="157" t="s">
        <v>170</v>
      </c>
      <c r="X8" s="157" t="s">
        <v>170</v>
      </c>
      <c r="Y8" s="157" t="s">
        <v>170</v>
      </c>
      <c r="Z8" s="157" t="s">
        <v>170</v>
      </c>
      <c r="AA8" s="157" t="s">
        <v>170</v>
      </c>
      <c r="AB8" s="157" t="s">
        <v>170</v>
      </c>
      <c r="AC8" s="157" t="s">
        <v>170</v>
      </c>
      <c r="AD8" s="157" t="s">
        <v>170</v>
      </c>
    </row>
    <row r="9" spans="1:30">
      <c r="A9" s="157">
        <v>1758</v>
      </c>
      <c r="B9" s="157">
        <v>1.0992E-2</v>
      </c>
      <c r="C9" s="157" t="s">
        <v>170</v>
      </c>
      <c r="D9" s="157" t="s">
        <v>170</v>
      </c>
      <c r="E9" s="157" t="s">
        <v>170</v>
      </c>
      <c r="F9" s="157" t="s">
        <v>170</v>
      </c>
      <c r="G9" s="157" t="s">
        <v>170</v>
      </c>
      <c r="H9" s="157" t="s">
        <v>170</v>
      </c>
      <c r="I9" s="157" t="s">
        <v>170</v>
      </c>
      <c r="J9" s="157" t="s">
        <v>170</v>
      </c>
      <c r="K9" s="157" t="s">
        <v>170</v>
      </c>
      <c r="L9" s="157" t="s">
        <v>170</v>
      </c>
      <c r="M9" s="157" t="s">
        <v>170</v>
      </c>
      <c r="N9" s="157" t="s">
        <v>170</v>
      </c>
      <c r="O9" s="157" t="s">
        <v>170</v>
      </c>
      <c r="P9" s="157" t="s">
        <v>170</v>
      </c>
      <c r="Q9" s="157" t="s">
        <v>170</v>
      </c>
      <c r="R9" s="157" t="s">
        <v>170</v>
      </c>
      <c r="S9" s="157" t="s">
        <v>170</v>
      </c>
      <c r="T9" s="157" t="s">
        <v>170</v>
      </c>
      <c r="U9" s="157" t="s">
        <v>170</v>
      </c>
      <c r="V9" s="157" t="s">
        <v>170</v>
      </c>
      <c r="W9" s="157" t="s">
        <v>170</v>
      </c>
      <c r="X9" s="157" t="s">
        <v>170</v>
      </c>
      <c r="Y9" s="157" t="s">
        <v>170</v>
      </c>
      <c r="Z9" s="157" t="s">
        <v>170</v>
      </c>
      <c r="AA9" s="157" t="s">
        <v>170</v>
      </c>
      <c r="AB9" s="157" t="s">
        <v>170</v>
      </c>
      <c r="AC9" s="157" t="s">
        <v>170</v>
      </c>
      <c r="AD9" s="157" t="s">
        <v>170</v>
      </c>
    </row>
    <row r="10" spans="1:30">
      <c r="A10" s="157">
        <v>1759</v>
      </c>
      <c r="B10" s="157">
        <v>1.0992E-2</v>
      </c>
      <c r="C10" s="157" t="s">
        <v>170</v>
      </c>
      <c r="D10" s="157" t="s">
        <v>170</v>
      </c>
      <c r="E10" s="157" t="s">
        <v>170</v>
      </c>
      <c r="F10" s="157" t="s">
        <v>170</v>
      </c>
      <c r="G10" s="157" t="s">
        <v>170</v>
      </c>
      <c r="H10" s="157" t="s">
        <v>170</v>
      </c>
      <c r="I10" s="157" t="s">
        <v>170</v>
      </c>
      <c r="J10" s="157" t="s">
        <v>170</v>
      </c>
      <c r="K10" s="157" t="s">
        <v>170</v>
      </c>
      <c r="L10" s="157" t="s">
        <v>170</v>
      </c>
      <c r="M10" s="157" t="s">
        <v>170</v>
      </c>
      <c r="N10" s="157" t="s">
        <v>170</v>
      </c>
      <c r="O10" s="157" t="s">
        <v>170</v>
      </c>
      <c r="P10" s="157" t="s">
        <v>170</v>
      </c>
      <c r="Q10" s="157" t="s">
        <v>170</v>
      </c>
      <c r="R10" s="157" t="s">
        <v>170</v>
      </c>
      <c r="S10" s="157" t="s">
        <v>170</v>
      </c>
      <c r="T10" s="157" t="s">
        <v>170</v>
      </c>
      <c r="U10" s="157" t="s">
        <v>170</v>
      </c>
      <c r="V10" s="157" t="s">
        <v>170</v>
      </c>
      <c r="W10" s="157" t="s">
        <v>170</v>
      </c>
      <c r="X10" s="157" t="s">
        <v>170</v>
      </c>
      <c r="Y10" s="157" t="s">
        <v>170</v>
      </c>
      <c r="Z10" s="157" t="s">
        <v>170</v>
      </c>
      <c r="AA10" s="157" t="s">
        <v>170</v>
      </c>
      <c r="AB10" s="157" t="s">
        <v>170</v>
      </c>
      <c r="AC10" s="157" t="s">
        <v>170</v>
      </c>
      <c r="AD10" s="157" t="s">
        <v>170</v>
      </c>
    </row>
    <row r="11" spans="1:30">
      <c r="A11" s="157">
        <v>1760</v>
      </c>
      <c r="B11" s="157">
        <v>1.0992E-2</v>
      </c>
      <c r="C11" s="157" t="s">
        <v>170</v>
      </c>
      <c r="D11" s="157" t="s">
        <v>170</v>
      </c>
      <c r="E11" s="157" t="s">
        <v>170</v>
      </c>
      <c r="F11" s="157" t="s">
        <v>170</v>
      </c>
      <c r="G11" s="157" t="s">
        <v>170</v>
      </c>
      <c r="H11" s="157" t="s">
        <v>170</v>
      </c>
      <c r="I11" s="157" t="s">
        <v>170</v>
      </c>
      <c r="J11" s="157" t="s">
        <v>170</v>
      </c>
      <c r="K11" s="157" t="s">
        <v>170</v>
      </c>
      <c r="L11" s="157" t="s">
        <v>170</v>
      </c>
      <c r="M11" s="157" t="s">
        <v>170</v>
      </c>
      <c r="N11" s="157" t="s">
        <v>170</v>
      </c>
      <c r="O11" s="157" t="s">
        <v>170</v>
      </c>
      <c r="P11" s="157" t="s">
        <v>170</v>
      </c>
      <c r="Q11" s="157" t="s">
        <v>170</v>
      </c>
      <c r="R11" s="157" t="s">
        <v>170</v>
      </c>
      <c r="S11" s="157" t="s">
        <v>170</v>
      </c>
      <c r="T11" s="157" t="s">
        <v>170</v>
      </c>
      <c r="U11" s="157" t="s">
        <v>170</v>
      </c>
      <c r="V11" s="157" t="s">
        <v>170</v>
      </c>
      <c r="W11" s="157" t="s">
        <v>170</v>
      </c>
      <c r="X11" s="157" t="s">
        <v>170</v>
      </c>
      <c r="Y11" s="157" t="s">
        <v>170</v>
      </c>
      <c r="Z11" s="157" t="s">
        <v>170</v>
      </c>
      <c r="AA11" s="157" t="s">
        <v>170</v>
      </c>
      <c r="AB11" s="157" t="s">
        <v>170</v>
      </c>
      <c r="AC11" s="157" t="s">
        <v>170</v>
      </c>
      <c r="AD11" s="157" t="s">
        <v>170</v>
      </c>
    </row>
    <row r="12" spans="1:30">
      <c r="A12" s="157">
        <v>1761</v>
      </c>
      <c r="B12" s="157">
        <v>1.0992E-2</v>
      </c>
      <c r="C12" s="157" t="s">
        <v>170</v>
      </c>
      <c r="D12" s="157" t="s">
        <v>170</v>
      </c>
      <c r="E12" s="157" t="s">
        <v>170</v>
      </c>
      <c r="F12" s="157" t="s">
        <v>170</v>
      </c>
      <c r="G12" s="157" t="s">
        <v>170</v>
      </c>
      <c r="H12" s="157" t="s">
        <v>170</v>
      </c>
      <c r="I12" s="157" t="s">
        <v>170</v>
      </c>
      <c r="J12" s="157" t="s">
        <v>170</v>
      </c>
      <c r="K12" s="157" t="s">
        <v>170</v>
      </c>
      <c r="L12" s="157" t="s">
        <v>170</v>
      </c>
      <c r="M12" s="157" t="s">
        <v>170</v>
      </c>
      <c r="N12" s="157" t="s">
        <v>170</v>
      </c>
      <c r="O12" s="157" t="s">
        <v>170</v>
      </c>
      <c r="P12" s="157" t="s">
        <v>170</v>
      </c>
      <c r="Q12" s="157" t="s">
        <v>170</v>
      </c>
      <c r="R12" s="157" t="s">
        <v>170</v>
      </c>
      <c r="S12" s="157" t="s">
        <v>170</v>
      </c>
      <c r="T12" s="157" t="s">
        <v>170</v>
      </c>
      <c r="U12" s="157" t="s">
        <v>170</v>
      </c>
      <c r="V12" s="157" t="s">
        <v>170</v>
      </c>
      <c r="W12" s="157" t="s">
        <v>170</v>
      </c>
      <c r="X12" s="157" t="s">
        <v>170</v>
      </c>
      <c r="Y12" s="157" t="s">
        <v>170</v>
      </c>
      <c r="Z12" s="157" t="s">
        <v>170</v>
      </c>
      <c r="AA12" s="157" t="s">
        <v>170</v>
      </c>
      <c r="AB12" s="157" t="s">
        <v>170</v>
      </c>
      <c r="AC12" s="157" t="s">
        <v>170</v>
      </c>
      <c r="AD12" s="157" t="s">
        <v>170</v>
      </c>
    </row>
    <row r="13" spans="1:30">
      <c r="A13" s="157">
        <v>1762</v>
      </c>
      <c r="B13" s="157">
        <v>1.0992E-2</v>
      </c>
      <c r="C13" s="157" t="s">
        <v>170</v>
      </c>
      <c r="D13" s="157" t="s">
        <v>170</v>
      </c>
      <c r="E13" s="157" t="s">
        <v>170</v>
      </c>
      <c r="F13" s="157" t="s">
        <v>170</v>
      </c>
      <c r="G13" s="157" t="s">
        <v>170</v>
      </c>
      <c r="H13" s="157" t="s">
        <v>170</v>
      </c>
      <c r="I13" s="157" t="s">
        <v>170</v>
      </c>
      <c r="J13" s="157" t="s">
        <v>170</v>
      </c>
      <c r="K13" s="157" t="s">
        <v>170</v>
      </c>
      <c r="L13" s="157" t="s">
        <v>170</v>
      </c>
      <c r="M13" s="157" t="s">
        <v>170</v>
      </c>
      <c r="N13" s="157" t="s">
        <v>170</v>
      </c>
      <c r="O13" s="157" t="s">
        <v>170</v>
      </c>
      <c r="P13" s="157" t="s">
        <v>170</v>
      </c>
      <c r="Q13" s="157" t="s">
        <v>170</v>
      </c>
      <c r="R13" s="157" t="s">
        <v>170</v>
      </c>
      <c r="S13" s="157" t="s">
        <v>170</v>
      </c>
      <c r="T13" s="157" t="s">
        <v>170</v>
      </c>
      <c r="U13" s="157" t="s">
        <v>170</v>
      </c>
      <c r="V13" s="157" t="s">
        <v>170</v>
      </c>
      <c r="W13" s="157" t="s">
        <v>170</v>
      </c>
      <c r="X13" s="157" t="s">
        <v>170</v>
      </c>
      <c r="Y13" s="157" t="s">
        <v>170</v>
      </c>
      <c r="Z13" s="157" t="s">
        <v>170</v>
      </c>
      <c r="AA13" s="157" t="s">
        <v>170</v>
      </c>
      <c r="AB13" s="157" t="s">
        <v>170</v>
      </c>
      <c r="AC13" s="157" t="s">
        <v>170</v>
      </c>
      <c r="AD13" s="157" t="s">
        <v>170</v>
      </c>
    </row>
    <row r="14" spans="1:30">
      <c r="A14" s="157">
        <v>1763</v>
      </c>
      <c r="B14" s="157">
        <v>1.0992E-2</v>
      </c>
      <c r="C14" s="157" t="s">
        <v>170</v>
      </c>
      <c r="D14" s="157" t="s">
        <v>170</v>
      </c>
      <c r="E14" s="157" t="s">
        <v>170</v>
      </c>
      <c r="F14" s="157" t="s">
        <v>170</v>
      </c>
      <c r="G14" s="157" t="s">
        <v>170</v>
      </c>
      <c r="H14" s="157" t="s">
        <v>170</v>
      </c>
      <c r="I14" s="157" t="s">
        <v>170</v>
      </c>
      <c r="J14" s="157" t="s">
        <v>170</v>
      </c>
      <c r="K14" s="157" t="s">
        <v>170</v>
      </c>
      <c r="L14" s="157" t="s">
        <v>170</v>
      </c>
      <c r="M14" s="157" t="s">
        <v>170</v>
      </c>
      <c r="N14" s="157" t="s">
        <v>170</v>
      </c>
      <c r="O14" s="157" t="s">
        <v>170</v>
      </c>
      <c r="P14" s="157" t="s">
        <v>170</v>
      </c>
      <c r="Q14" s="157" t="s">
        <v>170</v>
      </c>
      <c r="R14" s="157" t="s">
        <v>170</v>
      </c>
      <c r="S14" s="157" t="s">
        <v>170</v>
      </c>
      <c r="T14" s="157" t="s">
        <v>170</v>
      </c>
      <c r="U14" s="157" t="s">
        <v>170</v>
      </c>
      <c r="V14" s="157" t="s">
        <v>170</v>
      </c>
      <c r="W14" s="157" t="s">
        <v>170</v>
      </c>
      <c r="X14" s="157" t="s">
        <v>170</v>
      </c>
      <c r="Y14" s="157" t="s">
        <v>170</v>
      </c>
      <c r="Z14" s="157" t="s">
        <v>170</v>
      </c>
      <c r="AA14" s="157" t="s">
        <v>170</v>
      </c>
      <c r="AB14" s="157" t="s">
        <v>170</v>
      </c>
      <c r="AC14" s="157" t="s">
        <v>170</v>
      </c>
      <c r="AD14" s="157" t="s">
        <v>170</v>
      </c>
    </row>
    <row r="15" spans="1:30">
      <c r="A15" s="157">
        <v>1764</v>
      </c>
      <c r="B15" s="157">
        <v>1.0992E-2</v>
      </c>
      <c r="C15" s="157" t="s">
        <v>170</v>
      </c>
      <c r="D15" s="157" t="s">
        <v>170</v>
      </c>
      <c r="E15" s="157" t="s">
        <v>170</v>
      </c>
      <c r="F15" s="157" t="s">
        <v>170</v>
      </c>
      <c r="G15" s="157" t="s">
        <v>170</v>
      </c>
      <c r="H15" s="157" t="s">
        <v>170</v>
      </c>
      <c r="I15" s="157" t="s">
        <v>170</v>
      </c>
      <c r="J15" s="157" t="s">
        <v>170</v>
      </c>
      <c r="K15" s="157" t="s">
        <v>170</v>
      </c>
      <c r="L15" s="157" t="s">
        <v>170</v>
      </c>
      <c r="M15" s="157" t="s">
        <v>170</v>
      </c>
      <c r="N15" s="157" t="s">
        <v>170</v>
      </c>
      <c r="O15" s="157" t="s">
        <v>170</v>
      </c>
      <c r="P15" s="157" t="s">
        <v>170</v>
      </c>
      <c r="Q15" s="157" t="s">
        <v>170</v>
      </c>
      <c r="R15" s="157" t="s">
        <v>170</v>
      </c>
      <c r="S15" s="157" t="s">
        <v>170</v>
      </c>
      <c r="T15" s="157" t="s">
        <v>170</v>
      </c>
      <c r="U15" s="157" t="s">
        <v>170</v>
      </c>
      <c r="V15" s="157" t="s">
        <v>170</v>
      </c>
      <c r="W15" s="157" t="s">
        <v>170</v>
      </c>
      <c r="X15" s="157" t="s">
        <v>170</v>
      </c>
      <c r="Y15" s="157" t="s">
        <v>170</v>
      </c>
      <c r="Z15" s="157" t="s">
        <v>170</v>
      </c>
      <c r="AA15" s="157" t="s">
        <v>170</v>
      </c>
      <c r="AB15" s="157" t="s">
        <v>170</v>
      </c>
      <c r="AC15" s="157" t="s">
        <v>170</v>
      </c>
      <c r="AD15" s="157" t="s">
        <v>170</v>
      </c>
    </row>
    <row r="16" spans="1:30">
      <c r="A16" s="157">
        <v>1765</v>
      </c>
      <c r="B16" s="157">
        <v>1.0992E-2</v>
      </c>
      <c r="C16" s="157" t="s">
        <v>170</v>
      </c>
      <c r="D16" s="157" t="s">
        <v>170</v>
      </c>
      <c r="E16" s="157" t="s">
        <v>170</v>
      </c>
      <c r="F16" s="157" t="s">
        <v>170</v>
      </c>
      <c r="G16" s="157" t="s">
        <v>170</v>
      </c>
      <c r="H16" s="157" t="s">
        <v>170</v>
      </c>
      <c r="I16" s="157" t="s">
        <v>170</v>
      </c>
      <c r="J16" s="157" t="s">
        <v>170</v>
      </c>
      <c r="K16" s="157" t="s">
        <v>170</v>
      </c>
      <c r="L16" s="157" t="s">
        <v>170</v>
      </c>
      <c r="M16" s="157" t="s">
        <v>170</v>
      </c>
      <c r="N16" s="157" t="s">
        <v>170</v>
      </c>
      <c r="O16" s="157" t="s">
        <v>170</v>
      </c>
      <c r="P16" s="157" t="s">
        <v>170</v>
      </c>
      <c r="Q16" s="157" t="s">
        <v>170</v>
      </c>
      <c r="R16" s="157" t="s">
        <v>170</v>
      </c>
      <c r="S16" s="157" t="s">
        <v>170</v>
      </c>
      <c r="T16" s="157" t="s">
        <v>170</v>
      </c>
      <c r="U16" s="157" t="s">
        <v>170</v>
      </c>
      <c r="V16" s="157" t="s">
        <v>170</v>
      </c>
      <c r="W16" s="157" t="s">
        <v>170</v>
      </c>
      <c r="X16" s="157" t="s">
        <v>170</v>
      </c>
      <c r="Y16" s="157" t="s">
        <v>170</v>
      </c>
      <c r="Z16" s="157" t="s">
        <v>170</v>
      </c>
      <c r="AA16" s="157" t="s">
        <v>170</v>
      </c>
      <c r="AB16" s="157" t="s">
        <v>170</v>
      </c>
      <c r="AC16" s="157" t="s">
        <v>170</v>
      </c>
      <c r="AD16" s="157" t="s">
        <v>170</v>
      </c>
    </row>
    <row r="17" spans="1:30">
      <c r="A17" s="157">
        <v>1766</v>
      </c>
      <c r="B17" s="157">
        <v>1.0992E-2</v>
      </c>
      <c r="C17" s="157" t="s">
        <v>170</v>
      </c>
      <c r="D17" s="157" t="s">
        <v>170</v>
      </c>
      <c r="E17" s="157" t="s">
        <v>170</v>
      </c>
      <c r="F17" s="157" t="s">
        <v>170</v>
      </c>
      <c r="G17" s="157" t="s">
        <v>170</v>
      </c>
      <c r="H17" s="157" t="s">
        <v>170</v>
      </c>
      <c r="I17" s="157" t="s">
        <v>170</v>
      </c>
      <c r="J17" s="157" t="s">
        <v>170</v>
      </c>
      <c r="K17" s="157" t="s">
        <v>170</v>
      </c>
      <c r="L17" s="157" t="s">
        <v>170</v>
      </c>
      <c r="M17" s="157" t="s">
        <v>170</v>
      </c>
      <c r="N17" s="157" t="s">
        <v>170</v>
      </c>
      <c r="O17" s="157" t="s">
        <v>170</v>
      </c>
      <c r="P17" s="157" t="s">
        <v>170</v>
      </c>
      <c r="Q17" s="157" t="s">
        <v>170</v>
      </c>
      <c r="R17" s="157" t="s">
        <v>170</v>
      </c>
      <c r="S17" s="157" t="s">
        <v>170</v>
      </c>
      <c r="T17" s="157" t="s">
        <v>170</v>
      </c>
      <c r="U17" s="157" t="s">
        <v>170</v>
      </c>
      <c r="V17" s="157" t="s">
        <v>170</v>
      </c>
      <c r="W17" s="157" t="s">
        <v>170</v>
      </c>
      <c r="X17" s="157" t="s">
        <v>170</v>
      </c>
      <c r="Y17" s="157" t="s">
        <v>170</v>
      </c>
      <c r="Z17" s="157" t="s">
        <v>170</v>
      </c>
      <c r="AA17" s="157" t="s">
        <v>170</v>
      </c>
      <c r="AB17" s="157" t="s">
        <v>170</v>
      </c>
      <c r="AC17" s="157" t="s">
        <v>170</v>
      </c>
      <c r="AD17" s="157" t="s">
        <v>170</v>
      </c>
    </row>
    <row r="18" spans="1:30">
      <c r="A18" s="157">
        <v>1767</v>
      </c>
      <c r="B18" s="157">
        <v>1.0992E-2</v>
      </c>
      <c r="C18" s="157" t="s">
        <v>170</v>
      </c>
      <c r="D18" s="157" t="s">
        <v>170</v>
      </c>
      <c r="E18" s="157" t="s">
        <v>170</v>
      </c>
      <c r="F18" s="157" t="s">
        <v>170</v>
      </c>
      <c r="G18" s="157" t="s">
        <v>170</v>
      </c>
      <c r="H18" s="157" t="s">
        <v>170</v>
      </c>
      <c r="I18" s="157" t="s">
        <v>170</v>
      </c>
      <c r="J18" s="157" t="s">
        <v>170</v>
      </c>
      <c r="K18" s="157" t="s">
        <v>170</v>
      </c>
      <c r="L18" s="157" t="s">
        <v>170</v>
      </c>
      <c r="M18" s="157" t="s">
        <v>170</v>
      </c>
      <c r="N18" s="157" t="s">
        <v>170</v>
      </c>
      <c r="O18" s="157" t="s">
        <v>170</v>
      </c>
      <c r="P18" s="157" t="s">
        <v>170</v>
      </c>
      <c r="Q18" s="157" t="s">
        <v>170</v>
      </c>
      <c r="R18" s="157" t="s">
        <v>170</v>
      </c>
      <c r="S18" s="157" t="s">
        <v>170</v>
      </c>
      <c r="T18" s="157" t="s">
        <v>170</v>
      </c>
      <c r="U18" s="157" t="s">
        <v>170</v>
      </c>
      <c r="V18" s="157" t="s">
        <v>170</v>
      </c>
      <c r="W18" s="157" t="s">
        <v>170</v>
      </c>
      <c r="X18" s="157" t="s">
        <v>170</v>
      </c>
      <c r="Y18" s="157" t="s">
        <v>170</v>
      </c>
      <c r="Z18" s="157" t="s">
        <v>170</v>
      </c>
      <c r="AA18" s="157" t="s">
        <v>170</v>
      </c>
      <c r="AB18" s="157" t="s">
        <v>170</v>
      </c>
      <c r="AC18" s="157" t="s">
        <v>170</v>
      </c>
      <c r="AD18" s="157" t="s">
        <v>170</v>
      </c>
    </row>
    <row r="19" spans="1:30">
      <c r="A19" s="157">
        <v>1768</v>
      </c>
      <c r="B19" s="157">
        <v>1.0992E-2</v>
      </c>
      <c r="C19" s="157" t="s">
        <v>170</v>
      </c>
      <c r="D19" s="157" t="s">
        <v>170</v>
      </c>
      <c r="E19" s="157" t="s">
        <v>170</v>
      </c>
      <c r="F19" s="157" t="s">
        <v>170</v>
      </c>
      <c r="G19" s="157" t="s">
        <v>170</v>
      </c>
      <c r="H19" s="157" t="s">
        <v>170</v>
      </c>
      <c r="I19" s="157" t="s">
        <v>170</v>
      </c>
      <c r="J19" s="157" t="s">
        <v>170</v>
      </c>
      <c r="K19" s="157" t="s">
        <v>170</v>
      </c>
      <c r="L19" s="157" t="s">
        <v>170</v>
      </c>
      <c r="M19" s="157" t="s">
        <v>170</v>
      </c>
      <c r="N19" s="157" t="s">
        <v>170</v>
      </c>
      <c r="O19" s="157" t="s">
        <v>170</v>
      </c>
      <c r="P19" s="157" t="s">
        <v>170</v>
      </c>
      <c r="Q19" s="157" t="s">
        <v>170</v>
      </c>
      <c r="R19" s="157" t="s">
        <v>170</v>
      </c>
      <c r="S19" s="157" t="s">
        <v>170</v>
      </c>
      <c r="T19" s="157" t="s">
        <v>170</v>
      </c>
      <c r="U19" s="157" t="s">
        <v>170</v>
      </c>
      <c r="V19" s="157" t="s">
        <v>170</v>
      </c>
      <c r="W19" s="157" t="s">
        <v>170</v>
      </c>
      <c r="X19" s="157" t="s">
        <v>170</v>
      </c>
      <c r="Y19" s="157" t="s">
        <v>170</v>
      </c>
      <c r="Z19" s="157" t="s">
        <v>170</v>
      </c>
      <c r="AA19" s="157" t="s">
        <v>170</v>
      </c>
      <c r="AB19" s="157" t="s">
        <v>170</v>
      </c>
      <c r="AC19" s="157" t="s">
        <v>170</v>
      </c>
      <c r="AD19" s="157" t="s">
        <v>170</v>
      </c>
    </row>
    <row r="20" spans="1:30">
      <c r="A20" s="157">
        <v>1769</v>
      </c>
      <c r="B20" s="157">
        <v>1.0992E-2</v>
      </c>
      <c r="C20" s="157" t="s">
        <v>170</v>
      </c>
      <c r="D20" s="157" t="s">
        <v>170</v>
      </c>
      <c r="E20" s="157" t="s">
        <v>170</v>
      </c>
      <c r="F20" s="157" t="s">
        <v>170</v>
      </c>
      <c r="G20" s="157" t="s">
        <v>170</v>
      </c>
      <c r="H20" s="157" t="s">
        <v>170</v>
      </c>
      <c r="I20" s="157" t="s">
        <v>170</v>
      </c>
      <c r="J20" s="157" t="s">
        <v>170</v>
      </c>
      <c r="K20" s="157" t="s">
        <v>170</v>
      </c>
      <c r="L20" s="157" t="s">
        <v>170</v>
      </c>
      <c r="M20" s="157" t="s">
        <v>170</v>
      </c>
      <c r="N20" s="157" t="s">
        <v>170</v>
      </c>
      <c r="O20" s="157" t="s">
        <v>170</v>
      </c>
      <c r="P20" s="157" t="s">
        <v>170</v>
      </c>
      <c r="Q20" s="157" t="s">
        <v>170</v>
      </c>
      <c r="R20" s="157" t="s">
        <v>170</v>
      </c>
      <c r="S20" s="157" t="s">
        <v>170</v>
      </c>
      <c r="T20" s="157" t="s">
        <v>170</v>
      </c>
      <c r="U20" s="157" t="s">
        <v>170</v>
      </c>
      <c r="V20" s="157" t="s">
        <v>170</v>
      </c>
      <c r="W20" s="157" t="s">
        <v>170</v>
      </c>
      <c r="X20" s="157" t="s">
        <v>170</v>
      </c>
      <c r="Y20" s="157" t="s">
        <v>170</v>
      </c>
      <c r="Z20" s="157" t="s">
        <v>170</v>
      </c>
      <c r="AA20" s="157" t="s">
        <v>170</v>
      </c>
      <c r="AB20" s="157" t="s">
        <v>170</v>
      </c>
      <c r="AC20" s="157" t="s">
        <v>170</v>
      </c>
      <c r="AD20" s="157" t="s">
        <v>170</v>
      </c>
    </row>
    <row r="21" spans="1:30">
      <c r="A21" s="157">
        <v>1770</v>
      </c>
      <c r="B21" s="157">
        <v>1.0992E-2</v>
      </c>
      <c r="C21" s="157" t="s">
        <v>170</v>
      </c>
      <c r="D21" s="157" t="s">
        <v>170</v>
      </c>
      <c r="E21" s="157" t="s">
        <v>170</v>
      </c>
      <c r="F21" s="157" t="s">
        <v>170</v>
      </c>
      <c r="G21" s="157" t="s">
        <v>170</v>
      </c>
      <c r="H21" s="157" t="s">
        <v>170</v>
      </c>
      <c r="I21" s="157" t="s">
        <v>170</v>
      </c>
      <c r="J21" s="157" t="s">
        <v>170</v>
      </c>
      <c r="K21" s="157" t="s">
        <v>170</v>
      </c>
      <c r="L21" s="157" t="s">
        <v>170</v>
      </c>
      <c r="M21" s="157" t="s">
        <v>170</v>
      </c>
      <c r="N21" s="157" t="s">
        <v>170</v>
      </c>
      <c r="O21" s="157" t="s">
        <v>170</v>
      </c>
      <c r="P21" s="157" t="s">
        <v>170</v>
      </c>
      <c r="Q21" s="157" t="s">
        <v>170</v>
      </c>
      <c r="R21" s="157" t="s">
        <v>170</v>
      </c>
      <c r="S21" s="157" t="s">
        <v>170</v>
      </c>
      <c r="T21" s="157" t="s">
        <v>170</v>
      </c>
      <c r="U21" s="157" t="s">
        <v>170</v>
      </c>
      <c r="V21" s="157" t="s">
        <v>170</v>
      </c>
      <c r="W21" s="157" t="s">
        <v>170</v>
      </c>
      <c r="X21" s="157" t="s">
        <v>170</v>
      </c>
      <c r="Y21" s="157" t="s">
        <v>170</v>
      </c>
      <c r="Z21" s="157" t="s">
        <v>170</v>
      </c>
      <c r="AA21" s="157" t="s">
        <v>170</v>
      </c>
      <c r="AB21" s="157" t="s">
        <v>170</v>
      </c>
      <c r="AC21" s="157" t="s">
        <v>170</v>
      </c>
      <c r="AD21" s="157" t="s">
        <v>170</v>
      </c>
    </row>
    <row r="22" spans="1:30">
      <c r="A22" s="157">
        <v>1771</v>
      </c>
      <c r="B22" s="157">
        <v>1.4656000000000001E-2</v>
      </c>
      <c r="C22" s="157" t="s">
        <v>170</v>
      </c>
      <c r="D22" s="157" t="s">
        <v>170</v>
      </c>
      <c r="E22" s="157" t="s">
        <v>170</v>
      </c>
      <c r="F22" s="157" t="s">
        <v>170</v>
      </c>
      <c r="G22" s="157" t="s">
        <v>170</v>
      </c>
      <c r="H22" s="157" t="s">
        <v>170</v>
      </c>
      <c r="I22" s="157" t="s">
        <v>170</v>
      </c>
      <c r="J22" s="157" t="s">
        <v>170</v>
      </c>
      <c r="K22" s="157" t="s">
        <v>170</v>
      </c>
      <c r="L22" s="157" t="s">
        <v>170</v>
      </c>
      <c r="M22" s="157" t="s">
        <v>170</v>
      </c>
      <c r="N22" s="157" t="s">
        <v>170</v>
      </c>
      <c r="O22" s="157" t="s">
        <v>170</v>
      </c>
      <c r="P22" s="157" t="s">
        <v>170</v>
      </c>
      <c r="Q22" s="157" t="s">
        <v>170</v>
      </c>
      <c r="R22" s="157" t="s">
        <v>170</v>
      </c>
      <c r="S22" s="157" t="s">
        <v>170</v>
      </c>
      <c r="T22" s="157" t="s">
        <v>170</v>
      </c>
      <c r="U22" s="157" t="s">
        <v>170</v>
      </c>
      <c r="V22" s="157" t="s">
        <v>170</v>
      </c>
      <c r="W22" s="157" t="s">
        <v>170</v>
      </c>
      <c r="X22" s="157" t="s">
        <v>170</v>
      </c>
      <c r="Y22" s="157" t="s">
        <v>170</v>
      </c>
      <c r="Z22" s="157" t="s">
        <v>170</v>
      </c>
      <c r="AA22" s="157" t="s">
        <v>170</v>
      </c>
      <c r="AB22" s="157" t="s">
        <v>170</v>
      </c>
      <c r="AC22" s="157" t="s">
        <v>170</v>
      </c>
      <c r="AD22" s="157" t="s">
        <v>170</v>
      </c>
    </row>
    <row r="23" spans="1:30">
      <c r="A23" s="157">
        <v>1772</v>
      </c>
      <c r="B23" s="157">
        <v>1.4656000000000001E-2</v>
      </c>
      <c r="C23" s="157" t="s">
        <v>170</v>
      </c>
      <c r="D23" s="157" t="s">
        <v>170</v>
      </c>
      <c r="E23" s="157" t="s">
        <v>170</v>
      </c>
      <c r="F23" s="157" t="s">
        <v>170</v>
      </c>
      <c r="G23" s="157" t="s">
        <v>170</v>
      </c>
      <c r="H23" s="157" t="s">
        <v>170</v>
      </c>
      <c r="I23" s="157" t="s">
        <v>170</v>
      </c>
      <c r="J23" s="157" t="s">
        <v>170</v>
      </c>
      <c r="K23" s="157" t="s">
        <v>170</v>
      </c>
      <c r="L23" s="157" t="s">
        <v>170</v>
      </c>
      <c r="M23" s="157" t="s">
        <v>170</v>
      </c>
      <c r="N23" s="157" t="s">
        <v>170</v>
      </c>
      <c r="O23" s="157" t="s">
        <v>170</v>
      </c>
      <c r="P23" s="157" t="s">
        <v>170</v>
      </c>
      <c r="Q23" s="157" t="s">
        <v>170</v>
      </c>
      <c r="R23" s="157" t="s">
        <v>170</v>
      </c>
      <c r="S23" s="157" t="s">
        <v>170</v>
      </c>
      <c r="T23" s="157" t="s">
        <v>170</v>
      </c>
      <c r="U23" s="157" t="s">
        <v>170</v>
      </c>
      <c r="V23" s="157" t="s">
        <v>170</v>
      </c>
      <c r="W23" s="157" t="s">
        <v>170</v>
      </c>
      <c r="X23" s="157" t="s">
        <v>170</v>
      </c>
      <c r="Y23" s="157" t="s">
        <v>170</v>
      </c>
      <c r="Z23" s="157" t="s">
        <v>170</v>
      </c>
      <c r="AA23" s="157" t="s">
        <v>170</v>
      </c>
      <c r="AB23" s="157" t="s">
        <v>170</v>
      </c>
      <c r="AC23" s="157" t="s">
        <v>170</v>
      </c>
      <c r="AD23" s="157" t="s">
        <v>170</v>
      </c>
    </row>
    <row r="24" spans="1:30">
      <c r="A24" s="157">
        <v>1773</v>
      </c>
      <c r="B24" s="157">
        <v>1.4656000000000001E-2</v>
      </c>
      <c r="C24" s="157" t="s">
        <v>170</v>
      </c>
      <c r="D24" s="157" t="s">
        <v>170</v>
      </c>
      <c r="E24" s="157" t="s">
        <v>170</v>
      </c>
      <c r="F24" s="157" t="s">
        <v>170</v>
      </c>
      <c r="G24" s="157" t="s">
        <v>170</v>
      </c>
      <c r="H24" s="157" t="s">
        <v>170</v>
      </c>
      <c r="I24" s="157" t="s">
        <v>170</v>
      </c>
      <c r="J24" s="157" t="s">
        <v>170</v>
      </c>
      <c r="K24" s="157" t="s">
        <v>170</v>
      </c>
      <c r="L24" s="157" t="s">
        <v>170</v>
      </c>
      <c r="M24" s="157" t="s">
        <v>170</v>
      </c>
      <c r="N24" s="157" t="s">
        <v>170</v>
      </c>
      <c r="O24" s="157" t="s">
        <v>170</v>
      </c>
      <c r="P24" s="157" t="s">
        <v>170</v>
      </c>
      <c r="Q24" s="157" t="s">
        <v>170</v>
      </c>
      <c r="R24" s="157" t="s">
        <v>170</v>
      </c>
      <c r="S24" s="157" t="s">
        <v>170</v>
      </c>
      <c r="T24" s="157" t="s">
        <v>170</v>
      </c>
      <c r="U24" s="157" t="s">
        <v>170</v>
      </c>
      <c r="V24" s="157" t="s">
        <v>170</v>
      </c>
      <c r="W24" s="157" t="s">
        <v>170</v>
      </c>
      <c r="X24" s="157" t="s">
        <v>170</v>
      </c>
      <c r="Y24" s="157" t="s">
        <v>170</v>
      </c>
      <c r="Z24" s="157" t="s">
        <v>170</v>
      </c>
      <c r="AA24" s="157" t="s">
        <v>170</v>
      </c>
      <c r="AB24" s="157" t="s">
        <v>170</v>
      </c>
      <c r="AC24" s="157" t="s">
        <v>170</v>
      </c>
      <c r="AD24" s="157" t="s">
        <v>170</v>
      </c>
    </row>
    <row r="25" spans="1:30">
      <c r="A25" s="157">
        <v>1774</v>
      </c>
      <c r="B25" s="157">
        <v>1.4656000000000001E-2</v>
      </c>
      <c r="C25" s="157" t="s">
        <v>170</v>
      </c>
      <c r="D25" s="157" t="s">
        <v>170</v>
      </c>
      <c r="E25" s="157" t="s">
        <v>170</v>
      </c>
      <c r="F25" s="157" t="s">
        <v>170</v>
      </c>
      <c r="G25" s="157" t="s">
        <v>170</v>
      </c>
      <c r="H25" s="157" t="s">
        <v>170</v>
      </c>
      <c r="I25" s="157" t="s">
        <v>170</v>
      </c>
      <c r="J25" s="157" t="s">
        <v>170</v>
      </c>
      <c r="K25" s="157" t="s">
        <v>170</v>
      </c>
      <c r="L25" s="157" t="s">
        <v>170</v>
      </c>
      <c r="M25" s="157" t="s">
        <v>170</v>
      </c>
      <c r="N25" s="157" t="s">
        <v>170</v>
      </c>
      <c r="O25" s="157" t="s">
        <v>170</v>
      </c>
      <c r="P25" s="157" t="s">
        <v>170</v>
      </c>
      <c r="Q25" s="157" t="s">
        <v>170</v>
      </c>
      <c r="R25" s="157" t="s">
        <v>170</v>
      </c>
      <c r="S25" s="157" t="s">
        <v>170</v>
      </c>
      <c r="T25" s="157" t="s">
        <v>170</v>
      </c>
      <c r="U25" s="157" t="s">
        <v>170</v>
      </c>
      <c r="V25" s="157" t="s">
        <v>170</v>
      </c>
      <c r="W25" s="157" t="s">
        <v>170</v>
      </c>
      <c r="X25" s="157" t="s">
        <v>170</v>
      </c>
      <c r="Y25" s="157" t="s">
        <v>170</v>
      </c>
      <c r="Z25" s="157" t="s">
        <v>170</v>
      </c>
      <c r="AA25" s="157" t="s">
        <v>170</v>
      </c>
      <c r="AB25" s="157" t="s">
        <v>170</v>
      </c>
      <c r="AC25" s="157" t="s">
        <v>170</v>
      </c>
      <c r="AD25" s="157" t="s">
        <v>170</v>
      </c>
    </row>
    <row r="26" spans="1:30">
      <c r="A26" s="157">
        <v>1775</v>
      </c>
      <c r="B26" s="157">
        <v>1.4656000000000001E-2</v>
      </c>
      <c r="C26" s="157" t="s">
        <v>170</v>
      </c>
      <c r="D26" s="157" t="s">
        <v>170</v>
      </c>
      <c r="E26" s="157" t="s">
        <v>170</v>
      </c>
      <c r="F26" s="157" t="s">
        <v>170</v>
      </c>
      <c r="G26" s="157" t="s">
        <v>170</v>
      </c>
      <c r="H26" s="157" t="s">
        <v>170</v>
      </c>
      <c r="I26" s="157" t="s">
        <v>170</v>
      </c>
      <c r="J26" s="157" t="s">
        <v>170</v>
      </c>
      <c r="K26" s="157" t="s">
        <v>170</v>
      </c>
      <c r="L26" s="157" t="s">
        <v>170</v>
      </c>
      <c r="M26" s="157" t="s">
        <v>170</v>
      </c>
      <c r="N26" s="157" t="s">
        <v>170</v>
      </c>
      <c r="O26" s="157" t="s">
        <v>170</v>
      </c>
      <c r="P26" s="157" t="s">
        <v>170</v>
      </c>
      <c r="Q26" s="157" t="s">
        <v>170</v>
      </c>
      <c r="R26" s="157" t="s">
        <v>170</v>
      </c>
      <c r="S26" s="157" t="s">
        <v>170</v>
      </c>
      <c r="T26" s="157" t="s">
        <v>170</v>
      </c>
      <c r="U26" s="157" t="s">
        <v>170</v>
      </c>
      <c r="V26" s="157" t="s">
        <v>170</v>
      </c>
      <c r="W26" s="157" t="s">
        <v>170</v>
      </c>
      <c r="X26" s="157" t="s">
        <v>170</v>
      </c>
      <c r="Y26" s="157" t="s">
        <v>170</v>
      </c>
      <c r="Z26" s="157" t="s">
        <v>170</v>
      </c>
      <c r="AA26" s="157" t="s">
        <v>170</v>
      </c>
      <c r="AB26" s="157" t="s">
        <v>170</v>
      </c>
      <c r="AC26" s="157" t="s">
        <v>170</v>
      </c>
      <c r="AD26" s="157" t="s">
        <v>170</v>
      </c>
    </row>
    <row r="27" spans="1:30">
      <c r="A27" s="157">
        <v>1776</v>
      </c>
      <c r="B27" s="157">
        <v>1.4656000000000001E-2</v>
      </c>
      <c r="C27" s="157" t="s">
        <v>170</v>
      </c>
      <c r="D27" s="157" t="s">
        <v>170</v>
      </c>
      <c r="E27" s="157" t="s">
        <v>170</v>
      </c>
      <c r="F27" s="157" t="s">
        <v>170</v>
      </c>
      <c r="G27" s="157" t="s">
        <v>170</v>
      </c>
      <c r="H27" s="157" t="s">
        <v>170</v>
      </c>
      <c r="I27" s="157" t="s">
        <v>170</v>
      </c>
      <c r="J27" s="157" t="s">
        <v>170</v>
      </c>
      <c r="K27" s="157" t="s">
        <v>170</v>
      </c>
      <c r="L27" s="157" t="s">
        <v>170</v>
      </c>
      <c r="M27" s="157" t="s">
        <v>170</v>
      </c>
      <c r="N27" s="157" t="s">
        <v>170</v>
      </c>
      <c r="O27" s="157" t="s">
        <v>170</v>
      </c>
      <c r="P27" s="157" t="s">
        <v>170</v>
      </c>
      <c r="Q27" s="157" t="s">
        <v>170</v>
      </c>
      <c r="R27" s="157" t="s">
        <v>170</v>
      </c>
      <c r="S27" s="157" t="s">
        <v>170</v>
      </c>
      <c r="T27" s="157" t="s">
        <v>170</v>
      </c>
      <c r="U27" s="157" t="s">
        <v>170</v>
      </c>
      <c r="V27" s="157" t="s">
        <v>170</v>
      </c>
      <c r="W27" s="157" t="s">
        <v>170</v>
      </c>
      <c r="X27" s="157" t="s">
        <v>170</v>
      </c>
      <c r="Y27" s="157" t="s">
        <v>170</v>
      </c>
      <c r="Z27" s="157" t="s">
        <v>170</v>
      </c>
      <c r="AA27" s="157" t="s">
        <v>170</v>
      </c>
      <c r="AB27" s="157" t="s">
        <v>170</v>
      </c>
      <c r="AC27" s="157" t="s">
        <v>170</v>
      </c>
      <c r="AD27" s="157" t="s">
        <v>170</v>
      </c>
    </row>
    <row r="28" spans="1:30">
      <c r="A28" s="157">
        <v>1777</v>
      </c>
      <c r="B28" s="157">
        <v>1.4656000000000001E-2</v>
      </c>
      <c r="C28" s="157" t="s">
        <v>170</v>
      </c>
      <c r="D28" s="157" t="s">
        <v>170</v>
      </c>
      <c r="E28" s="157" t="s">
        <v>170</v>
      </c>
      <c r="F28" s="157" t="s">
        <v>170</v>
      </c>
      <c r="G28" s="157" t="s">
        <v>170</v>
      </c>
      <c r="H28" s="157" t="s">
        <v>170</v>
      </c>
      <c r="I28" s="157" t="s">
        <v>170</v>
      </c>
      <c r="J28" s="157" t="s">
        <v>170</v>
      </c>
      <c r="K28" s="157" t="s">
        <v>170</v>
      </c>
      <c r="L28" s="157" t="s">
        <v>170</v>
      </c>
      <c r="M28" s="157" t="s">
        <v>170</v>
      </c>
      <c r="N28" s="157" t="s">
        <v>170</v>
      </c>
      <c r="O28" s="157" t="s">
        <v>170</v>
      </c>
      <c r="P28" s="157" t="s">
        <v>170</v>
      </c>
      <c r="Q28" s="157" t="s">
        <v>170</v>
      </c>
      <c r="R28" s="157" t="s">
        <v>170</v>
      </c>
      <c r="S28" s="157" t="s">
        <v>170</v>
      </c>
      <c r="T28" s="157" t="s">
        <v>170</v>
      </c>
      <c r="U28" s="157" t="s">
        <v>170</v>
      </c>
      <c r="V28" s="157" t="s">
        <v>170</v>
      </c>
      <c r="W28" s="157" t="s">
        <v>170</v>
      </c>
      <c r="X28" s="157" t="s">
        <v>170</v>
      </c>
      <c r="Y28" s="157" t="s">
        <v>170</v>
      </c>
      <c r="Z28" s="157" t="s">
        <v>170</v>
      </c>
      <c r="AA28" s="157" t="s">
        <v>170</v>
      </c>
      <c r="AB28" s="157" t="s">
        <v>170</v>
      </c>
      <c r="AC28" s="157" t="s">
        <v>170</v>
      </c>
      <c r="AD28" s="157" t="s">
        <v>170</v>
      </c>
    </row>
    <row r="29" spans="1:30">
      <c r="A29" s="157">
        <v>1778</v>
      </c>
      <c r="B29" s="157">
        <v>1.4656000000000001E-2</v>
      </c>
      <c r="C29" s="157" t="s">
        <v>170</v>
      </c>
      <c r="D29" s="157" t="s">
        <v>170</v>
      </c>
      <c r="E29" s="157" t="s">
        <v>170</v>
      </c>
      <c r="F29" s="157" t="s">
        <v>170</v>
      </c>
      <c r="G29" s="157" t="s">
        <v>170</v>
      </c>
      <c r="H29" s="157" t="s">
        <v>170</v>
      </c>
      <c r="I29" s="157" t="s">
        <v>170</v>
      </c>
      <c r="J29" s="157" t="s">
        <v>170</v>
      </c>
      <c r="K29" s="157" t="s">
        <v>170</v>
      </c>
      <c r="L29" s="157" t="s">
        <v>170</v>
      </c>
      <c r="M29" s="157" t="s">
        <v>170</v>
      </c>
      <c r="N29" s="157" t="s">
        <v>170</v>
      </c>
      <c r="O29" s="157" t="s">
        <v>170</v>
      </c>
      <c r="P29" s="157" t="s">
        <v>170</v>
      </c>
      <c r="Q29" s="157" t="s">
        <v>170</v>
      </c>
      <c r="R29" s="157" t="s">
        <v>170</v>
      </c>
      <c r="S29" s="157" t="s">
        <v>170</v>
      </c>
      <c r="T29" s="157" t="s">
        <v>170</v>
      </c>
      <c r="U29" s="157" t="s">
        <v>170</v>
      </c>
      <c r="V29" s="157" t="s">
        <v>170</v>
      </c>
      <c r="W29" s="157" t="s">
        <v>170</v>
      </c>
      <c r="X29" s="157" t="s">
        <v>170</v>
      </c>
      <c r="Y29" s="157" t="s">
        <v>170</v>
      </c>
      <c r="Z29" s="157" t="s">
        <v>170</v>
      </c>
      <c r="AA29" s="157" t="s">
        <v>170</v>
      </c>
      <c r="AB29" s="157" t="s">
        <v>170</v>
      </c>
      <c r="AC29" s="157" t="s">
        <v>170</v>
      </c>
      <c r="AD29" s="157" t="s">
        <v>170</v>
      </c>
    </row>
    <row r="30" spans="1:30">
      <c r="A30" s="157">
        <v>1779</v>
      </c>
      <c r="B30" s="157">
        <v>1.4656000000000001E-2</v>
      </c>
      <c r="C30" s="157" t="s">
        <v>170</v>
      </c>
      <c r="D30" s="157" t="s">
        <v>170</v>
      </c>
      <c r="E30" s="157" t="s">
        <v>170</v>
      </c>
      <c r="F30" s="157" t="s">
        <v>170</v>
      </c>
      <c r="G30" s="157" t="s">
        <v>170</v>
      </c>
      <c r="H30" s="157" t="s">
        <v>170</v>
      </c>
      <c r="I30" s="157" t="s">
        <v>170</v>
      </c>
      <c r="J30" s="157" t="s">
        <v>170</v>
      </c>
      <c r="K30" s="157" t="s">
        <v>170</v>
      </c>
      <c r="L30" s="157" t="s">
        <v>170</v>
      </c>
      <c r="M30" s="157" t="s">
        <v>170</v>
      </c>
      <c r="N30" s="157" t="s">
        <v>170</v>
      </c>
      <c r="O30" s="157" t="s">
        <v>170</v>
      </c>
      <c r="P30" s="157" t="s">
        <v>170</v>
      </c>
      <c r="Q30" s="157" t="s">
        <v>170</v>
      </c>
      <c r="R30" s="157" t="s">
        <v>170</v>
      </c>
      <c r="S30" s="157" t="s">
        <v>170</v>
      </c>
      <c r="T30" s="157" t="s">
        <v>170</v>
      </c>
      <c r="U30" s="157" t="s">
        <v>170</v>
      </c>
      <c r="V30" s="157" t="s">
        <v>170</v>
      </c>
      <c r="W30" s="157" t="s">
        <v>170</v>
      </c>
      <c r="X30" s="157" t="s">
        <v>170</v>
      </c>
      <c r="Y30" s="157" t="s">
        <v>170</v>
      </c>
      <c r="Z30" s="157" t="s">
        <v>170</v>
      </c>
      <c r="AA30" s="157" t="s">
        <v>170</v>
      </c>
      <c r="AB30" s="157" t="s">
        <v>170</v>
      </c>
      <c r="AC30" s="157" t="s">
        <v>170</v>
      </c>
      <c r="AD30" s="157" t="s">
        <v>170</v>
      </c>
    </row>
    <row r="31" spans="1:30">
      <c r="A31" s="157">
        <v>1780</v>
      </c>
      <c r="B31" s="157">
        <v>1.4656000000000001E-2</v>
      </c>
      <c r="C31" s="157" t="s">
        <v>170</v>
      </c>
      <c r="D31" s="157" t="s">
        <v>170</v>
      </c>
      <c r="E31" s="157" t="s">
        <v>170</v>
      </c>
      <c r="F31" s="157" t="s">
        <v>170</v>
      </c>
      <c r="G31" s="157" t="s">
        <v>170</v>
      </c>
      <c r="H31" s="157" t="s">
        <v>170</v>
      </c>
      <c r="I31" s="157" t="s">
        <v>170</v>
      </c>
      <c r="J31" s="157" t="s">
        <v>170</v>
      </c>
      <c r="K31" s="157" t="s">
        <v>170</v>
      </c>
      <c r="L31" s="157" t="s">
        <v>170</v>
      </c>
      <c r="M31" s="157" t="s">
        <v>170</v>
      </c>
      <c r="N31" s="157" t="s">
        <v>170</v>
      </c>
      <c r="O31" s="157" t="s">
        <v>170</v>
      </c>
      <c r="P31" s="157" t="s">
        <v>170</v>
      </c>
      <c r="Q31" s="157" t="s">
        <v>170</v>
      </c>
      <c r="R31" s="157" t="s">
        <v>170</v>
      </c>
      <c r="S31" s="157" t="s">
        <v>170</v>
      </c>
      <c r="T31" s="157" t="s">
        <v>170</v>
      </c>
      <c r="U31" s="157" t="s">
        <v>170</v>
      </c>
      <c r="V31" s="157" t="s">
        <v>170</v>
      </c>
      <c r="W31" s="157" t="s">
        <v>170</v>
      </c>
      <c r="X31" s="157" t="s">
        <v>170</v>
      </c>
      <c r="Y31" s="157" t="s">
        <v>170</v>
      </c>
      <c r="Z31" s="157" t="s">
        <v>170</v>
      </c>
      <c r="AA31" s="157" t="s">
        <v>170</v>
      </c>
      <c r="AB31" s="157" t="s">
        <v>170</v>
      </c>
      <c r="AC31" s="157" t="s">
        <v>170</v>
      </c>
      <c r="AD31" s="157" t="s">
        <v>170</v>
      </c>
    </row>
    <row r="32" spans="1:30">
      <c r="A32" s="157">
        <v>1781</v>
      </c>
      <c r="B32" s="157">
        <v>1.8319999999999999E-2</v>
      </c>
      <c r="C32" s="157" t="s">
        <v>170</v>
      </c>
      <c r="D32" s="157" t="s">
        <v>170</v>
      </c>
      <c r="E32" s="157" t="s">
        <v>170</v>
      </c>
      <c r="F32" s="157" t="s">
        <v>170</v>
      </c>
      <c r="G32" s="157" t="s">
        <v>170</v>
      </c>
      <c r="H32" s="157" t="s">
        <v>170</v>
      </c>
      <c r="I32" s="157" t="s">
        <v>170</v>
      </c>
      <c r="J32" s="157" t="s">
        <v>170</v>
      </c>
      <c r="K32" s="157" t="s">
        <v>170</v>
      </c>
      <c r="L32" s="157" t="s">
        <v>170</v>
      </c>
      <c r="M32" s="157" t="s">
        <v>170</v>
      </c>
      <c r="N32" s="157" t="s">
        <v>170</v>
      </c>
      <c r="O32" s="157" t="s">
        <v>170</v>
      </c>
      <c r="P32" s="157" t="s">
        <v>170</v>
      </c>
      <c r="Q32" s="157" t="s">
        <v>170</v>
      </c>
      <c r="R32" s="157" t="s">
        <v>170</v>
      </c>
      <c r="S32" s="157" t="s">
        <v>170</v>
      </c>
      <c r="T32" s="157" t="s">
        <v>170</v>
      </c>
      <c r="U32" s="157" t="s">
        <v>170</v>
      </c>
      <c r="V32" s="157" t="s">
        <v>170</v>
      </c>
      <c r="W32" s="157" t="s">
        <v>170</v>
      </c>
      <c r="X32" s="157" t="s">
        <v>170</v>
      </c>
      <c r="Y32" s="157" t="s">
        <v>170</v>
      </c>
      <c r="Z32" s="157" t="s">
        <v>170</v>
      </c>
      <c r="AA32" s="157" t="s">
        <v>170</v>
      </c>
      <c r="AB32" s="157" t="s">
        <v>170</v>
      </c>
      <c r="AC32" s="157" t="s">
        <v>170</v>
      </c>
      <c r="AD32" s="157" t="s">
        <v>170</v>
      </c>
    </row>
    <row r="33" spans="1:30">
      <c r="A33" s="157">
        <v>1782</v>
      </c>
      <c r="B33" s="157">
        <v>1.8319999999999999E-2</v>
      </c>
      <c r="C33" s="157" t="s">
        <v>170</v>
      </c>
      <c r="D33" s="157" t="s">
        <v>170</v>
      </c>
      <c r="E33" s="157" t="s">
        <v>170</v>
      </c>
      <c r="F33" s="157" t="s">
        <v>170</v>
      </c>
      <c r="G33" s="157" t="s">
        <v>170</v>
      </c>
      <c r="H33" s="157" t="s">
        <v>170</v>
      </c>
      <c r="I33" s="157" t="s">
        <v>170</v>
      </c>
      <c r="J33" s="157" t="s">
        <v>170</v>
      </c>
      <c r="K33" s="157" t="s">
        <v>170</v>
      </c>
      <c r="L33" s="157" t="s">
        <v>170</v>
      </c>
      <c r="M33" s="157" t="s">
        <v>170</v>
      </c>
      <c r="N33" s="157" t="s">
        <v>170</v>
      </c>
      <c r="O33" s="157" t="s">
        <v>170</v>
      </c>
      <c r="P33" s="157" t="s">
        <v>170</v>
      </c>
      <c r="Q33" s="157" t="s">
        <v>170</v>
      </c>
      <c r="R33" s="157" t="s">
        <v>170</v>
      </c>
      <c r="S33" s="157" t="s">
        <v>170</v>
      </c>
      <c r="T33" s="157" t="s">
        <v>170</v>
      </c>
      <c r="U33" s="157" t="s">
        <v>170</v>
      </c>
      <c r="V33" s="157" t="s">
        <v>170</v>
      </c>
      <c r="W33" s="157" t="s">
        <v>170</v>
      </c>
      <c r="X33" s="157" t="s">
        <v>170</v>
      </c>
      <c r="Y33" s="157" t="s">
        <v>170</v>
      </c>
      <c r="Z33" s="157" t="s">
        <v>170</v>
      </c>
      <c r="AA33" s="157" t="s">
        <v>170</v>
      </c>
      <c r="AB33" s="157" t="s">
        <v>170</v>
      </c>
      <c r="AC33" s="157" t="s">
        <v>170</v>
      </c>
      <c r="AD33" s="157" t="s">
        <v>170</v>
      </c>
    </row>
    <row r="34" spans="1:30">
      <c r="A34" s="157">
        <v>1783</v>
      </c>
      <c r="B34" s="157">
        <v>1.8319999999999999E-2</v>
      </c>
      <c r="C34" s="157" t="s">
        <v>170</v>
      </c>
      <c r="D34" s="157" t="s">
        <v>170</v>
      </c>
      <c r="E34" s="157" t="s">
        <v>170</v>
      </c>
      <c r="F34" s="157" t="s">
        <v>170</v>
      </c>
      <c r="G34" s="157" t="s">
        <v>170</v>
      </c>
      <c r="H34" s="157" t="s">
        <v>170</v>
      </c>
      <c r="I34" s="157" t="s">
        <v>170</v>
      </c>
      <c r="J34" s="157" t="s">
        <v>170</v>
      </c>
      <c r="K34" s="157" t="s">
        <v>170</v>
      </c>
      <c r="L34" s="157" t="s">
        <v>170</v>
      </c>
      <c r="M34" s="157" t="s">
        <v>170</v>
      </c>
      <c r="N34" s="157" t="s">
        <v>170</v>
      </c>
      <c r="O34" s="157" t="s">
        <v>170</v>
      </c>
      <c r="P34" s="157" t="s">
        <v>170</v>
      </c>
      <c r="Q34" s="157" t="s">
        <v>170</v>
      </c>
      <c r="R34" s="157" t="s">
        <v>170</v>
      </c>
      <c r="S34" s="157" t="s">
        <v>170</v>
      </c>
      <c r="T34" s="157" t="s">
        <v>170</v>
      </c>
      <c r="U34" s="157" t="s">
        <v>170</v>
      </c>
      <c r="V34" s="157" t="s">
        <v>170</v>
      </c>
      <c r="W34" s="157" t="s">
        <v>170</v>
      </c>
      <c r="X34" s="157" t="s">
        <v>170</v>
      </c>
      <c r="Y34" s="157" t="s">
        <v>170</v>
      </c>
      <c r="Z34" s="157" t="s">
        <v>170</v>
      </c>
      <c r="AA34" s="157" t="s">
        <v>170</v>
      </c>
      <c r="AB34" s="157" t="s">
        <v>170</v>
      </c>
      <c r="AC34" s="157" t="s">
        <v>170</v>
      </c>
      <c r="AD34" s="157" t="s">
        <v>170</v>
      </c>
    </row>
    <row r="35" spans="1:30">
      <c r="A35" s="157">
        <v>1784</v>
      </c>
      <c r="B35" s="157">
        <v>1.8319999999999999E-2</v>
      </c>
      <c r="C35" s="157" t="s">
        <v>170</v>
      </c>
      <c r="D35" s="157" t="s">
        <v>170</v>
      </c>
      <c r="E35" s="157" t="s">
        <v>170</v>
      </c>
      <c r="F35" s="157" t="s">
        <v>170</v>
      </c>
      <c r="G35" s="157" t="s">
        <v>170</v>
      </c>
      <c r="H35" s="157" t="s">
        <v>170</v>
      </c>
      <c r="I35" s="157" t="s">
        <v>170</v>
      </c>
      <c r="J35" s="157" t="s">
        <v>170</v>
      </c>
      <c r="K35" s="157" t="s">
        <v>170</v>
      </c>
      <c r="L35" s="157" t="s">
        <v>170</v>
      </c>
      <c r="M35" s="157" t="s">
        <v>170</v>
      </c>
      <c r="N35" s="157" t="s">
        <v>170</v>
      </c>
      <c r="O35" s="157" t="s">
        <v>170</v>
      </c>
      <c r="P35" s="157" t="s">
        <v>170</v>
      </c>
      <c r="Q35" s="157" t="s">
        <v>170</v>
      </c>
      <c r="R35" s="157" t="s">
        <v>170</v>
      </c>
      <c r="S35" s="157" t="s">
        <v>170</v>
      </c>
      <c r="T35" s="157" t="s">
        <v>170</v>
      </c>
      <c r="U35" s="157" t="s">
        <v>170</v>
      </c>
      <c r="V35" s="157" t="s">
        <v>170</v>
      </c>
      <c r="W35" s="157" t="s">
        <v>170</v>
      </c>
      <c r="X35" s="157" t="s">
        <v>170</v>
      </c>
      <c r="Y35" s="157" t="s">
        <v>170</v>
      </c>
      <c r="Z35" s="157" t="s">
        <v>170</v>
      </c>
      <c r="AA35" s="157" t="s">
        <v>170</v>
      </c>
      <c r="AB35" s="157" t="s">
        <v>170</v>
      </c>
      <c r="AC35" s="157" t="s">
        <v>170</v>
      </c>
      <c r="AD35" s="157" t="s">
        <v>170</v>
      </c>
    </row>
    <row r="36" spans="1:30">
      <c r="A36" s="157">
        <v>1785</v>
      </c>
      <c r="B36" s="157">
        <v>1.8319999999999999E-2</v>
      </c>
      <c r="C36" s="157" t="s">
        <v>170</v>
      </c>
      <c r="D36" s="157" t="s">
        <v>170</v>
      </c>
      <c r="E36" s="157" t="s">
        <v>170</v>
      </c>
      <c r="F36" s="157" t="s">
        <v>170</v>
      </c>
      <c r="G36" s="157" t="s">
        <v>170</v>
      </c>
      <c r="H36" s="157" t="s">
        <v>170</v>
      </c>
      <c r="I36" s="157" t="s">
        <v>170</v>
      </c>
      <c r="J36" s="157" t="s">
        <v>170</v>
      </c>
      <c r="K36" s="157" t="s">
        <v>170</v>
      </c>
      <c r="L36" s="157" t="s">
        <v>170</v>
      </c>
      <c r="M36" s="157" t="s">
        <v>170</v>
      </c>
      <c r="N36" s="157" t="s">
        <v>170</v>
      </c>
      <c r="O36" s="157" t="s">
        <v>170</v>
      </c>
      <c r="P36" s="157" t="s">
        <v>170</v>
      </c>
      <c r="Q36" s="157" t="s">
        <v>170</v>
      </c>
      <c r="R36" s="157" t="s">
        <v>170</v>
      </c>
      <c r="S36" s="157" t="s">
        <v>170</v>
      </c>
      <c r="T36" s="157" t="s">
        <v>170</v>
      </c>
      <c r="U36" s="157" t="s">
        <v>170</v>
      </c>
      <c r="V36" s="157" t="s">
        <v>170</v>
      </c>
      <c r="W36" s="157" t="s">
        <v>170</v>
      </c>
      <c r="X36" s="157" t="s">
        <v>170</v>
      </c>
      <c r="Y36" s="157" t="s">
        <v>170</v>
      </c>
      <c r="Z36" s="157" t="s">
        <v>170</v>
      </c>
      <c r="AA36" s="157" t="s">
        <v>170</v>
      </c>
      <c r="AB36" s="157" t="s">
        <v>170</v>
      </c>
      <c r="AC36" s="157" t="s">
        <v>170</v>
      </c>
      <c r="AD36" s="157" t="s">
        <v>170</v>
      </c>
    </row>
    <row r="37" spans="1:30">
      <c r="A37" s="157">
        <v>1786</v>
      </c>
      <c r="B37" s="157">
        <v>1.8319999999999999E-2</v>
      </c>
      <c r="C37" s="157" t="s">
        <v>170</v>
      </c>
      <c r="D37" s="157" t="s">
        <v>170</v>
      </c>
      <c r="E37" s="157" t="s">
        <v>170</v>
      </c>
      <c r="F37" s="157" t="s">
        <v>170</v>
      </c>
      <c r="G37" s="157" t="s">
        <v>170</v>
      </c>
      <c r="H37" s="157" t="s">
        <v>170</v>
      </c>
      <c r="I37" s="157" t="s">
        <v>170</v>
      </c>
      <c r="J37" s="157" t="s">
        <v>170</v>
      </c>
      <c r="K37" s="157" t="s">
        <v>170</v>
      </c>
      <c r="L37" s="157" t="s">
        <v>170</v>
      </c>
      <c r="M37" s="157" t="s">
        <v>170</v>
      </c>
      <c r="N37" s="157" t="s">
        <v>170</v>
      </c>
      <c r="O37" s="157" t="s">
        <v>170</v>
      </c>
      <c r="P37" s="157" t="s">
        <v>170</v>
      </c>
      <c r="Q37" s="157" t="s">
        <v>170</v>
      </c>
      <c r="R37" s="157" t="s">
        <v>170</v>
      </c>
      <c r="S37" s="157" t="s">
        <v>170</v>
      </c>
      <c r="T37" s="157" t="s">
        <v>170</v>
      </c>
      <c r="U37" s="157" t="s">
        <v>170</v>
      </c>
      <c r="V37" s="157" t="s">
        <v>170</v>
      </c>
      <c r="W37" s="157" t="s">
        <v>170</v>
      </c>
      <c r="X37" s="157" t="s">
        <v>170</v>
      </c>
      <c r="Y37" s="157" t="s">
        <v>170</v>
      </c>
      <c r="Z37" s="157" t="s">
        <v>170</v>
      </c>
      <c r="AA37" s="157" t="s">
        <v>170</v>
      </c>
      <c r="AB37" s="157" t="s">
        <v>170</v>
      </c>
      <c r="AC37" s="157" t="s">
        <v>170</v>
      </c>
      <c r="AD37" s="157" t="s">
        <v>170</v>
      </c>
    </row>
    <row r="38" spans="1:30">
      <c r="A38" s="157">
        <v>1787</v>
      </c>
      <c r="B38" s="157">
        <v>1.8319999999999999E-2</v>
      </c>
      <c r="C38" s="157" t="s">
        <v>170</v>
      </c>
      <c r="D38" s="157" t="s">
        <v>170</v>
      </c>
      <c r="E38" s="157" t="s">
        <v>170</v>
      </c>
      <c r="F38" s="157" t="s">
        <v>170</v>
      </c>
      <c r="G38" s="157" t="s">
        <v>170</v>
      </c>
      <c r="H38" s="157" t="s">
        <v>170</v>
      </c>
      <c r="I38" s="157" t="s">
        <v>170</v>
      </c>
      <c r="J38" s="157" t="s">
        <v>170</v>
      </c>
      <c r="K38" s="157" t="s">
        <v>170</v>
      </c>
      <c r="L38" s="157" t="s">
        <v>170</v>
      </c>
      <c r="M38" s="157" t="s">
        <v>170</v>
      </c>
      <c r="N38" s="157" t="s">
        <v>170</v>
      </c>
      <c r="O38" s="157" t="s">
        <v>170</v>
      </c>
      <c r="P38" s="157" t="s">
        <v>170</v>
      </c>
      <c r="Q38" s="157" t="s">
        <v>170</v>
      </c>
      <c r="R38" s="157" t="s">
        <v>170</v>
      </c>
      <c r="S38" s="157" t="s">
        <v>170</v>
      </c>
      <c r="T38" s="157" t="s">
        <v>170</v>
      </c>
      <c r="U38" s="157" t="s">
        <v>170</v>
      </c>
      <c r="V38" s="157" t="s">
        <v>170</v>
      </c>
      <c r="W38" s="157" t="s">
        <v>170</v>
      </c>
      <c r="X38" s="157" t="s">
        <v>170</v>
      </c>
      <c r="Y38" s="157" t="s">
        <v>170</v>
      </c>
      <c r="Z38" s="157" t="s">
        <v>170</v>
      </c>
      <c r="AA38" s="157" t="s">
        <v>170</v>
      </c>
      <c r="AB38" s="157" t="s">
        <v>170</v>
      </c>
      <c r="AC38" s="157" t="s">
        <v>170</v>
      </c>
      <c r="AD38" s="157" t="s">
        <v>170</v>
      </c>
    </row>
    <row r="39" spans="1:30">
      <c r="A39" s="157">
        <v>1788</v>
      </c>
      <c r="B39" s="157">
        <v>1.8319999999999999E-2</v>
      </c>
      <c r="C39" s="157" t="s">
        <v>170</v>
      </c>
      <c r="D39" s="157" t="s">
        <v>170</v>
      </c>
      <c r="E39" s="157" t="s">
        <v>170</v>
      </c>
      <c r="F39" s="157" t="s">
        <v>170</v>
      </c>
      <c r="G39" s="157" t="s">
        <v>170</v>
      </c>
      <c r="H39" s="157" t="s">
        <v>170</v>
      </c>
      <c r="I39" s="157" t="s">
        <v>170</v>
      </c>
      <c r="J39" s="157" t="s">
        <v>170</v>
      </c>
      <c r="K39" s="157" t="s">
        <v>170</v>
      </c>
      <c r="L39" s="157" t="s">
        <v>170</v>
      </c>
      <c r="M39" s="157" t="s">
        <v>170</v>
      </c>
      <c r="N39" s="157" t="s">
        <v>170</v>
      </c>
      <c r="O39" s="157" t="s">
        <v>170</v>
      </c>
      <c r="P39" s="157" t="s">
        <v>170</v>
      </c>
      <c r="Q39" s="157" t="s">
        <v>170</v>
      </c>
      <c r="R39" s="157" t="s">
        <v>170</v>
      </c>
      <c r="S39" s="157" t="s">
        <v>170</v>
      </c>
      <c r="T39" s="157" t="s">
        <v>170</v>
      </c>
      <c r="U39" s="157" t="s">
        <v>170</v>
      </c>
      <c r="V39" s="157" t="s">
        <v>170</v>
      </c>
      <c r="W39" s="157" t="s">
        <v>170</v>
      </c>
      <c r="X39" s="157" t="s">
        <v>170</v>
      </c>
      <c r="Y39" s="157" t="s">
        <v>170</v>
      </c>
      <c r="Z39" s="157" t="s">
        <v>170</v>
      </c>
      <c r="AA39" s="157" t="s">
        <v>170</v>
      </c>
      <c r="AB39" s="157" t="s">
        <v>170</v>
      </c>
      <c r="AC39" s="157" t="s">
        <v>170</v>
      </c>
      <c r="AD39" s="157" t="s">
        <v>170</v>
      </c>
    </row>
    <row r="40" spans="1:30">
      <c r="A40" s="157">
        <v>1789</v>
      </c>
      <c r="B40" s="157">
        <v>1.8319999999999999E-2</v>
      </c>
      <c r="C40" s="157" t="s">
        <v>170</v>
      </c>
      <c r="D40" s="157" t="s">
        <v>170</v>
      </c>
      <c r="E40" s="157" t="s">
        <v>170</v>
      </c>
      <c r="F40" s="157" t="s">
        <v>170</v>
      </c>
      <c r="G40" s="157" t="s">
        <v>170</v>
      </c>
      <c r="H40" s="157" t="s">
        <v>170</v>
      </c>
      <c r="I40" s="157" t="s">
        <v>170</v>
      </c>
      <c r="J40" s="157" t="s">
        <v>170</v>
      </c>
      <c r="K40" s="157" t="s">
        <v>170</v>
      </c>
      <c r="L40" s="157" t="s">
        <v>170</v>
      </c>
      <c r="M40" s="157" t="s">
        <v>170</v>
      </c>
      <c r="N40" s="157" t="s">
        <v>170</v>
      </c>
      <c r="O40" s="157" t="s">
        <v>170</v>
      </c>
      <c r="P40" s="157" t="s">
        <v>170</v>
      </c>
      <c r="Q40" s="157" t="s">
        <v>170</v>
      </c>
      <c r="R40" s="157" t="s">
        <v>170</v>
      </c>
      <c r="S40" s="157" t="s">
        <v>170</v>
      </c>
      <c r="T40" s="157" t="s">
        <v>170</v>
      </c>
      <c r="U40" s="157" t="s">
        <v>170</v>
      </c>
      <c r="V40" s="157" t="s">
        <v>170</v>
      </c>
      <c r="W40" s="157" t="s">
        <v>170</v>
      </c>
      <c r="X40" s="157" t="s">
        <v>170</v>
      </c>
      <c r="Y40" s="157" t="s">
        <v>170</v>
      </c>
      <c r="Z40" s="157" t="s">
        <v>170</v>
      </c>
      <c r="AA40" s="157" t="s">
        <v>170</v>
      </c>
      <c r="AB40" s="157" t="s">
        <v>170</v>
      </c>
      <c r="AC40" s="157" t="s">
        <v>170</v>
      </c>
      <c r="AD40" s="157" t="s">
        <v>170</v>
      </c>
    </row>
    <row r="41" spans="1:30">
      <c r="A41" s="157">
        <v>1790</v>
      </c>
      <c r="B41" s="157">
        <v>1.8319999999999999E-2</v>
      </c>
      <c r="C41" s="157" t="s">
        <v>170</v>
      </c>
      <c r="D41" s="157" t="s">
        <v>170</v>
      </c>
      <c r="E41" s="157" t="s">
        <v>170</v>
      </c>
      <c r="F41" s="157" t="s">
        <v>170</v>
      </c>
      <c r="G41" s="157" t="s">
        <v>170</v>
      </c>
      <c r="H41" s="157" t="s">
        <v>170</v>
      </c>
      <c r="I41" s="157" t="s">
        <v>170</v>
      </c>
      <c r="J41" s="157" t="s">
        <v>170</v>
      </c>
      <c r="K41" s="157" t="s">
        <v>170</v>
      </c>
      <c r="L41" s="157" t="s">
        <v>170</v>
      </c>
      <c r="M41" s="157" t="s">
        <v>170</v>
      </c>
      <c r="N41" s="157" t="s">
        <v>170</v>
      </c>
      <c r="O41" s="157" t="s">
        <v>170</v>
      </c>
      <c r="P41" s="157" t="s">
        <v>170</v>
      </c>
      <c r="Q41" s="157" t="s">
        <v>170</v>
      </c>
      <c r="R41" s="157" t="s">
        <v>170</v>
      </c>
      <c r="S41" s="157" t="s">
        <v>170</v>
      </c>
      <c r="T41" s="157" t="s">
        <v>170</v>
      </c>
      <c r="U41" s="157" t="s">
        <v>170</v>
      </c>
      <c r="V41" s="157" t="s">
        <v>170</v>
      </c>
      <c r="W41" s="157" t="s">
        <v>170</v>
      </c>
      <c r="X41" s="157" t="s">
        <v>170</v>
      </c>
      <c r="Y41" s="157" t="s">
        <v>170</v>
      </c>
      <c r="Z41" s="157" t="s">
        <v>170</v>
      </c>
      <c r="AA41" s="157" t="s">
        <v>170</v>
      </c>
      <c r="AB41" s="157" t="s">
        <v>170</v>
      </c>
      <c r="AC41" s="157" t="s">
        <v>170</v>
      </c>
      <c r="AD41" s="157" t="s">
        <v>170</v>
      </c>
    </row>
    <row r="42" spans="1:30">
      <c r="A42" s="157">
        <v>1791</v>
      </c>
      <c r="B42" s="157">
        <v>2.1984E-2</v>
      </c>
      <c r="C42" s="157" t="s">
        <v>170</v>
      </c>
      <c r="D42" s="157" t="s">
        <v>170</v>
      </c>
      <c r="E42" s="157" t="s">
        <v>170</v>
      </c>
      <c r="F42" s="157" t="s">
        <v>170</v>
      </c>
      <c r="G42" s="157" t="s">
        <v>170</v>
      </c>
      <c r="H42" s="157" t="s">
        <v>170</v>
      </c>
      <c r="I42" s="157" t="s">
        <v>170</v>
      </c>
      <c r="J42" s="157" t="s">
        <v>170</v>
      </c>
      <c r="K42" s="157" t="s">
        <v>170</v>
      </c>
      <c r="L42" s="157" t="s">
        <v>170</v>
      </c>
      <c r="M42" s="157" t="s">
        <v>170</v>
      </c>
      <c r="N42" s="157" t="s">
        <v>170</v>
      </c>
      <c r="O42" s="157" t="s">
        <v>170</v>
      </c>
      <c r="P42" s="157" t="s">
        <v>170</v>
      </c>
      <c r="Q42" s="157" t="s">
        <v>170</v>
      </c>
      <c r="R42" s="157" t="s">
        <v>170</v>
      </c>
      <c r="S42" s="157" t="s">
        <v>170</v>
      </c>
      <c r="T42" s="157" t="s">
        <v>170</v>
      </c>
      <c r="U42" s="157" t="s">
        <v>170</v>
      </c>
      <c r="V42" s="157" t="s">
        <v>170</v>
      </c>
      <c r="W42" s="157" t="s">
        <v>170</v>
      </c>
      <c r="X42" s="157" t="s">
        <v>170</v>
      </c>
      <c r="Y42" s="157" t="s">
        <v>170</v>
      </c>
      <c r="Z42" s="157" t="s">
        <v>170</v>
      </c>
      <c r="AA42" s="157" t="s">
        <v>170</v>
      </c>
      <c r="AB42" s="157" t="s">
        <v>170</v>
      </c>
      <c r="AC42" s="157" t="s">
        <v>170</v>
      </c>
      <c r="AD42" s="157" t="s">
        <v>170</v>
      </c>
    </row>
    <row r="43" spans="1:30">
      <c r="A43" s="157">
        <v>1792</v>
      </c>
      <c r="B43" s="157">
        <v>2.1984E-2</v>
      </c>
      <c r="C43" s="157" t="s">
        <v>170</v>
      </c>
      <c r="D43" s="157" t="s">
        <v>170</v>
      </c>
      <c r="E43" s="157" t="s">
        <v>170</v>
      </c>
      <c r="F43" s="157" t="s">
        <v>170</v>
      </c>
      <c r="G43" s="157" t="s">
        <v>170</v>
      </c>
      <c r="H43" s="157" t="s">
        <v>170</v>
      </c>
      <c r="I43" s="157" t="s">
        <v>170</v>
      </c>
      <c r="J43" s="157" t="s">
        <v>170</v>
      </c>
      <c r="K43" s="157" t="s">
        <v>170</v>
      </c>
      <c r="L43" s="157" t="s">
        <v>170</v>
      </c>
      <c r="M43" s="157" t="s">
        <v>170</v>
      </c>
      <c r="N43" s="157" t="s">
        <v>170</v>
      </c>
      <c r="O43" s="157" t="s">
        <v>170</v>
      </c>
      <c r="P43" s="157" t="s">
        <v>170</v>
      </c>
      <c r="Q43" s="157" t="s">
        <v>170</v>
      </c>
      <c r="R43" s="157" t="s">
        <v>170</v>
      </c>
      <c r="S43" s="157" t="s">
        <v>170</v>
      </c>
      <c r="T43" s="157" t="s">
        <v>170</v>
      </c>
      <c r="U43" s="157" t="s">
        <v>170</v>
      </c>
      <c r="V43" s="157" t="s">
        <v>170</v>
      </c>
      <c r="W43" s="157" t="s">
        <v>170</v>
      </c>
      <c r="X43" s="157" t="s">
        <v>170</v>
      </c>
      <c r="Y43" s="157" t="s">
        <v>170</v>
      </c>
      <c r="Z43" s="157" t="s">
        <v>170</v>
      </c>
      <c r="AA43" s="157" t="s">
        <v>170</v>
      </c>
      <c r="AB43" s="157" t="s">
        <v>170</v>
      </c>
      <c r="AC43" s="157" t="s">
        <v>170</v>
      </c>
      <c r="AD43" s="157" t="s">
        <v>170</v>
      </c>
    </row>
    <row r="44" spans="1:30">
      <c r="A44" s="157">
        <v>1793</v>
      </c>
      <c r="B44" s="157">
        <v>2.1984E-2</v>
      </c>
      <c r="C44" s="157" t="s">
        <v>170</v>
      </c>
      <c r="D44" s="157" t="s">
        <v>170</v>
      </c>
      <c r="E44" s="157" t="s">
        <v>170</v>
      </c>
      <c r="F44" s="157" t="s">
        <v>170</v>
      </c>
      <c r="G44" s="157" t="s">
        <v>170</v>
      </c>
      <c r="H44" s="157" t="s">
        <v>170</v>
      </c>
      <c r="I44" s="157" t="s">
        <v>170</v>
      </c>
      <c r="J44" s="157" t="s">
        <v>170</v>
      </c>
      <c r="K44" s="157" t="s">
        <v>170</v>
      </c>
      <c r="L44" s="157" t="s">
        <v>170</v>
      </c>
      <c r="M44" s="157" t="s">
        <v>170</v>
      </c>
      <c r="N44" s="157" t="s">
        <v>170</v>
      </c>
      <c r="O44" s="157" t="s">
        <v>170</v>
      </c>
      <c r="P44" s="157" t="s">
        <v>170</v>
      </c>
      <c r="Q44" s="157" t="s">
        <v>170</v>
      </c>
      <c r="R44" s="157" t="s">
        <v>170</v>
      </c>
      <c r="S44" s="157" t="s">
        <v>170</v>
      </c>
      <c r="T44" s="157" t="s">
        <v>170</v>
      </c>
      <c r="U44" s="157" t="s">
        <v>170</v>
      </c>
      <c r="V44" s="157" t="s">
        <v>170</v>
      </c>
      <c r="W44" s="157" t="s">
        <v>170</v>
      </c>
      <c r="X44" s="157" t="s">
        <v>170</v>
      </c>
      <c r="Y44" s="157" t="s">
        <v>170</v>
      </c>
      <c r="Z44" s="157" t="s">
        <v>170</v>
      </c>
      <c r="AA44" s="157" t="s">
        <v>170</v>
      </c>
      <c r="AB44" s="157" t="s">
        <v>170</v>
      </c>
      <c r="AC44" s="157" t="s">
        <v>170</v>
      </c>
      <c r="AD44" s="157" t="s">
        <v>170</v>
      </c>
    </row>
    <row r="45" spans="1:30">
      <c r="A45" s="157">
        <v>1794</v>
      </c>
      <c r="B45" s="157">
        <v>2.1984E-2</v>
      </c>
      <c r="C45" s="157" t="s">
        <v>170</v>
      </c>
      <c r="D45" s="157" t="s">
        <v>170</v>
      </c>
      <c r="E45" s="157" t="s">
        <v>170</v>
      </c>
      <c r="F45" s="157" t="s">
        <v>170</v>
      </c>
      <c r="G45" s="157" t="s">
        <v>170</v>
      </c>
      <c r="H45" s="157" t="s">
        <v>170</v>
      </c>
      <c r="I45" s="157" t="s">
        <v>170</v>
      </c>
      <c r="J45" s="157" t="s">
        <v>170</v>
      </c>
      <c r="K45" s="157" t="s">
        <v>170</v>
      </c>
      <c r="L45" s="157" t="s">
        <v>170</v>
      </c>
      <c r="M45" s="157" t="s">
        <v>170</v>
      </c>
      <c r="N45" s="157" t="s">
        <v>170</v>
      </c>
      <c r="O45" s="157" t="s">
        <v>170</v>
      </c>
      <c r="P45" s="157" t="s">
        <v>170</v>
      </c>
      <c r="Q45" s="157" t="s">
        <v>170</v>
      </c>
      <c r="R45" s="157" t="s">
        <v>170</v>
      </c>
      <c r="S45" s="157" t="s">
        <v>170</v>
      </c>
      <c r="T45" s="157" t="s">
        <v>170</v>
      </c>
      <c r="U45" s="157" t="s">
        <v>170</v>
      </c>
      <c r="V45" s="157" t="s">
        <v>170</v>
      </c>
      <c r="W45" s="157" t="s">
        <v>170</v>
      </c>
      <c r="X45" s="157" t="s">
        <v>170</v>
      </c>
      <c r="Y45" s="157" t="s">
        <v>170</v>
      </c>
      <c r="Z45" s="157" t="s">
        <v>170</v>
      </c>
      <c r="AA45" s="157" t="s">
        <v>170</v>
      </c>
      <c r="AB45" s="157" t="s">
        <v>170</v>
      </c>
      <c r="AC45" s="157" t="s">
        <v>170</v>
      </c>
      <c r="AD45" s="157" t="s">
        <v>170</v>
      </c>
    </row>
    <row r="46" spans="1:30">
      <c r="A46" s="157">
        <v>1795</v>
      </c>
      <c r="B46" s="157">
        <v>2.1984E-2</v>
      </c>
      <c r="C46" s="157" t="s">
        <v>170</v>
      </c>
      <c r="D46" s="157" t="s">
        <v>170</v>
      </c>
      <c r="E46" s="157" t="s">
        <v>170</v>
      </c>
      <c r="F46" s="157" t="s">
        <v>170</v>
      </c>
      <c r="G46" s="157" t="s">
        <v>170</v>
      </c>
      <c r="H46" s="157" t="s">
        <v>170</v>
      </c>
      <c r="I46" s="157" t="s">
        <v>170</v>
      </c>
      <c r="J46" s="157" t="s">
        <v>170</v>
      </c>
      <c r="K46" s="157" t="s">
        <v>170</v>
      </c>
      <c r="L46" s="157" t="s">
        <v>170</v>
      </c>
      <c r="M46" s="157" t="s">
        <v>170</v>
      </c>
      <c r="N46" s="157" t="s">
        <v>170</v>
      </c>
      <c r="O46" s="157" t="s">
        <v>170</v>
      </c>
      <c r="P46" s="157" t="s">
        <v>170</v>
      </c>
      <c r="Q46" s="157" t="s">
        <v>170</v>
      </c>
      <c r="R46" s="157" t="s">
        <v>170</v>
      </c>
      <c r="S46" s="157" t="s">
        <v>170</v>
      </c>
      <c r="T46" s="157" t="s">
        <v>170</v>
      </c>
      <c r="U46" s="157" t="s">
        <v>170</v>
      </c>
      <c r="V46" s="157" t="s">
        <v>170</v>
      </c>
      <c r="W46" s="157" t="s">
        <v>170</v>
      </c>
      <c r="X46" s="157" t="s">
        <v>170</v>
      </c>
      <c r="Y46" s="157" t="s">
        <v>170</v>
      </c>
      <c r="Z46" s="157" t="s">
        <v>170</v>
      </c>
      <c r="AA46" s="157" t="s">
        <v>170</v>
      </c>
      <c r="AB46" s="157" t="s">
        <v>170</v>
      </c>
      <c r="AC46" s="157" t="s">
        <v>170</v>
      </c>
      <c r="AD46" s="157" t="s">
        <v>170</v>
      </c>
    </row>
    <row r="47" spans="1:30">
      <c r="A47" s="157">
        <v>1796</v>
      </c>
      <c r="B47" s="157">
        <v>2.1984E-2</v>
      </c>
      <c r="C47" s="157" t="s">
        <v>170</v>
      </c>
      <c r="D47" s="157" t="s">
        <v>170</v>
      </c>
      <c r="E47" s="157" t="s">
        <v>170</v>
      </c>
      <c r="F47" s="157" t="s">
        <v>170</v>
      </c>
      <c r="G47" s="157" t="s">
        <v>170</v>
      </c>
      <c r="H47" s="157" t="s">
        <v>170</v>
      </c>
      <c r="I47" s="157" t="s">
        <v>170</v>
      </c>
      <c r="J47" s="157" t="s">
        <v>170</v>
      </c>
      <c r="K47" s="157" t="s">
        <v>170</v>
      </c>
      <c r="L47" s="157" t="s">
        <v>170</v>
      </c>
      <c r="M47" s="157" t="s">
        <v>170</v>
      </c>
      <c r="N47" s="157" t="s">
        <v>170</v>
      </c>
      <c r="O47" s="157" t="s">
        <v>170</v>
      </c>
      <c r="P47" s="157" t="s">
        <v>170</v>
      </c>
      <c r="Q47" s="157" t="s">
        <v>170</v>
      </c>
      <c r="R47" s="157" t="s">
        <v>170</v>
      </c>
      <c r="S47" s="157" t="s">
        <v>170</v>
      </c>
      <c r="T47" s="157" t="s">
        <v>170</v>
      </c>
      <c r="U47" s="157" t="s">
        <v>170</v>
      </c>
      <c r="V47" s="157" t="s">
        <v>170</v>
      </c>
      <c r="W47" s="157" t="s">
        <v>170</v>
      </c>
      <c r="X47" s="157" t="s">
        <v>170</v>
      </c>
      <c r="Y47" s="157" t="s">
        <v>170</v>
      </c>
      <c r="Z47" s="157" t="s">
        <v>170</v>
      </c>
      <c r="AA47" s="157" t="s">
        <v>170</v>
      </c>
      <c r="AB47" s="157" t="s">
        <v>170</v>
      </c>
      <c r="AC47" s="157" t="s">
        <v>170</v>
      </c>
      <c r="AD47" s="157" t="s">
        <v>170</v>
      </c>
    </row>
    <row r="48" spans="1:30">
      <c r="A48" s="157">
        <v>1797</v>
      </c>
      <c r="B48" s="157">
        <v>2.5648000000000001E-2</v>
      </c>
      <c r="C48" s="157" t="s">
        <v>170</v>
      </c>
      <c r="D48" s="157" t="s">
        <v>170</v>
      </c>
      <c r="E48" s="157" t="s">
        <v>170</v>
      </c>
      <c r="F48" s="157" t="s">
        <v>170</v>
      </c>
      <c r="G48" s="157" t="s">
        <v>170</v>
      </c>
      <c r="H48" s="157" t="s">
        <v>170</v>
      </c>
      <c r="I48" s="157" t="s">
        <v>170</v>
      </c>
      <c r="J48" s="157" t="s">
        <v>170</v>
      </c>
      <c r="K48" s="157" t="s">
        <v>170</v>
      </c>
      <c r="L48" s="157" t="s">
        <v>170</v>
      </c>
      <c r="M48" s="157" t="s">
        <v>170</v>
      </c>
      <c r="N48" s="157" t="s">
        <v>170</v>
      </c>
      <c r="O48" s="157" t="s">
        <v>170</v>
      </c>
      <c r="P48" s="157" t="s">
        <v>170</v>
      </c>
      <c r="Q48" s="157" t="s">
        <v>170</v>
      </c>
      <c r="R48" s="157" t="s">
        <v>170</v>
      </c>
      <c r="S48" s="157" t="s">
        <v>170</v>
      </c>
      <c r="T48" s="157" t="s">
        <v>170</v>
      </c>
      <c r="U48" s="157" t="s">
        <v>170</v>
      </c>
      <c r="V48" s="157" t="s">
        <v>170</v>
      </c>
      <c r="W48" s="157" t="s">
        <v>170</v>
      </c>
      <c r="X48" s="157" t="s">
        <v>170</v>
      </c>
      <c r="Y48" s="157" t="s">
        <v>170</v>
      </c>
      <c r="Z48" s="157" t="s">
        <v>170</v>
      </c>
      <c r="AA48" s="157" t="s">
        <v>170</v>
      </c>
      <c r="AB48" s="157" t="s">
        <v>170</v>
      </c>
      <c r="AC48" s="157" t="s">
        <v>170</v>
      </c>
      <c r="AD48" s="157" t="s">
        <v>170</v>
      </c>
    </row>
    <row r="49" spans="1:30">
      <c r="A49" s="157">
        <v>1798</v>
      </c>
      <c r="B49" s="157">
        <v>2.5648000000000001E-2</v>
      </c>
      <c r="C49" s="157" t="s">
        <v>170</v>
      </c>
      <c r="D49" s="157" t="s">
        <v>170</v>
      </c>
      <c r="E49" s="157" t="s">
        <v>170</v>
      </c>
      <c r="F49" s="157" t="s">
        <v>170</v>
      </c>
      <c r="G49" s="157" t="s">
        <v>170</v>
      </c>
      <c r="H49" s="157" t="s">
        <v>170</v>
      </c>
      <c r="I49" s="157" t="s">
        <v>170</v>
      </c>
      <c r="J49" s="157" t="s">
        <v>170</v>
      </c>
      <c r="K49" s="157" t="s">
        <v>170</v>
      </c>
      <c r="L49" s="157" t="s">
        <v>170</v>
      </c>
      <c r="M49" s="157" t="s">
        <v>170</v>
      </c>
      <c r="N49" s="157" t="s">
        <v>170</v>
      </c>
      <c r="O49" s="157" t="s">
        <v>170</v>
      </c>
      <c r="P49" s="157" t="s">
        <v>170</v>
      </c>
      <c r="Q49" s="157" t="s">
        <v>170</v>
      </c>
      <c r="R49" s="157" t="s">
        <v>170</v>
      </c>
      <c r="S49" s="157" t="s">
        <v>170</v>
      </c>
      <c r="T49" s="157" t="s">
        <v>170</v>
      </c>
      <c r="U49" s="157" t="s">
        <v>170</v>
      </c>
      <c r="V49" s="157" t="s">
        <v>170</v>
      </c>
      <c r="W49" s="157" t="s">
        <v>170</v>
      </c>
      <c r="X49" s="157" t="s">
        <v>170</v>
      </c>
      <c r="Y49" s="157" t="s">
        <v>170</v>
      </c>
      <c r="Z49" s="157" t="s">
        <v>170</v>
      </c>
      <c r="AA49" s="157" t="s">
        <v>170</v>
      </c>
      <c r="AB49" s="157" t="s">
        <v>170</v>
      </c>
      <c r="AC49" s="157" t="s">
        <v>170</v>
      </c>
      <c r="AD49" s="157" t="s">
        <v>170</v>
      </c>
    </row>
    <row r="50" spans="1:30">
      <c r="A50" s="157">
        <v>1799</v>
      </c>
      <c r="B50" s="157">
        <v>2.5648000000000001E-2</v>
      </c>
      <c r="C50" s="157" t="s">
        <v>170</v>
      </c>
      <c r="D50" s="157" t="s">
        <v>170</v>
      </c>
      <c r="E50" s="157" t="s">
        <v>170</v>
      </c>
      <c r="F50" s="157" t="s">
        <v>170</v>
      </c>
      <c r="G50" s="157" t="s">
        <v>170</v>
      </c>
      <c r="H50" s="157" t="s">
        <v>170</v>
      </c>
      <c r="I50" s="157" t="s">
        <v>170</v>
      </c>
      <c r="J50" s="157" t="s">
        <v>170</v>
      </c>
      <c r="K50" s="157" t="s">
        <v>170</v>
      </c>
      <c r="L50" s="157" t="s">
        <v>170</v>
      </c>
      <c r="M50" s="157" t="s">
        <v>170</v>
      </c>
      <c r="N50" s="157" t="s">
        <v>170</v>
      </c>
      <c r="O50" s="157" t="s">
        <v>170</v>
      </c>
      <c r="P50" s="157" t="s">
        <v>170</v>
      </c>
      <c r="Q50" s="157" t="s">
        <v>170</v>
      </c>
      <c r="R50" s="157" t="s">
        <v>170</v>
      </c>
      <c r="S50" s="157" t="s">
        <v>170</v>
      </c>
      <c r="T50" s="157" t="s">
        <v>170</v>
      </c>
      <c r="U50" s="157" t="s">
        <v>170</v>
      </c>
      <c r="V50" s="157" t="s">
        <v>170</v>
      </c>
      <c r="W50" s="157" t="s">
        <v>170</v>
      </c>
      <c r="X50" s="157" t="s">
        <v>170</v>
      </c>
      <c r="Y50" s="157" t="s">
        <v>170</v>
      </c>
      <c r="Z50" s="157" t="s">
        <v>170</v>
      </c>
      <c r="AA50" s="157" t="s">
        <v>170</v>
      </c>
      <c r="AB50" s="157" t="s">
        <v>170</v>
      </c>
      <c r="AC50" s="157" t="s">
        <v>170</v>
      </c>
      <c r="AD50" s="157" t="s">
        <v>170</v>
      </c>
    </row>
    <row r="51" spans="1:30">
      <c r="A51" s="157">
        <v>1800</v>
      </c>
      <c r="B51" s="157">
        <v>2.9312000000000001E-2</v>
      </c>
      <c r="C51" s="157" t="s">
        <v>170</v>
      </c>
      <c r="D51" s="157" t="s">
        <v>170</v>
      </c>
      <c r="E51" s="157" t="s">
        <v>170</v>
      </c>
      <c r="F51" s="157" t="s">
        <v>170</v>
      </c>
      <c r="G51" s="157" t="s">
        <v>170</v>
      </c>
      <c r="H51" s="157" t="s">
        <v>170</v>
      </c>
      <c r="I51" s="157" t="s">
        <v>170</v>
      </c>
      <c r="J51" s="157" t="s">
        <v>170</v>
      </c>
      <c r="K51" s="157" t="s">
        <v>170</v>
      </c>
      <c r="L51" s="157" t="s">
        <v>170</v>
      </c>
      <c r="M51" s="157" t="s">
        <v>170</v>
      </c>
      <c r="N51" s="157" t="s">
        <v>170</v>
      </c>
      <c r="O51" s="157" t="s">
        <v>170</v>
      </c>
      <c r="P51" s="157" t="s">
        <v>170</v>
      </c>
      <c r="Q51" s="157" t="s">
        <v>170</v>
      </c>
      <c r="R51" s="157" t="s">
        <v>170</v>
      </c>
      <c r="S51" s="157" t="s">
        <v>170</v>
      </c>
      <c r="T51" s="157" t="s">
        <v>170</v>
      </c>
      <c r="U51" s="157" t="s">
        <v>170</v>
      </c>
      <c r="V51" s="157" t="s">
        <v>170</v>
      </c>
      <c r="W51" s="157" t="s">
        <v>170</v>
      </c>
      <c r="X51" s="157" t="s">
        <v>170</v>
      </c>
      <c r="Y51" s="157" t="s">
        <v>170</v>
      </c>
      <c r="Z51" s="157" t="s">
        <v>170</v>
      </c>
      <c r="AA51" s="157" t="s">
        <v>170</v>
      </c>
      <c r="AB51" s="157" t="s">
        <v>170</v>
      </c>
      <c r="AC51" s="157" t="s">
        <v>170</v>
      </c>
      <c r="AD51" s="157" t="s">
        <v>170</v>
      </c>
    </row>
    <row r="52" spans="1:30">
      <c r="A52" s="157">
        <v>1801</v>
      </c>
      <c r="B52" s="157">
        <v>2.9312000000000001E-2</v>
      </c>
      <c r="C52" s="157" t="s">
        <v>170</v>
      </c>
      <c r="D52" s="157" t="s">
        <v>170</v>
      </c>
      <c r="E52" s="157" t="s">
        <v>170</v>
      </c>
      <c r="F52" s="157" t="s">
        <v>170</v>
      </c>
      <c r="G52" s="157" t="s">
        <v>170</v>
      </c>
      <c r="H52" s="157" t="s">
        <v>170</v>
      </c>
      <c r="I52" s="157" t="s">
        <v>170</v>
      </c>
      <c r="J52" s="157" t="s">
        <v>170</v>
      </c>
      <c r="K52" s="157" t="s">
        <v>170</v>
      </c>
      <c r="L52" s="157" t="s">
        <v>170</v>
      </c>
      <c r="M52" s="157" t="s">
        <v>170</v>
      </c>
      <c r="N52" s="157" t="s">
        <v>170</v>
      </c>
      <c r="O52" s="157" t="s">
        <v>170</v>
      </c>
      <c r="P52" s="157" t="s">
        <v>170</v>
      </c>
      <c r="Q52" s="157" t="s">
        <v>170</v>
      </c>
      <c r="R52" s="157" t="s">
        <v>170</v>
      </c>
      <c r="S52" s="157" t="s">
        <v>170</v>
      </c>
      <c r="T52" s="157" t="s">
        <v>170</v>
      </c>
      <c r="U52" s="157" t="s">
        <v>170</v>
      </c>
      <c r="V52" s="157" t="s">
        <v>170</v>
      </c>
      <c r="W52" s="157" t="s">
        <v>170</v>
      </c>
      <c r="X52" s="157" t="s">
        <v>170</v>
      </c>
      <c r="Y52" s="157" t="s">
        <v>170</v>
      </c>
      <c r="Z52" s="157" t="s">
        <v>170</v>
      </c>
      <c r="AA52" s="157" t="s">
        <v>170</v>
      </c>
      <c r="AB52" s="157" t="s">
        <v>170</v>
      </c>
      <c r="AC52" s="157" t="s">
        <v>170</v>
      </c>
      <c r="AD52" s="157" t="s">
        <v>170</v>
      </c>
    </row>
    <row r="53" spans="1:30">
      <c r="A53" s="157">
        <v>1802</v>
      </c>
      <c r="B53" s="157">
        <v>3.6639999999999999E-2</v>
      </c>
      <c r="C53" s="157" t="s">
        <v>170</v>
      </c>
      <c r="D53" s="157" t="s">
        <v>170</v>
      </c>
      <c r="E53" s="157" t="s">
        <v>170</v>
      </c>
      <c r="F53" s="157" t="s">
        <v>170</v>
      </c>
      <c r="G53" s="157" t="s">
        <v>170</v>
      </c>
      <c r="H53" s="157" t="s">
        <v>170</v>
      </c>
      <c r="I53" s="157" t="s">
        <v>170</v>
      </c>
      <c r="J53" s="157" t="s">
        <v>170</v>
      </c>
      <c r="K53" s="157" t="s">
        <v>170</v>
      </c>
      <c r="L53" s="157" t="s">
        <v>170</v>
      </c>
      <c r="M53" s="157" t="s">
        <v>170</v>
      </c>
      <c r="N53" s="157" t="s">
        <v>170</v>
      </c>
      <c r="O53" s="157" t="s">
        <v>170</v>
      </c>
      <c r="P53" s="157" t="s">
        <v>170</v>
      </c>
      <c r="Q53" s="157" t="s">
        <v>170</v>
      </c>
      <c r="R53" s="157" t="s">
        <v>170</v>
      </c>
      <c r="S53" s="157" t="s">
        <v>170</v>
      </c>
      <c r="T53" s="157" t="s">
        <v>170</v>
      </c>
      <c r="U53" s="157" t="s">
        <v>170</v>
      </c>
      <c r="V53" s="157" t="s">
        <v>170</v>
      </c>
      <c r="W53" s="157" t="s">
        <v>170</v>
      </c>
      <c r="X53" s="157" t="s">
        <v>170</v>
      </c>
      <c r="Y53" s="157" t="s">
        <v>170</v>
      </c>
      <c r="Z53" s="157" t="s">
        <v>170</v>
      </c>
      <c r="AA53" s="157" t="s">
        <v>170</v>
      </c>
      <c r="AB53" s="157" t="s">
        <v>170</v>
      </c>
      <c r="AC53" s="157" t="s">
        <v>170</v>
      </c>
      <c r="AD53" s="157" t="s">
        <v>170</v>
      </c>
    </row>
    <row r="54" spans="1:30">
      <c r="A54" s="157">
        <v>1803</v>
      </c>
      <c r="B54" s="157">
        <v>3.2975999999999998E-2</v>
      </c>
      <c r="C54" s="157" t="s">
        <v>170</v>
      </c>
      <c r="D54" s="157" t="s">
        <v>170</v>
      </c>
      <c r="E54" s="157" t="s">
        <v>170</v>
      </c>
      <c r="F54" s="157" t="s">
        <v>170</v>
      </c>
      <c r="G54" s="157" t="s">
        <v>170</v>
      </c>
      <c r="H54" s="157" t="s">
        <v>170</v>
      </c>
      <c r="I54" s="157" t="s">
        <v>170</v>
      </c>
      <c r="J54" s="157" t="s">
        <v>170</v>
      </c>
      <c r="K54" s="157" t="s">
        <v>170</v>
      </c>
      <c r="L54" s="157" t="s">
        <v>170</v>
      </c>
      <c r="M54" s="157" t="s">
        <v>170</v>
      </c>
      <c r="N54" s="157" t="s">
        <v>170</v>
      </c>
      <c r="O54" s="157" t="s">
        <v>170</v>
      </c>
      <c r="P54" s="157" t="s">
        <v>170</v>
      </c>
      <c r="Q54" s="157" t="s">
        <v>170</v>
      </c>
      <c r="R54" s="157" t="s">
        <v>170</v>
      </c>
      <c r="S54" s="157" t="s">
        <v>170</v>
      </c>
      <c r="T54" s="157" t="s">
        <v>170</v>
      </c>
      <c r="U54" s="157" t="s">
        <v>170</v>
      </c>
      <c r="V54" s="157" t="s">
        <v>170</v>
      </c>
      <c r="W54" s="157" t="s">
        <v>170</v>
      </c>
      <c r="X54" s="157" t="s">
        <v>170</v>
      </c>
      <c r="Y54" s="157" t="s">
        <v>170</v>
      </c>
      <c r="Z54" s="157" t="s">
        <v>170</v>
      </c>
      <c r="AA54" s="157" t="s">
        <v>170</v>
      </c>
      <c r="AB54" s="157" t="s">
        <v>170</v>
      </c>
      <c r="AC54" s="157" t="s">
        <v>170</v>
      </c>
      <c r="AD54" s="157" t="s">
        <v>170</v>
      </c>
    </row>
    <row r="55" spans="1:30">
      <c r="A55" s="157">
        <v>1804</v>
      </c>
      <c r="B55" s="157">
        <v>3.2975999999999998E-2</v>
      </c>
      <c r="C55" s="157" t="s">
        <v>170</v>
      </c>
      <c r="D55" s="157" t="s">
        <v>170</v>
      </c>
      <c r="E55" s="157" t="s">
        <v>170</v>
      </c>
      <c r="F55" s="157" t="s">
        <v>170</v>
      </c>
      <c r="G55" s="157" t="s">
        <v>170</v>
      </c>
      <c r="H55" s="157" t="s">
        <v>170</v>
      </c>
      <c r="I55" s="157" t="s">
        <v>170</v>
      </c>
      <c r="J55" s="157" t="s">
        <v>170</v>
      </c>
      <c r="K55" s="157" t="s">
        <v>170</v>
      </c>
      <c r="L55" s="157" t="s">
        <v>170</v>
      </c>
      <c r="M55" s="157" t="s">
        <v>170</v>
      </c>
      <c r="N55" s="157" t="s">
        <v>170</v>
      </c>
      <c r="O55" s="157" t="s">
        <v>170</v>
      </c>
      <c r="P55" s="157" t="s">
        <v>170</v>
      </c>
      <c r="Q55" s="157" t="s">
        <v>170</v>
      </c>
      <c r="R55" s="157" t="s">
        <v>170</v>
      </c>
      <c r="S55" s="157" t="s">
        <v>170</v>
      </c>
      <c r="T55" s="157" t="s">
        <v>170</v>
      </c>
      <c r="U55" s="157" t="s">
        <v>170</v>
      </c>
      <c r="V55" s="157" t="s">
        <v>170</v>
      </c>
      <c r="W55" s="157" t="s">
        <v>170</v>
      </c>
      <c r="X55" s="157" t="s">
        <v>170</v>
      </c>
      <c r="Y55" s="157" t="s">
        <v>170</v>
      </c>
      <c r="Z55" s="157" t="s">
        <v>170</v>
      </c>
      <c r="AA55" s="157" t="s">
        <v>170</v>
      </c>
      <c r="AB55" s="157" t="s">
        <v>170</v>
      </c>
      <c r="AC55" s="157" t="s">
        <v>170</v>
      </c>
      <c r="AD55" s="157" t="s">
        <v>170</v>
      </c>
    </row>
    <row r="56" spans="1:30">
      <c r="A56" s="157">
        <v>1805</v>
      </c>
      <c r="B56" s="157">
        <v>3.2975999999999998E-2</v>
      </c>
      <c r="C56" s="157" t="s">
        <v>170</v>
      </c>
      <c r="D56" s="157" t="s">
        <v>170</v>
      </c>
      <c r="E56" s="157" t="s">
        <v>170</v>
      </c>
      <c r="F56" s="157" t="s">
        <v>170</v>
      </c>
      <c r="G56" s="157" t="s">
        <v>170</v>
      </c>
      <c r="H56" s="157" t="s">
        <v>170</v>
      </c>
      <c r="I56" s="157" t="s">
        <v>170</v>
      </c>
      <c r="J56" s="157" t="s">
        <v>170</v>
      </c>
      <c r="K56" s="157" t="s">
        <v>170</v>
      </c>
      <c r="L56" s="157" t="s">
        <v>170</v>
      </c>
      <c r="M56" s="157" t="s">
        <v>170</v>
      </c>
      <c r="N56" s="157" t="s">
        <v>170</v>
      </c>
      <c r="O56" s="157" t="s">
        <v>170</v>
      </c>
      <c r="P56" s="157" t="s">
        <v>170</v>
      </c>
      <c r="Q56" s="157" t="s">
        <v>170</v>
      </c>
      <c r="R56" s="157" t="s">
        <v>170</v>
      </c>
      <c r="S56" s="157" t="s">
        <v>170</v>
      </c>
      <c r="T56" s="157" t="s">
        <v>170</v>
      </c>
      <c r="U56" s="157" t="s">
        <v>170</v>
      </c>
      <c r="V56" s="157" t="s">
        <v>170</v>
      </c>
      <c r="W56" s="157" t="s">
        <v>170</v>
      </c>
      <c r="X56" s="157" t="s">
        <v>170</v>
      </c>
      <c r="Y56" s="157" t="s">
        <v>170</v>
      </c>
      <c r="Z56" s="157" t="s">
        <v>170</v>
      </c>
      <c r="AA56" s="157" t="s">
        <v>170</v>
      </c>
      <c r="AB56" s="157" t="s">
        <v>170</v>
      </c>
      <c r="AC56" s="157" t="s">
        <v>170</v>
      </c>
      <c r="AD56" s="157" t="s">
        <v>170</v>
      </c>
    </row>
    <row r="57" spans="1:30">
      <c r="A57" s="157">
        <v>1806</v>
      </c>
      <c r="B57" s="157">
        <v>3.6639999999999999E-2</v>
      </c>
      <c r="C57" s="157" t="s">
        <v>170</v>
      </c>
      <c r="D57" s="157" t="s">
        <v>170</v>
      </c>
      <c r="E57" s="157" t="s">
        <v>170</v>
      </c>
      <c r="F57" s="157" t="s">
        <v>170</v>
      </c>
      <c r="G57" s="157" t="s">
        <v>170</v>
      </c>
      <c r="H57" s="157" t="s">
        <v>170</v>
      </c>
      <c r="I57" s="157" t="s">
        <v>170</v>
      </c>
      <c r="J57" s="157" t="s">
        <v>170</v>
      </c>
      <c r="K57" s="157" t="s">
        <v>170</v>
      </c>
      <c r="L57" s="157" t="s">
        <v>170</v>
      </c>
      <c r="M57" s="157" t="s">
        <v>170</v>
      </c>
      <c r="N57" s="157" t="s">
        <v>170</v>
      </c>
      <c r="O57" s="157" t="s">
        <v>170</v>
      </c>
      <c r="P57" s="157" t="s">
        <v>170</v>
      </c>
      <c r="Q57" s="157" t="s">
        <v>170</v>
      </c>
      <c r="R57" s="157" t="s">
        <v>170</v>
      </c>
      <c r="S57" s="157" t="s">
        <v>170</v>
      </c>
      <c r="T57" s="157" t="s">
        <v>170</v>
      </c>
      <c r="U57" s="157" t="s">
        <v>170</v>
      </c>
      <c r="V57" s="157" t="s">
        <v>170</v>
      </c>
      <c r="W57" s="157" t="s">
        <v>170</v>
      </c>
      <c r="X57" s="157" t="s">
        <v>170</v>
      </c>
      <c r="Y57" s="157" t="s">
        <v>170</v>
      </c>
      <c r="Z57" s="157" t="s">
        <v>170</v>
      </c>
      <c r="AA57" s="157" t="s">
        <v>170</v>
      </c>
      <c r="AB57" s="157" t="s">
        <v>170</v>
      </c>
      <c r="AC57" s="157" t="s">
        <v>170</v>
      </c>
      <c r="AD57" s="157" t="s">
        <v>170</v>
      </c>
    </row>
    <row r="58" spans="1:30">
      <c r="A58" s="157">
        <v>1807</v>
      </c>
      <c r="B58" s="157">
        <v>3.6639999999999999E-2</v>
      </c>
      <c r="C58" s="157" t="s">
        <v>170</v>
      </c>
      <c r="D58" s="157" t="s">
        <v>170</v>
      </c>
      <c r="E58" s="157" t="s">
        <v>170</v>
      </c>
      <c r="F58" s="157" t="s">
        <v>170</v>
      </c>
      <c r="G58" s="157" t="s">
        <v>170</v>
      </c>
      <c r="H58" s="157" t="s">
        <v>170</v>
      </c>
      <c r="I58" s="157" t="s">
        <v>170</v>
      </c>
      <c r="J58" s="157" t="s">
        <v>170</v>
      </c>
      <c r="K58" s="157" t="s">
        <v>170</v>
      </c>
      <c r="L58" s="157" t="s">
        <v>170</v>
      </c>
      <c r="M58" s="157" t="s">
        <v>170</v>
      </c>
      <c r="N58" s="157" t="s">
        <v>170</v>
      </c>
      <c r="O58" s="157" t="s">
        <v>170</v>
      </c>
      <c r="P58" s="157" t="s">
        <v>170</v>
      </c>
      <c r="Q58" s="157" t="s">
        <v>170</v>
      </c>
      <c r="R58" s="157" t="s">
        <v>170</v>
      </c>
      <c r="S58" s="157" t="s">
        <v>170</v>
      </c>
      <c r="T58" s="157" t="s">
        <v>170</v>
      </c>
      <c r="U58" s="157" t="s">
        <v>170</v>
      </c>
      <c r="V58" s="157" t="s">
        <v>170</v>
      </c>
      <c r="W58" s="157" t="s">
        <v>170</v>
      </c>
      <c r="X58" s="157" t="s">
        <v>170</v>
      </c>
      <c r="Y58" s="157" t="s">
        <v>170</v>
      </c>
      <c r="Z58" s="157" t="s">
        <v>170</v>
      </c>
      <c r="AA58" s="157" t="s">
        <v>170</v>
      </c>
      <c r="AB58" s="157" t="s">
        <v>170</v>
      </c>
      <c r="AC58" s="157" t="s">
        <v>170</v>
      </c>
      <c r="AD58" s="157" t="s">
        <v>170</v>
      </c>
    </row>
    <row r="59" spans="1:30">
      <c r="A59" s="157">
        <v>1808</v>
      </c>
      <c r="B59" s="157">
        <v>3.6639999999999999E-2</v>
      </c>
      <c r="C59" s="157" t="s">
        <v>170</v>
      </c>
      <c r="D59" s="157" t="s">
        <v>170</v>
      </c>
      <c r="E59" s="157" t="s">
        <v>170</v>
      </c>
      <c r="F59" s="157" t="s">
        <v>170</v>
      </c>
      <c r="G59" s="157" t="s">
        <v>170</v>
      </c>
      <c r="H59" s="157" t="s">
        <v>170</v>
      </c>
      <c r="I59" s="157" t="s">
        <v>170</v>
      </c>
      <c r="J59" s="157" t="s">
        <v>170</v>
      </c>
      <c r="K59" s="157" t="s">
        <v>170</v>
      </c>
      <c r="L59" s="157" t="s">
        <v>170</v>
      </c>
      <c r="M59" s="157" t="s">
        <v>170</v>
      </c>
      <c r="N59" s="157" t="s">
        <v>170</v>
      </c>
      <c r="O59" s="157" t="s">
        <v>170</v>
      </c>
      <c r="P59" s="157" t="s">
        <v>170</v>
      </c>
      <c r="Q59" s="157" t="s">
        <v>170</v>
      </c>
      <c r="R59" s="157" t="s">
        <v>170</v>
      </c>
      <c r="S59" s="157" t="s">
        <v>170</v>
      </c>
      <c r="T59" s="157" t="s">
        <v>170</v>
      </c>
      <c r="U59" s="157" t="s">
        <v>170</v>
      </c>
      <c r="V59" s="157" t="s">
        <v>170</v>
      </c>
      <c r="W59" s="157" t="s">
        <v>170</v>
      </c>
      <c r="X59" s="157" t="s">
        <v>170</v>
      </c>
      <c r="Y59" s="157" t="s">
        <v>170</v>
      </c>
      <c r="Z59" s="157" t="s">
        <v>170</v>
      </c>
      <c r="AA59" s="157" t="s">
        <v>170</v>
      </c>
      <c r="AB59" s="157" t="s">
        <v>170</v>
      </c>
      <c r="AC59" s="157" t="s">
        <v>170</v>
      </c>
      <c r="AD59" s="157" t="s">
        <v>170</v>
      </c>
    </row>
    <row r="60" spans="1:30">
      <c r="A60" s="157">
        <v>1809</v>
      </c>
      <c r="B60" s="157">
        <v>3.6639999999999999E-2</v>
      </c>
      <c r="C60" s="157" t="s">
        <v>170</v>
      </c>
      <c r="D60" s="157" t="s">
        <v>170</v>
      </c>
      <c r="E60" s="157" t="s">
        <v>170</v>
      </c>
      <c r="F60" s="157" t="s">
        <v>170</v>
      </c>
      <c r="G60" s="157" t="s">
        <v>170</v>
      </c>
      <c r="H60" s="157" t="s">
        <v>170</v>
      </c>
      <c r="I60" s="157" t="s">
        <v>170</v>
      </c>
      <c r="J60" s="157" t="s">
        <v>170</v>
      </c>
      <c r="K60" s="157" t="s">
        <v>170</v>
      </c>
      <c r="L60" s="157" t="s">
        <v>170</v>
      </c>
      <c r="M60" s="157" t="s">
        <v>170</v>
      </c>
      <c r="N60" s="157" t="s">
        <v>170</v>
      </c>
      <c r="O60" s="157" t="s">
        <v>170</v>
      </c>
      <c r="P60" s="157" t="s">
        <v>170</v>
      </c>
      <c r="Q60" s="157" t="s">
        <v>170</v>
      </c>
      <c r="R60" s="157" t="s">
        <v>170</v>
      </c>
      <c r="S60" s="157" t="s">
        <v>170</v>
      </c>
      <c r="T60" s="157" t="s">
        <v>170</v>
      </c>
      <c r="U60" s="157" t="s">
        <v>170</v>
      </c>
      <c r="V60" s="157" t="s">
        <v>170</v>
      </c>
      <c r="W60" s="157" t="s">
        <v>170</v>
      </c>
      <c r="X60" s="157" t="s">
        <v>170</v>
      </c>
      <c r="Y60" s="157" t="s">
        <v>170</v>
      </c>
      <c r="Z60" s="157" t="s">
        <v>170</v>
      </c>
      <c r="AA60" s="157" t="s">
        <v>170</v>
      </c>
      <c r="AB60" s="157" t="s">
        <v>170</v>
      </c>
      <c r="AC60" s="157" t="s">
        <v>170</v>
      </c>
      <c r="AD60" s="157" t="s">
        <v>170</v>
      </c>
    </row>
    <row r="61" spans="1:30">
      <c r="A61" s="157">
        <v>1810</v>
      </c>
      <c r="B61" s="157">
        <v>3.6639999999999999E-2</v>
      </c>
      <c r="C61" s="157" t="s">
        <v>170</v>
      </c>
      <c r="D61" s="157" t="s">
        <v>170</v>
      </c>
      <c r="E61" s="157" t="s">
        <v>170</v>
      </c>
      <c r="F61" s="157" t="s">
        <v>170</v>
      </c>
      <c r="G61" s="157" t="s">
        <v>170</v>
      </c>
      <c r="H61" s="157" t="s">
        <v>170</v>
      </c>
      <c r="I61" s="157" t="s">
        <v>170</v>
      </c>
      <c r="J61" s="157" t="s">
        <v>170</v>
      </c>
      <c r="K61" s="157" t="s">
        <v>170</v>
      </c>
      <c r="L61" s="157" t="s">
        <v>170</v>
      </c>
      <c r="M61" s="157" t="s">
        <v>170</v>
      </c>
      <c r="N61" s="157" t="s">
        <v>170</v>
      </c>
      <c r="O61" s="157" t="s">
        <v>170</v>
      </c>
      <c r="P61" s="157" t="s">
        <v>170</v>
      </c>
      <c r="Q61" s="157" t="s">
        <v>170</v>
      </c>
      <c r="R61" s="157" t="s">
        <v>170</v>
      </c>
      <c r="S61" s="157" t="s">
        <v>170</v>
      </c>
      <c r="T61" s="157" t="s">
        <v>170</v>
      </c>
      <c r="U61" s="157" t="s">
        <v>170</v>
      </c>
      <c r="V61" s="157" t="s">
        <v>170</v>
      </c>
      <c r="W61" s="157" t="s">
        <v>170</v>
      </c>
      <c r="X61" s="157" t="s">
        <v>170</v>
      </c>
      <c r="Y61" s="157" t="s">
        <v>170</v>
      </c>
      <c r="Z61" s="157" t="s">
        <v>170</v>
      </c>
      <c r="AA61" s="157" t="s">
        <v>170</v>
      </c>
      <c r="AB61" s="157" t="s">
        <v>170</v>
      </c>
      <c r="AC61" s="157" t="s">
        <v>170</v>
      </c>
      <c r="AD61" s="157" t="s">
        <v>170</v>
      </c>
    </row>
    <row r="62" spans="1:30">
      <c r="A62" s="157">
        <v>1811</v>
      </c>
      <c r="B62" s="157">
        <v>4.0304E-2</v>
      </c>
      <c r="C62" s="157" t="s">
        <v>170</v>
      </c>
      <c r="D62" s="157" t="s">
        <v>170</v>
      </c>
      <c r="E62" s="157" t="s">
        <v>170</v>
      </c>
      <c r="F62" s="157" t="s">
        <v>170</v>
      </c>
      <c r="G62" s="157" t="s">
        <v>170</v>
      </c>
      <c r="H62" s="157" t="s">
        <v>170</v>
      </c>
      <c r="I62" s="157" t="s">
        <v>170</v>
      </c>
      <c r="J62" s="157" t="s">
        <v>170</v>
      </c>
      <c r="K62" s="157" t="s">
        <v>170</v>
      </c>
      <c r="L62" s="157" t="s">
        <v>170</v>
      </c>
      <c r="M62" s="157" t="s">
        <v>170</v>
      </c>
      <c r="N62" s="157" t="s">
        <v>170</v>
      </c>
      <c r="O62" s="157" t="s">
        <v>170</v>
      </c>
      <c r="P62" s="157" t="s">
        <v>170</v>
      </c>
      <c r="Q62" s="157" t="s">
        <v>170</v>
      </c>
      <c r="R62" s="157" t="s">
        <v>170</v>
      </c>
      <c r="S62" s="157" t="s">
        <v>170</v>
      </c>
      <c r="T62" s="157" t="s">
        <v>170</v>
      </c>
      <c r="U62" s="157" t="s">
        <v>170</v>
      </c>
      <c r="V62" s="157" t="s">
        <v>170</v>
      </c>
      <c r="W62" s="157" t="s">
        <v>170</v>
      </c>
      <c r="X62" s="157" t="s">
        <v>170</v>
      </c>
      <c r="Y62" s="157" t="s">
        <v>170</v>
      </c>
      <c r="Z62" s="157" t="s">
        <v>170</v>
      </c>
      <c r="AA62" s="157" t="s">
        <v>170</v>
      </c>
      <c r="AB62" s="157" t="s">
        <v>170</v>
      </c>
      <c r="AC62" s="157" t="s">
        <v>170</v>
      </c>
      <c r="AD62" s="157" t="s">
        <v>170</v>
      </c>
    </row>
    <row r="63" spans="1:30">
      <c r="A63" s="157">
        <v>1812</v>
      </c>
      <c r="B63" s="157">
        <v>4.0304E-2</v>
      </c>
      <c r="C63" s="157" t="s">
        <v>170</v>
      </c>
      <c r="D63" s="157" t="s">
        <v>170</v>
      </c>
      <c r="E63" s="157" t="s">
        <v>170</v>
      </c>
      <c r="F63" s="157" t="s">
        <v>170</v>
      </c>
      <c r="G63" s="157" t="s">
        <v>170</v>
      </c>
      <c r="H63" s="157" t="s">
        <v>170</v>
      </c>
      <c r="I63" s="157" t="s">
        <v>170</v>
      </c>
      <c r="J63" s="157" t="s">
        <v>170</v>
      </c>
      <c r="K63" s="157" t="s">
        <v>170</v>
      </c>
      <c r="L63" s="157" t="s">
        <v>170</v>
      </c>
      <c r="M63" s="157" t="s">
        <v>170</v>
      </c>
      <c r="N63" s="157" t="s">
        <v>170</v>
      </c>
      <c r="O63" s="157" t="s">
        <v>170</v>
      </c>
      <c r="P63" s="157" t="s">
        <v>170</v>
      </c>
      <c r="Q63" s="157" t="s">
        <v>170</v>
      </c>
      <c r="R63" s="157" t="s">
        <v>170</v>
      </c>
      <c r="S63" s="157" t="s">
        <v>170</v>
      </c>
      <c r="T63" s="157" t="s">
        <v>170</v>
      </c>
      <c r="U63" s="157" t="s">
        <v>170</v>
      </c>
      <c r="V63" s="157" t="s">
        <v>170</v>
      </c>
      <c r="W63" s="157" t="s">
        <v>170</v>
      </c>
      <c r="X63" s="157" t="s">
        <v>170</v>
      </c>
      <c r="Y63" s="157" t="s">
        <v>170</v>
      </c>
      <c r="Z63" s="157" t="s">
        <v>170</v>
      </c>
      <c r="AA63" s="157" t="s">
        <v>170</v>
      </c>
      <c r="AB63" s="157" t="s">
        <v>170</v>
      </c>
      <c r="AC63" s="157" t="s">
        <v>170</v>
      </c>
      <c r="AD63" s="157" t="s">
        <v>170</v>
      </c>
    </row>
    <row r="64" spans="1:30">
      <c r="A64" s="157">
        <v>1813</v>
      </c>
      <c r="B64" s="157">
        <v>4.0304E-2</v>
      </c>
      <c r="C64" s="157" t="s">
        <v>170</v>
      </c>
      <c r="D64" s="157" t="s">
        <v>170</v>
      </c>
      <c r="E64" s="157" t="s">
        <v>170</v>
      </c>
      <c r="F64" s="157" t="s">
        <v>170</v>
      </c>
      <c r="G64" s="157" t="s">
        <v>170</v>
      </c>
      <c r="H64" s="157" t="s">
        <v>170</v>
      </c>
      <c r="I64" s="157" t="s">
        <v>170</v>
      </c>
      <c r="J64" s="157" t="s">
        <v>170</v>
      </c>
      <c r="K64" s="157" t="s">
        <v>170</v>
      </c>
      <c r="L64" s="157" t="s">
        <v>170</v>
      </c>
      <c r="M64" s="157" t="s">
        <v>170</v>
      </c>
      <c r="N64" s="157" t="s">
        <v>170</v>
      </c>
      <c r="O64" s="157" t="s">
        <v>170</v>
      </c>
      <c r="P64" s="157" t="s">
        <v>170</v>
      </c>
      <c r="Q64" s="157" t="s">
        <v>170</v>
      </c>
      <c r="R64" s="157" t="s">
        <v>170</v>
      </c>
      <c r="S64" s="157" t="s">
        <v>170</v>
      </c>
      <c r="T64" s="157" t="s">
        <v>170</v>
      </c>
      <c r="U64" s="157" t="s">
        <v>170</v>
      </c>
      <c r="V64" s="157" t="s">
        <v>170</v>
      </c>
      <c r="W64" s="157" t="s">
        <v>170</v>
      </c>
      <c r="X64" s="157" t="s">
        <v>170</v>
      </c>
      <c r="Y64" s="157" t="s">
        <v>170</v>
      </c>
      <c r="Z64" s="157" t="s">
        <v>170</v>
      </c>
      <c r="AA64" s="157" t="s">
        <v>170</v>
      </c>
      <c r="AB64" s="157" t="s">
        <v>170</v>
      </c>
      <c r="AC64" s="157" t="s">
        <v>170</v>
      </c>
      <c r="AD64" s="157" t="s">
        <v>170</v>
      </c>
    </row>
    <row r="65" spans="1:30">
      <c r="A65" s="157">
        <v>1814</v>
      </c>
      <c r="B65" s="157">
        <v>4.0304E-2</v>
      </c>
      <c r="C65" s="157" t="s">
        <v>170</v>
      </c>
      <c r="D65" s="157" t="s">
        <v>170</v>
      </c>
      <c r="E65" s="157" t="s">
        <v>170</v>
      </c>
      <c r="F65" s="157" t="s">
        <v>170</v>
      </c>
      <c r="G65" s="157" t="s">
        <v>170</v>
      </c>
      <c r="H65" s="157" t="s">
        <v>170</v>
      </c>
      <c r="I65" s="157" t="s">
        <v>170</v>
      </c>
      <c r="J65" s="157" t="s">
        <v>170</v>
      </c>
      <c r="K65" s="157" t="s">
        <v>170</v>
      </c>
      <c r="L65" s="157" t="s">
        <v>170</v>
      </c>
      <c r="M65" s="157" t="s">
        <v>170</v>
      </c>
      <c r="N65" s="157" t="s">
        <v>170</v>
      </c>
      <c r="O65" s="157" t="s">
        <v>170</v>
      </c>
      <c r="P65" s="157" t="s">
        <v>170</v>
      </c>
      <c r="Q65" s="157" t="s">
        <v>170</v>
      </c>
      <c r="R65" s="157" t="s">
        <v>170</v>
      </c>
      <c r="S65" s="157" t="s">
        <v>170</v>
      </c>
      <c r="T65" s="157" t="s">
        <v>170</v>
      </c>
      <c r="U65" s="157" t="s">
        <v>170</v>
      </c>
      <c r="V65" s="157" t="s">
        <v>170</v>
      </c>
      <c r="W65" s="157" t="s">
        <v>170</v>
      </c>
      <c r="X65" s="157" t="s">
        <v>170</v>
      </c>
      <c r="Y65" s="157" t="s">
        <v>170</v>
      </c>
      <c r="Z65" s="157" t="s">
        <v>170</v>
      </c>
      <c r="AA65" s="157" t="s">
        <v>170</v>
      </c>
      <c r="AB65" s="157" t="s">
        <v>170</v>
      </c>
      <c r="AC65" s="157" t="s">
        <v>170</v>
      </c>
      <c r="AD65" s="157" t="s">
        <v>170</v>
      </c>
    </row>
    <row r="66" spans="1:30">
      <c r="A66" s="157">
        <v>1815</v>
      </c>
      <c r="B66" s="157">
        <v>4.3968E-2</v>
      </c>
      <c r="C66" s="157" t="s">
        <v>170</v>
      </c>
      <c r="D66" s="157" t="s">
        <v>170</v>
      </c>
      <c r="E66" s="157" t="s">
        <v>170</v>
      </c>
      <c r="F66" s="157" t="s">
        <v>170</v>
      </c>
      <c r="G66" s="157" t="s">
        <v>170</v>
      </c>
      <c r="H66" s="157" t="s">
        <v>170</v>
      </c>
      <c r="I66" s="157" t="s">
        <v>170</v>
      </c>
      <c r="J66" s="157" t="s">
        <v>170</v>
      </c>
      <c r="K66" s="157" t="s">
        <v>170</v>
      </c>
      <c r="L66" s="157" t="s">
        <v>170</v>
      </c>
      <c r="M66" s="157" t="s">
        <v>170</v>
      </c>
      <c r="N66" s="157" t="s">
        <v>170</v>
      </c>
      <c r="O66" s="157" t="s">
        <v>170</v>
      </c>
      <c r="P66" s="157" t="s">
        <v>170</v>
      </c>
      <c r="Q66" s="157" t="s">
        <v>170</v>
      </c>
      <c r="R66" s="157" t="s">
        <v>170</v>
      </c>
      <c r="S66" s="157" t="s">
        <v>170</v>
      </c>
      <c r="T66" s="157" t="s">
        <v>170</v>
      </c>
      <c r="U66" s="157" t="s">
        <v>170</v>
      </c>
      <c r="V66" s="157" t="s">
        <v>170</v>
      </c>
      <c r="W66" s="157" t="s">
        <v>170</v>
      </c>
      <c r="X66" s="157" t="s">
        <v>170</v>
      </c>
      <c r="Y66" s="157" t="s">
        <v>170</v>
      </c>
      <c r="Z66" s="157" t="s">
        <v>170</v>
      </c>
      <c r="AA66" s="157" t="s">
        <v>170</v>
      </c>
      <c r="AB66" s="157" t="s">
        <v>170</v>
      </c>
      <c r="AC66" s="157" t="s">
        <v>170</v>
      </c>
      <c r="AD66" s="157" t="s">
        <v>170</v>
      </c>
    </row>
    <row r="67" spans="1:30">
      <c r="A67" s="157">
        <v>1816</v>
      </c>
      <c r="B67" s="157">
        <v>4.7632000000000001E-2</v>
      </c>
      <c r="C67" s="157" t="s">
        <v>170</v>
      </c>
      <c r="D67" s="157" t="s">
        <v>170</v>
      </c>
      <c r="E67" s="157" t="s">
        <v>170</v>
      </c>
      <c r="F67" s="157" t="s">
        <v>170</v>
      </c>
      <c r="G67" s="157" t="s">
        <v>170</v>
      </c>
      <c r="H67" s="157" t="s">
        <v>170</v>
      </c>
      <c r="I67" s="157" t="s">
        <v>170</v>
      </c>
      <c r="J67" s="157" t="s">
        <v>170</v>
      </c>
      <c r="K67" s="157" t="s">
        <v>170</v>
      </c>
      <c r="L67" s="157" t="s">
        <v>170</v>
      </c>
      <c r="M67" s="157" t="s">
        <v>170</v>
      </c>
      <c r="N67" s="157" t="s">
        <v>170</v>
      </c>
      <c r="O67" s="157" t="s">
        <v>170</v>
      </c>
      <c r="P67" s="157" t="s">
        <v>170</v>
      </c>
      <c r="Q67" s="157" t="s">
        <v>170</v>
      </c>
      <c r="R67" s="157" t="s">
        <v>170</v>
      </c>
      <c r="S67" s="157" t="s">
        <v>170</v>
      </c>
      <c r="T67" s="157" t="s">
        <v>170</v>
      </c>
      <c r="U67" s="157" t="s">
        <v>170</v>
      </c>
      <c r="V67" s="157" t="s">
        <v>170</v>
      </c>
      <c r="W67" s="157" t="s">
        <v>170</v>
      </c>
      <c r="X67" s="157" t="s">
        <v>170</v>
      </c>
      <c r="Y67" s="157" t="s">
        <v>170</v>
      </c>
      <c r="Z67" s="157" t="s">
        <v>170</v>
      </c>
      <c r="AA67" s="157" t="s">
        <v>170</v>
      </c>
      <c r="AB67" s="157" t="s">
        <v>170</v>
      </c>
      <c r="AC67" s="157" t="s">
        <v>170</v>
      </c>
      <c r="AD67" s="157" t="s">
        <v>170</v>
      </c>
    </row>
    <row r="68" spans="1:30">
      <c r="A68" s="157">
        <v>1817</v>
      </c>
      <c r="B68" s="157">
        <v>5.1296000000000001E-2</v>
      </c>
      <c r="C68" s="157" t="s">
        <v>170</v>
      </c>
      <c r="D68" s="157" t="s">
        <v>170</v>
      </c>
      <c r="E68" s="157" t="s">
        <v>170</v>
      </c>
      <c r="F68" s="157" t="s">
        <v>170</v>
      </c>
      <c r="G68" s="157" t="s">
        <v>170</v>
      </c>
      <c r="H68" s="157" t="s">
        <v>170</v>
      </c>
      <c r="I68" s="157" t="s">
        <v>170</v>
      </c>
      <c r="J68" s="157" t="s">
        <v>170</v>
      </c>
      <c r="K68" s="157" t="s">
        <v>170</v>
      </c>
      <c r="L68" s="157" t="s">
        <v>170</v>
      </c>
      <c r="M68" s="157" t="s">
        <v>170</v>
      </c>
      <c r="N68" s="157" t="s">
        <v>170</v>
      </c>
      <c r="O68" s="157" t="s">
        <v>170</v>
      </c>
      <c r="P68" s="157" t="s">
        <v>170</v>
      </c>
      <c r="Q68" s="157" t="s">
        <v>170</v>
      </c>
      <c r="R68" s="157" t="s">
        <v>170</v>
      </c>
      <c r="S68" s="157" t="s">
        <v>170</v>
      </c>
      <c r="T68" s="157" t="s">
        <v>170</v>
      </c>
      <c r="U68" s="157" t="s">
        <v>170</v>
      </c>
      <c r="V68" s="157" t="s">
        <v>170</v>
      </c>
      <c r="W68" s="157" t="s">
        <v>170</v>
      </c>
      <c r="X68" s="157" t="s">
        <v>170</v>
      </c>
      <c r="Y68" s="157" t="s">
        <v>170</v>
      </c>
      <c r="Z68" s="157" t="s">
        <v>170</v>
      </c>
      <c r="AA68" s="157" t="s">
        <v>170</v>
      </c>
      <c r="AB68" s="157" t="s">
        <v>170</v>
      </c>
      <c r="AC68" s="157" t="s">
        <v>170</v>
      </c>
      <c r="AD68" s="157" t="s">
        <v>170</v>
      </c>
    </row>
    <row r="69" spans="1:30">
      <c r="A69" s="157">
        <v>1818</v>
      </c>
      <c r="B69" s="157">
        <v>5.1296000000000001E-2</v>
      </c>
      <c r="C69" s="157" t="s">
        <v>170</v>
      </c>
      <c r="D69" s="157" t="s">
        <v>170</v>
      </c>
      <c r="E69" s="157" t="s">
        <v>170</v>
      </c>
      <c r="F69" s="157" t="s">
        <v>170</v>
      </c>
      <c r="G69" s="157" t="s">
        <v>170</v>
      </c>
      <c r="H69" s="157" t="s">
        <v>170</v>
      </c>
      <c r="I69" s="157" t="s">
        <v>170</v>
      </c>
      <c r="J69" s="157" t="s">
        <v>170</v>
      </c>
      <c r="K69" s="157" t="s">
        <v>170</v>
      </c>
      <c r="L69" s="157" t="s">
        <v>170</v>
      </c>
      <c r="M69" s="157" t="s">
        <v>170</v>
      </c>
      <c r="N69" s="157" t="s">
        <v>170</v>
      </c>
      <c r="O69" s="157" t="s">
        <v>170</v>
      </c>
      <c r="P69" s="157" t="s">
        <v>170</v>
      </c>
      <c r="Q69" s="157" t="s">
        <v>170</v>
      </c>
      <c r="R69" s="157" t="s">
        <v>170</v>
      </c>
      <c r="S69" s="157" t="s">
        <v>170</v>
      </c>
      <c r="T69" s="157" t="s">
        <v>170</v>
      </c>
      <c r="U69" s="157" t="s">
        <v>170</v>
      </c>
      <c r="V69" s="157" t="s">
        <v>170</v>
      </c>
      <c r="W69" s="157" t="s">
        <v>170</v>
      </c>
      <c r="X69" s="157" t="s">
        <v>170</v>
      </c>
      <c r="Y69" s="157" t="s">
        <v>170</v>
      </c>
      <c r="Z69" s="157" t="s">
        <v>170</v>
      </c>
      <c r="AA69" s="157" t="s">
        <v>170</v>
      </c>
      <c r="AB69" s="157" t="s">
        <v>170</v>
      </c>
      <c r="AC69" s="157" t="s">
        <v>170</v>
      </c>
      <c r="AD69" s="157" t="s">
        <v>170</v>
      </c>
    </row>
    <row r="70" spans="1:30">
      <c r="A70" s="157">
        <v>1819</v>
      </c>
      <c r="B70" s="157">
        <v>5.1296000000000001E-2</v>
      </c>
      <c r="C70" s="157" t="s">
        <v>170</v>
      </c>
      <c r="D70" s="157" t="s">
        <v>170</v>
      </c>
      <c r="E70" s="157" t="s">
        <v>170</v>
      </c>
      <c r="F70" s="157" t="s">
        <v>170</v>
      </c>
      <c r="G70" s="157" t="s">
        <v>170</v>
      </c>
      <c r="H70" s="157" t="s">
        <v>170</v>
      </c>
      <c r="I70" s="157" t="s">
        <v>170</v>
      </c>
      <c r="J70" s="157" t="s">
        <v>170</v>
      </c>
      <c r="K70" s="157" t="s">
        <v>170</v>
      </c>
      <c r="L70" s="157" t="s">
        <v>170</v>
      </c>
      <c r="M70" s="157" t="s">
        <v>170</v>
      </c>
      <c r="N70" s="157" t="s">
        <v>170</v>
      </c>
      <c r="O70" s="157" t="s">
        <v>170</v>
      </c>
      <c r="P70" s="157" t="s">
        <v>170</v>
      </c>
      <c r="Q70" s="157" t="s">
        <v>170</v>
      </c>
      <c r="R70" s="157" t="s">
        <v>170</v>
      </c>
      <c r="S70" s="157" t="s">
        <v>170</v>
      </c>
      <c r="T70" s="157" t="s">
        <v>170</v>
      </c>
      <c r="U70" s="157" t="s">
        <v>170</v>
      </c>
      <c r="V70" s="157" t="s">
        <v>170</v>
      </c>
      <c r="W70" s="157" t="s">
        <v>170</v>
      </c>
      <c r="X70" s="157" t="s">
        <v>170</v>
      </c>
      <c r="Y70" s="157" t="s">
        <v>170</v>
      </c>
      <c r="Z70" s="157" t="s">
        <v>170</v>
      </c>
      <c r="AA70" s="157" t="s">
        <v>170</v>
      </c>
      <c r="AB70" s="157" t="s">
        <v>170</v>
      </c>
      <c r="AC70" s="157" t="s">
        <v>170</v>
      </c>
      <c r="AD70" s="157" t="s">
        <v>170</v>
      </c>
    </row>
    <row r="71" spans="1:30">
      <c r="A71" s="157">
        <v>1820</v>
      </c>
      <c r="B71" s="157">
        <v>5.1296000000000001E-2</v>
      </c>
      <c r="C71" s="157" t="s">
        <v>170</v>
      </c>
      <c r="D71" s="157" t="s">
        <v>170</v>
      </c>
      <c r="E71" s="157" t="s">
        <v>170</v>
      </c>
      <c r="F71" s="157" t="s">
        <v>170</v>
      </c>
      <c r="G71" s="157" t="s">
        <v>170</v>
      </c>
      <c r="H71" s="157" t="s">
        <v>170</v>
      </c>
      <c r="I71" s="157" t="s">
        <v>170</v>
      </c>
      <c r="J71" s="157" t="s">
        <v>170</v>
      </c>
      <c r="K71" s="157" t="s">
        <v>170</v>
      </c>
      <c r="L71" s="157" t="s">
        <v>170</v>
      </c>
      <c r="M71" s="157" t="s">
        <v>170</v>
      </c>
      <c r="N71" s="157" t="s">
        <v>170</v>
      </c>
      <c r="O71" s="157" t="s">
        <v>170</v>
      </c>
      <c r="P71" s="157" t="s">
        <v>170</v>
      </c>
      <c r="Q71" s="157" t="s">
        <v>170</v>
      </c>
      <c r="R71" s="157" t="s">
        <v>170</v>
      </c>
      <c r="S71" s="157" t="s">
        <v>170</v>
      </c>
      <c r="T71" s="157" t="s">
        <v>170</v>
      </c>
      <c r="U71" s="157" t="s">
        <v>170</v>
      </c>
      <c r="V71" s="157" t="s">
        <v>170</v>
      </c>
      <c r="W71" s="157" t="s">
        <v>170</v>
      </c>
      <c r="X71" s="157" t="s">
        <v>170</v>
      </c>
      <c r="Y71" s="157" t="s">
        <v>170</v>
      </c>
      <c r="Z71" s="157" t="s">
        <v>170</v>
      </c>
      <c r="AA71" s="157" t="s">
        <v>170</v>
      </c>
      <c r="AB71" s="157" t="s">
        <v>170</v>
      </c>
      <c r="AC71" s="157" t="s">
        <v>170</v>
      </c>
      <c r="AD71" s="157" t="s">
        <v>170</v>
      </c>
    </row>
    <row r="72" spans="1:30">
      <c r="A72" s="157">
        <v>1821</v>
      </c>
      <c r="B72" s="157">
        <v>5.1296000000000001E-2</v>
      </c>
      <c r="C72" s="157" t="s">
        <v>170</v>
      </c>
      <c r="D72" s="157" t="s">
        <v>170</v>
      </c>
      <c r="E72" s="157" t="s">
        <v>170</v>
      </c>
      <c r="F72" s="157" t="s">
        <v>170</v>
      </c>
      <c r="G72" s="157" t="s">
        <v>170</v>
      </c>
      <c r="H72" s="157" t="s">
        <v>170</v>
      </c>
      <c r="I72" s="157" t="s">
        <v>170</v>
      </c>
      <c r="J72" s="157" t="s">
        <v>170</v>
      </c>
      <c r="K72" s="157" t="s">
        <v>170</v>
      </c>
      <c r="L72" s="157" t="s">
        <v>170</v>
      </c>
      <c r="M72" s="157" t="s">
        <v>170</v>
      </c>
      <c r="N72" s="157" t="s">
        <v>170</v>
      </c>
      <c r="O72" s="157" t="s">
        <v>170</v>
      </c>
      <c r="P72" s="157" t="s">
        <v>170</v>
      </c>
      <c r="Q72" s="157" t="s">
        <v>170</v>
      </c>
      <c r="R72" s="157" t="s">
        <v>170</v>
      </c>
      <c r="S72" s="157" t="s">
        <v>170</v>
      </c>
      <c r="T72" s="157" t="s">
        <v>170</v>
      </c>
      <c r="U72" s="157" t="s">
        <v>170</v>
      </c>
      <c r="V72" s="157" t="s">
        <v>170</v>
      </c>
      <c r="W72" s="157" t="s">
        <v>170</v>
      </c>
      <c r="X72" s="157" t="s">
        <v>170</v>
      </c>
      <c r="Y72" s="157" t="s">
        <v>170</v>
      </c>
      <c r="Z72" s="157" t="s">
        <v>170</v>
      </c>
      <c r="AA72" s="157" t="s">
        <v>170</v>
      </c>
      <c r="AB72" s="157" t="s">
        <v>170</v>
      </c>
      <c r="AC72" s="157" t="s">
        <v>170</v>
      </c>
      <c r="AD72" s="157" t="s">
        <v>170</v>
      </c>
    </row>
    <row r="73" spans="1:30">
      <c r="A73" s="157">
        <v>1822</v>
      </c>
      <c r="B73" s="157">
        <v>5.4960000000000002E-2</v>
      </c>
      <c r="C73" s="157" t="s">
        <v>170</v>
      </c>
      <c r="D73" s="157" t="s">
        <v>170</v>
      </c>
      <c r="E73" s="157" t="s">
        <v>170</v>
      </c>
      <c r="F73" s="157" t="s">
        <v>170</v>
      </c>
      <c r="G73" s="157" t="s">
        <v>170</v>
      </c>
      <c r="H73" s="157" t="s">
        <v>170</v>
      </c>
      <c r="I73" s="157" t="s">
        <v>170</v>
      </c>
      <c r="J73" s="157" t="s">
        <v>170</v>
      </c>
      <c r="K73" s="157" t="s">
        <v>170</v>
      </c>
      <c r="L73" s="157" t="s">
        <v>170</v>
      </c>
      <c r="M73" s="157" t="s">
        <v>170</v>
      </c>
      <c r="N73" s="157" t="s">
        <v>170</v>
      </c>
      <c r="O73" s="157" t="s">
        <v>170</v>
      </c>
      <c r="P73" s="157" t="s">
        <v>170</v>
      </c>
      <c r="Q73" s="157" t="s">
        <v>170</v>
      </c>
      <c r="R73" s="157" t="s">
        <v>170</v>
      </c>
      <c r="S73" s="157" t="s">
        <v>170</v>
      </c>
      <c r="T73" s="157" t="s">
        <v>170</v>
      </c>
      <c r="U73" s="157" t="s">
        <v>170</v>
      </c>
      <c r="V73" s="157" t="s">
        <v>170</v>
      </c>
      <c r="W73" s="157" t="s">
        <v>170</v>
      </c>
      <c r="X73" s="157" t="s">
        <v>170</v>
      </c>
      <c r="Y73" s="157" t="s">
        <v>170</v>
      </c>
      <c r="Z73" s="157" t="s">
        <v>170</v>
      </c>
      <c r="AA73" s="157" t="s">
        <v>170</v>
      </c>
      <c r="AB73" s="157" t="s">
        <v>170</v>
      </c>
      <c r="AC73" s="157" t="s">
        <v>170</v>
      </c>
      <c r="AD73" s="157" t="s">
        <v>170</v>
      </c>
    </row>
    <row r="74" spans="1:30">
      <c r="A74" s="157">
        <v>1823</v>
      </c>
      <c r="B74" s="157">
        <v>5.8624000000000002E-2</v>
      </c>
      <c r="C74" s="157" t="s">
        <v>170</v>
      </c>
      <c r="D74" s="157" t="s">
        <v>170</v>
      </c>
      <c r="E74" s="157" t="s">
        <v>170</v>
      </c>
      <c r="F74" s="157" t="s">
        <v>170</v>
      </c>
      <c r="G74" s="157" t="s">
        <v>170</v>
      </c>
      <c r="H74" s="157" t="s">
        <v>170</v>
      </c>
      <c r="I74" s="157" t="s">
        <v>170</v>
      </c>
      <c r="J74" s="157" t="s">
        <v>170</v>
      </c>
      <c r="K74" s="157" t="s">
        <v>170</v>
      </c>
      <c r="L74" s="157" t="s">
        <v>170</v>
      </c>
      <c r="M74" s="157" t="s">
        <v>170</v>
      </c>
      <c r="N74" s="157" t="s">
        <v>170</v>
      </c>
      <c r="O74" s="157" t="s">
        <v>170</v>
      </c>
      <c r="P74" s="157" t="s">
        <v>170</v>
      </c>
      <c r="Q74" s="157" t="s">
        <v>170</v>
      </c>
      <c r="R74" s="157" t="s">
        <v>170</v>
      </c>
      <c r="S74" s="157" t="s">
        <v>170</v>
      </c>
      <c r="T74" s="157" t="s">
        <v>170</v>
      </c>
      <c r="U74" s="157" t="s">
        <v>170</v>
      </c>
      <c r="V74" s="157" t="s">
        <v>170</v>
      </c>
      <c r="W74" s="157" t="s">
        <v>170</v>
      </c>
      <c r="X74" s="157" t="s">
        <v>170</v>
      </c>
      <c r="Y74" s="157" t="s">
        <v>170</v>
      </c>
      <c r="Z74" s="157" t="s">
        <v>170</v>
      </c>
      <c r="AA74" s="157" t="s">
        <v>170</v>
      </c>
      <c r="AB74" s="157" t="s">
        <v>170</v>
      </c>
      <c r="AC74" s="157" t="s">
        <v>170</v>
      </c>
      <c r="AD74" s="157" t="s">
        <v>170</v>
      </c>
    </row>
    <row r="75" spans="1:30">
      <c r="A75" s="157">
        <v>1824</v>
      </c>
      <c r="B75" s="157">
        <v>5.8624000000000002E-2</v>
      </c>
      <c r="C75" s="157" t="s">
        <v>170</v>
      </c>
      <c r="D75" s="157" t="s">
        <v>170</v>
      </c>
      <c r="E75" s="157" t="s">
        <v>170</v>
      </c>
      <c r="F75" s="157" t="s">
        <v>170</v>
      </c>
      <c r="G75" s="157" t="s">
        <v>170</v>
      </c>
      <c r="H75" s="157" t="s">
        <v>170</v>
      </c>
      <c r="I75" s="157" t="s">
        <v>170</v>
      </c>
      <c r="J75" s="157" t="s">
        <v>170</v>
      </c>
      <c r="K75" s="157" t="s">
        <v>170</v>
      </c>
      <c r="L75" s="157" t="s">
        <v>170</v>
      </c>
      <c r="M75" s="157" t="s">
        <v>170</v>
      </c>
      <c r="N75" s="157" t="s">
        <v>170</v>
      </c>
      <c r="O75" s="157" t="s">
        <v>170</v>
      </c>
      <c r="P75" s="157" t="s">
        <v>170</v>
      </c>
      <c r="Q75" s="157" t="s">
        <v>170</v>
      </c>
      <c r="R75" s="157" t="s">
        <v>170</v>
      </c>
      <c r="S75" s="157" t="s">
        <v>170</v>
      </c>
      <c r="T75" s="157" t="s">
        <v>170</v>
      </c>
      <c r="U75" s="157" t="s">
        <v>170</v>
      </c>
      <c r="V75" s="157" t="s">
        <v>170</v>
      </c>
      <c r="W75" s="157" t="s">
        <v>170</v>
      </c>
      <c r="X75" s="157" t="s">
        <v>170</v>
      </c>
      <c r="Y75" s="157" t="s">
        <v>170</v>
      </c>
      <c r="Z75" s="157" t="s">
        <v>170</v>
      </c>
      <c r="AA75" s="157" t="s">
        <v>170</v>
      </c>
      <c r="AB75" s="157" t="s">
        <v>170</v>
      </c>
      <c r="AC75" s="157" t="s">
        <v>170</v>
      </c>
      <c r="AD75" s="157" t="s">
        <v>170</v>
      </c>
    </row>
    <row r="76" spans="1:30">
      <c r="A76" s="157">
        <v>1825</v>
      </c>
      <c r="B76" s="157">
        <v>6.2288000000000003E-2</v>
      </c>
      <c r="C76" s="157" t="s">
        <v>170</v>
      </c>
      <c r="D76" s="157" t="s">
        <v>170</v>
      </c>
      <c r="E76" s="157" t="s">
        <v>170</v>
      </c>
      <c r="F76" s="157" t="s">
        <v>170</v>
      </c>
      <c r="G76" s="157" t="s">
        <v>170</v>
      </c>
      <c r="H76" s="157" t="s">
        <v>170</v>
      </c>
      <c r="I76" s="157" t="s">
        <v>170</v>
      </c>
      <c r="J76" s="157" t="s">
        <v>170</v>
      </c>
      <c r="K76" s="157" t="s">
        <v>170</v>
      </c>
      <c r="L76" s="157" t="s">
        <v>170</v>
      </c>
      <c r="M76" s="157" t="s">
        <v>170</v>
      </c>
      <c r="N76" s="157" t="s">
        <v>170</v>
      </c>
      <c r="O76" s="157" t="s">
        <v>170</v>
      </c>
      <c r="P76" s="157" t="s">
        <v>170</v>
      </c>
      <c r="Q76" s="157" t="s">
        <v>170</v>
      </c>
      <c r="R76" s="157" t="s">
        <v>170</v>
      </c>
      <c r="S76" s="157" t="s">
        <v>170</v>
      </c>
      <c r="T76" s="157" t="s">
        <v>170</v>
      </c>
      <c r="U76" s="157" t="s">
        <v>170</v>
      </c>
      <c r="V76" s="157" t="s">
        <v>170</v>
      </c>
      <c r="W76" s="157" t="s">
        <v>170</v>
      </c>
      <c r="X76" s="157" t="s">
        <v>170</v>
      </c>
      <c r="Y76" s="157" t="s">
        <v>170</v>
      </c>
      <c r="Z76" s="157" t="s">
        <v>170</v>
      </c>
      <c r="AA76" s="157" t="s">
        <v>170</v>
      </c>
      <c r="AB76" s="157" t="s">
        <v>170</v>
      </c>
      <c r="AC76" s="157" t="s">
        <v>170</v>
      </c>
      <c r="AD76" s="157" t="s">
        <v>170</v>
      </c>
    </row>
    <row r="77" spans="1:30">
      <c r="A77" s="157">
        <v>1826</v>
      </c>
      <c r="B77" s="157">
        <v>6.2288000000000003E-2</v>
      </c>
      <c r="C77" s="157" t="s">
        <v>170</v>
      </c>
      <c r="D77" s="157" t="s">
        <v>170</v>
      </c>
      <c r="E77" s="157" t="s">
        <v>170</v>
      </c>
      <c r="F77" s="157" t="s">
        <v>170</v>
      </c>
      <c r="G77" s="157" t="s">
        <v>170</v>
      </c>
      <c r="H77" s="157" t="s">
        <v>170</v>
      </c>
      <c r="I77" s="157" t="s">
        <v>170</v>
      </c>
      <c r="J77" s="157" t="s">
        <v>170</v>
      </c>
      <c r="K77" s="157" t="s">
        <v>170</v>
      </c>
      <c r="L77" s="157" t="s">
        <v>170</v>
      </c>
      <c r="M77" s="157" t="s">
        <v>170</v>
      </c>
      <c r="N77" s="157" t="s">
        <v>170</v>
      </c>
      <c r="O77" s="157" t="s">
        <v>170</v>
      </c>
      <c r="P77" s="157" t="s">
        <v>170</v>
      </c>
      <c r="Q77" s="157" t="s">
        <v>170</v>
      </c>
      <c r="R77" s="157" t="s">
        <v>170</v>
      </c>
      <c r="S77" s="157" t="s">
        <v>170</v>
      </c>
      <c r="T77" s="157" t="s">
        <v>170</v>
      </c>
      <c r="U77" s="157" t="s">
        <v>170</v>
      </c>
      <c r="V77" s="157" t="s">
        <v>170</v>
      </c>
      <c r="W77" s="157" t="s">
        <v>170</v>
      </c>
      <c r="X77" s="157" t="s">
        <v>170</v>
      </c>
      <c r="Y77" s="157" t="s">
        <v>170</v>
      </c>
      <c r="Z77" s="157" t="s">
        <v>170</v>
      </c>
      <c r="AA77" s="157" t="s">
        <v>170</v>
      </c>
      <c r="AB77" s="157" t="s">
        <v>170</v>
      </c>
      <c r="AC77" s="157" t="s">
        <v>170</v>
      </c>
      <c r="AD77" s="157" t="s">
        <v>170</v>
      </c>
    </row>
    <row r="78" spans="1:30">
      <c r="A78" s="157">
        <v>1827</v>
      </c>
      <c r="B78" s="157">
        <v>6.5951999999999997E-2</v>
      </c>
      <c r="C78" s="157" t="s">
        <v>170</v>
      </c>
      <c r="D78" s="157" t="s">
        <v>170</v>
      </c>
      <c r="E78" s="157" t="s">
        <v>170</v>
      </c>
      <c r="F78" s="157" t="s">
        <v>170</v>
      </c>
      <c r="G78" s="157" t="s">
        <v>170</v>
      </c>
      <c r="H78" s="157" t="s">
        <v>170</v>
      </c>
      <c r="I78" s="157" t="s">
        <v>170</v>
      </c>
      <c r="J78" s="157" t="s">
        <v>170</v>
      </c>
      <c r="K78" s="157" t="s">
        <v>170</v>
      </c>
      <c r="L78" s="157" t="s">
        <v>170</v>
      </c>
      <c r="M78" s="157" t="s">
        <v>170</v>
      </c>
      <c r="N78" s="157" t="s">
        <v>170</v>
      </c>
      <c r="O78" s="157" t="s">
        <v>170</v>
      </c>
      <c r="P78" s="157" t="s">
        <v>170</v>
      </c>
      <c r="Q78" s="157" t="s">
        <v>170</v>
      </c>
      <c r="R78" s="157" t="s">
        <v>170</v>
      </c>
      <c r="S78" s="157" t="s">
        <v>170</v>
      </c>
      <c r="T78" s="157" t="s">
        <v>170</v>
      </c>
      <c r="U78" s="157" t="s">
        <v>170</v>
      </c>
      <c r="V78" s="157" t="s">
        <v>170</v>
      </c>
      <c r="W78" s="157" t="s">
        <v>170</v>
      </c>
      <c r="X78" s="157" t="s">
        <v>170</v>
      </c>
      <c r="Y78" s="157" t="s">
        <v>170</v>
      </c>
      <c r="Z78" s="157" t="s">
        <v>170</v>
      </c>
      <c r="AA78" s="157" t="s">
        <v>170</v>
      </c>
      <c r="AB78" s="157" t="s">
        <v>170</v>
      </c>
      <c r="AC78" s="157" t="s">
        <v>170</v>
      </c>
      <c r="AD78" s="157" t="s">
        <v>170</v>
      </c>
    </row>
    <row r="79" spans="1:30">
      <c r="A79" s="157">
        <v>1828</v>
      </c>
      <c r="B79" s="157">
        <v>6.5951999999999997E-2</v>
      </c>
      <c r="C79" s="157" t="s">
        <v>170</v>
      </c>
      <c r="D79" s="157" t="s">
        <v>170</v>
      </c>
      <c r="E79" s="157" t="s">
        <v>170</v>
      </c>
      <c r="F79" s="157" t="s">
        <v>170</v>
      </c>
      <c r="G79" s="157" t="s">
        <v>170</v>
      </c>
      <c r="H79" s="157" t="s">
        <v>170</v>
      </c>
      <c r="I79" s="157" t="s">
        <v>170</v>
      </c>
      <c r="J79" s="157" t="s">
        <v>170</v>
      </c>
      <c r="K79" s="157" t="s">
        <v>170</v>
      </c>
      <c r="L79" s="157" t="s">
        <v>170</v>
      </c>
      <c r="M79" s="157" t="s">
        <v>170</v>
      </c>
      <c r="N79" s="157" t="s">
        <v>170</v>
      </c>
      <c r="O79" s="157" t="s">
        <v>170</v>
      </c>
      <c r="P79" s="157" t="s">
        <v>170</v>
      </c>
      <c r="Q79" s="157" t="s">
        <v>170</v>
      </c>
      <c r="R79" s="157" t="s">
        <v>170</v>
      </c>
      <c r="S79" s="157" t="s">
        <v>170</v>
      </c>
      <c r="T79" s="157" t="s">
        <v>170</v>
      </c>
      <c r="U79" s="157" t="s">
        <v>170</v>
      </c>
      <c r="V79" s="157" t="s">
        <v>170</v>
      </c>
      <c r="W79" s="157" t="s">
        <v>170</v>
      </c>
      <c r="X79" s="157" t="s">
        <v>170</v>
      </c>
      <c r="Y79" s="157" t="s">
        <v>170</v>
      </c>
      <c r="Z79" s="157" t="s">
        <v>170</v>
      </c>
      <c r="AA79" s="157" t="s">
        <v>170</v>
      </c>
      <c r="AB79" s="157" t="s">
        <v>170</v>
      </c>
      <c r="AC79" s="157" t="s">
        <v>170</v>
      </c>
      <c r="AD79" s="157" t="s">
        <v>170</v>
      </c>
    </row>
    <row r="80" spans="1:30">
      <c r="A80" s="157">
        <v>1829</v>
      </c>
      <c r="B80" s="157">
        <v>6.5951999999999997E-2</v>
      </c>
      <c r="C80" s="157" t="s">
        <v>170</v>
      </c>
      <c r="D80" s="157" t="s">
        <v>170</v>
      </c>
      <c r="E80" s="157" t="s">
        <v>170</v>
      </c>
      <c r="F80" s="157" t="s">
        <v>170</v>
      </c>
      <c r="G80" s="157" t="s">
        <v>170</v>
      </c>
      <c r="H80" s="157" t="s">
        <v>170</v>
      </c>
      <c r="I80" s="157" t="s">
        <v>170</v>
      </c>
      <c r="J80" s="157" t="s">
        <v>170</v>
      </c>
      <c r="K80" s="157" t="s">
        <v>170</v>
      </c>
      <c r="L80" s="157" t="s">
        <v>170</v>
      </c>
      <c r="M80" s="157" t="s">
        <v>170</v>
      </c>
      <c r="N80" s="157" t="s">
        <v>170</v>
      </c>
      <c r="O80" s="157" t="s">
        <v>170</v>
      </c>
      <c r="P80" s="157" t="s">
        <v>170</v>
      </c>
      <c r="Q80" s="157" t="s">
        <v>170</v>
      </c>
      <c r="R80" s="157" t="s">
        <v>170</v>
      </c>
      <c r="S80" s="157" t="s">
        <v>170</v>
      </c>
      <c r="T80" s="157" t="s">
        <v>170</v>
      </c>
      <c r="U80" s="157" t="s">
        <v>170</v>
      </c>
      <c r="V80" s="157" t="s">
        <v>170</v>
      </c>
      <c r="W80" s="157" t="s">
        <v>170</v>
      </c>
      <c r="X80" s="157" t="s">
        <v>170</v>
      </c>
      <c r="Y80" s="157" t="s">
        <v>170</v>
      </c>
      <c r="Z80" s="157" t="s">
        <v>170</v>
      </c>
      <c r="AA80" s="157" t="s">
        <v>170</v>
      </c>
      <c r="AB80" s="157" t="s">
        <v>170</v>
      </c>
      <c r="AC80" s="157" t="s">
        <v>170</v>
      </c>
      <c r="AD80" s="157" t="s">
        <v>170</v>
      </c>
    </row>
    <row r="81" spans="1:30">
      <c r="A81" s="157">
        <v>1830</v>
      </c>
      <c r="B81" s="157">
        <v>8.7936E-2</v>
      </c>
      <c r="C81" s="157" t="s">
        <v>170</v>
      </c>
      <c r="D81" s="157" t="s">
        <v>170</v>
      </c>
      <c r="E81" s="157" t="s">
        <v>170</v>
      </c>
      <c r="F81" s="157" t="s">
        <v>170</v>
      </c>
      <c r="G81" s="157" t="s">
        <v>170</v>
      </c>
      <c r="H81" s="157" t="s">
        <v>170</v>
      </c>
      <c r="I81" s="157" t="s">
        <v>170</v>
      </c>
      <c r="J81" s="157" t="s">
        <v>170</v>
      </c>
      <c r="K81" s="157" t="s">
        <v>170</v>
      </c>
      <c r="L81" s="157" t="s">
        <v>170</v>
      </c>
      <c r="M81" s="157" t="s">
        <v>170</v>
      </c>
      <c r="N81" s="157" t="s">
        <v>170</v>
      </c>
      <c r="O81" s="157" t="s">
        <v>170</v>
      </c>
      <c r="P81" s="157" t="s">
        <v>170</v>
      </c>
      <c r="Q81" s="157" t="s">
        <v>170</v>
      </c>
      <c r="R81" s="157" t="s">
        <v>170</v>
      </c>
      <c r="S81" s="157" t="s">
        <v>170</v>
      </c>
      <c r="T81" s="157" t="s">
        <v>170</v>
      </c>
      <c r="U81" s="157" t="s">
        <v>170</v>
      </c>
      <c r="V81" s="157" t="s">
        <v>170</v>
      </c>
      <c r="W81" s="157" t="s">
        <v>170</v>
      </c>
      <c r="X81" s="157" t="s">
        <v>170</v>
      </c>
      <c r="Y81" s="157" t="s">
        <v>170</v>
      </c>
      <c r="Z81" s="157" t="s">
        <v>170</v>
      </c>
      <c r="AA81" s="157" t="s">
        <v>170</v>
      </c>
      <c r="AB81" s="157" t="s">
        <v>170</v>
      </c>
      <c r="AC81" s="157" t="s">
        <v>170</v>
      </c>
      <c r="AD81" s="157" t="s">
        <v>170</v>
      </c>
    </row>
    <row r="82" spans="1:30">
      <c r="A82" s="157">
        <v>1831</v>
      </c>
      <c r="B82" s="157">
        <v>8.4272E-2</v>
      </c>
      <c r="C82" s="157" t="s">
        <v>170</v>
      </c>
      <c r="D82" s="157" t="s">
        <v>170</v>
      </c>
      <c r="E82" s="157" t="s">
        <v>170</v>
      </c>
      <c r="F82" s="157" t="s">
        <v>170</v>
      </c>
      <c r="G82" s="157" t="s">
        <v>170</v>
      </c>
      <c r="H82" s="157" t="s">
        <v>170</v>
      </c>
      <c r="I82" s="157" t="s">
        <v>170</v>
      </c>
      <c r="J82" s="157" t="s">
        <v>170</v>
      </c>
      <c r="K82" s="157" t="s">
        <v>170</v>
      </c>
      <c r="L82" s="157" t="s">
        <v>170</v>
      </c>
      <c r="M82" s="157" t="s">
        <v>170</v>
      </c>
      <c r="N82" s="157" t="s">
        <v>170</v>
      </c>
      <c r="O82" s="157" t="s">
        <v>170</v>
      </c>
      <c r="P82" s="157" t="s">
        <v>170</v>
      </c>
      <c r="Q82" s="157" t="s">
        <v>170</v>
      </c>
      <c r="R82" s="157" t="s">
        <v>170</v>
      </c>
      <c r="S82" s="157" t="s">
        <v>170</v>
      </c>
      <c r="T82" s="157" t="s">
        <v>170</v>
      </c>
      <c r="U82" s="157" t="s">
        <v>170</v>
      </c>
      <c r="V82" s="157" t="s">
        <v>170</v>
      </c>
      <c r="W82" s="157" t="s">
        <v>170</v>
      </c>
      <c r="X82" s="157" t="s">
        <v>170</v>
      </c>
      <c r="Y82" s="157" t="s">
        <v>170</v>
      </c>
      <c r="Z82" s="157" t="s">
        <v>170</v>
      </c>
      <c r="AA82" s="157" t="s">
        <v>170</v>
      </c>
      <c r="AB82" s="157" t="s">
        <v>170</v>
      </c>
      <c r="AC82" s="157" t="s">
        <v>170</v>
      </c>
      <c r="AD82" s="157" t="s">
        <v>170</v>
      </c>
    </row>
    <row r="83" spans="1:30">
      <c r="A83" s="157">
        <v>1832</v>
      </c>
      <c r="B83" s="157">
        <v>8.4272E-2</v>
      </c>
      <c r="C83" s="157" t="s">
        <v>170</v>
      </c>
      <c r="D83" s="157" t="s">
        <v>170</v>
      </c>
      <c r="E83" s="157" t="s">
        <v>170</v>
      </c>
      <c r="F83" s="157" t="s">
        <v>170</v>
      </c>
      <c r="G83" s="157" t="s">
        <v>170</v>
      </c>
      <c r="H83" s="157" t="s">
        <v>170</v>
      </c>
      <c r="I83" s="157" t="s">
        <v>170</v>
      </c>
      <c r="J83" s="157" t="s">
        <v>170</v>
      </c>
      <c r="K83" s="157" t="s">
        <v>170</v>
      </c>
      <c r="L83" s="157" t="s">
        <v>170</v>
      </c>
      <c r="M83" s="157" t="s">
        <v>170</v>
      </c>
      <c r="N83" s="157" t="s">
        <v>170</v>
      </c>
      <c r="O83" s="157" t="s">
        <v>170</v>
      </c>
      <c r="P83" s="157" t="s">
        <v>170</v>
      </c>
      <c r="Q83" s="157" t="s">
        <v>170</v>
      </c>
      <c r="R83" s="157" t="s">
        <v>170</v>
      </c>
      <c r="S83" s="157" t="s">
        <v>170</v>
      </c>
      <c r="T83" s="157" t="s">
        <v>170</v>
      </c>
      <c r="U83" s="157" t="s">
        <v>170</v>
      </c>
      <c r="V83" s="157" t="s">
        <v>170</v>
      </c>
      <c r="W83" s="157" t="s">
        <v>170</v>
      </c>
      <c r="X83" s="157" t="s">
        <v>170</v>
      </c>
      <c r="Y83" s="157" t="s">
        <v>170</v>
      </c>
      <c r="Z83" s="157" t="s">
        <v>170</v>
      </c>
      <c r="AA83" s="157" t="s">
        <v>170</v>
      </c>
      <c r="AB83" s="157" t="s">
        <v>170</v>
      </c>
      <c r="AC83" s="157" t="s">
        <v>170</v>
      </c>
      <c r="AD83" s="157" t="s">
        <v>170</v>
      </c>
    </row>
    <row r="84" spans="1:30">
      <c r="A84" s="157">
        <v>1833</v>
      </c>
      <c r="B84" s="157">
        <v>8.7936E-2</v>
      </c>
      <c r="C84" s="157" t="s">
        <v>170</v>
      </c>
      <c r="D84" s="157" t="s">
        <v>170</v>
      </c>
      <c r="E84" s="157" t="s">
        <v>170</v>
      </c>
      <c r="F84" s="157" t="s">
        <v>170</v>
      </c>
      <c r="G84" s="157" t="s">
        <v>170</v>
      </c>
      <c r="H84" s="157" t="s">
        <v>170</v>
      </c>
      <c r="I84" s="157" t="s">
        <v>170</v>
      </c>
      <c r="J84" s="157" t="s">
        <v>170</v>
      </c>
      <c r="K84" s="157" t="s">
        <v>170</v>
      </c>
      <c r="L84" s="157" t="s">
        <v>170</v>
      </c>
      <c r="M84" s="157" t="s">
        <v>170</v>
      </c>
      <c r="N84" s="157" t="s">
        <v>170</v>
      </c>
      <c r="O84" s="157" t="s">
        <v>170</v>
      </c>
      <c r="P84" s="157" t="s">
        <v>170</v>
      </c>
      <c r="Q84" s="157" t="s">
        <v>170</v>
      </c>
      <c r="R84" s="157" t="s">
        <v>170</v>
      </c>
      <c r="S84" s="157" t="s">
        <v>170</v>
      </c>
      <c r="T84" s="157" t="s">
        <v>170</v>
      </c>
      <c r="U84" s="157" t="s">
        <v>170</v>
      </c>
      <c r="V84" s="157" t="s">
        <v>170</v>
      </c>
      <c r="W84" s="157" t="s">
        <v>170</v>
      </c>
      <c r="X84" s="157" t="s">
        <v>170</v>
      </c>
      <c r="Y84" s="157" t="s">
        <v>170</v>
      </c>
      <c r="Z84" s="157" t="s">
        <v>170</v>
      </c>
      <c r="AA84" s="157" t="s">
        <v>170</v>
      </c>
      <c r="AB84" s="157" t="s">
        <v>170</v>
      </c>
      <c r="AC84" s="157" t="s">
        <v>170</v>
      </c>
      <c r="AD84" s="157" t="s">
        <v>170</v>
      </c>
    </row>
    <row r="85" spans="1:30">
      <c r="A85" s="157">
        <v>1834</v>
      </c>
      <c r="B85" s="157">
        <v>8.7936E-2</v>
      </c>
      <c r="C85" s="157" t="s">
        <v>170</v>
      </c>
      <c r="D85" s="157" t="s">
        <v>170</v>
      </c>
      <c r="E85" s="157" t="s">
        <v>170</v>
      </c>
      <c r="F85" s="157" t="s">
        <v>170</v>
      </c>
      <c r="G85" s="157" t="s">
        <v>170</v>
      </c>
      <c r="H85" s="157" t="s">
        <v>170</v>
      </c>
      <c r="I85" s="157" t="s">
        <v>170</v>
      </c>
      <c r="J85" s="157" t="s">
        <v>170</v>
      </c>
      <c r="K85" s="157" t="s">
        <v>170</v>
      </c>
      <c r="L85" s="157" t="s">
        <v>170</v>
      </c>
      <c r="M85" s="157" t="s">
        <v>170</v>
      </c>
      <c r="N85" s="157" t="s">
        <v>170</v>
      </c>
      <c r="O85" s="157" t="s">
        <v>170</v>
      </c>
      <c r="P85" s="157" t="s">
        <v>170</v>
      </c>
      <c r="Q85" s="157" t="s">
        <v>170</v>
      </c>
      <c r="R85" s="157" t="s">
        <v>170</v>
      </c>
      <c r="S85" s="157" t="s">
        <v>170</v>
      </c>
      <c r="T85" s="157" t="s">
        <v>170</v>
      </c>
      <c r="U85" s="157" t="s">
        <v>170</v>
      </c>
      <c r="V85" s="157" t="s">
        <v>170</v>
      </c>
      <c r="W85" s="157" t="s">
        <v>170</v>
      </c>
      <c r="X85" s="157" t="s">
        <v>170</v>
      </c>
      <c r="Y85" s="157" t="s">
        <v>170</v>
      </c>
      <c r="Z85" s="157" t="s">
        <v>170</v>
      </c>
      <c r="AA85" s="157" t="s">
        <v>170</v>
      </c>
      <c r="AB85" s="157" t="s">
        <v>170</v>
      </c>
      <c r="AC85" s="157" t="s">
        <v>170</v>
      </c>
      <c r="AD85" s="157" t="s">
        <v>170</v>
      </c>
    </row>
    <row r="86" spans="1:30">
      <c r="A86" s="157">
        <v>1835</v>
      </c>
      <c r="B86" s="157">
        <v>9.1600000000000001E-2</v>
      </c>
      <c r="C86" s="157" t="s">
        <v>170</v>
      </c>
      <c r="D86" s="157" t="s">
        <v>170</v>
      </c>
      <c r="E86" s="157" t="s">
        <v>170</v>
      </c>
      <c r="F86" s="157" t="s">
        <v>170</v>
      </c>
      <c r="G86" s="157" t="s">
        <v>170</v>
      </c>
      <c r="H86" s="157" t="s">
        <v>170</v>
      </c>
      <c r="I86" s="157" t="s">
        <v>170</v>
      </c>
      <c r="J86" s="157" t="s">
        <v>170</v>
      </c>
      <c r="K86" s="157" t="s">
        <v>170</v>
      </c>
      <c r="L86" s="157" t="s">
        <v>170</v>
      </c>
      <c r="M86" s="157" t="s">
        <v>170</v>
      </c>
      <c r="N86" s="157" t="s">
        <v>170</v>
      </c>
      <c r="O86" s="157" t="s">
        <v>170</v>
      </c>
      <c r="P86" s="157" t="s">
        <v>170</v>
      </c>
      <c r="Q86" s="157" t="s">
        <v>170</v>
      </c>
      <c r="R86" s="157" t="s">
        <v>170</v>
      </c>
      <c r="S86" s="157" t="s">
        <v>170</v>
      </c>
      <c r="T86" s="157" t="s">
        <v>170</v>
      </c>
      <c r="U86" s="157" t="s">
        <v>170</v>
      </c>
      <c r="V86" s="157" t="s">
        <v>170</v>
      </c>
      <c r="W86" s="157" t="s">
        <v>170</v>
      </c>
      <c r="X86" s="157" t="s">
        <v>170</v>
      </c>
      <c r="Y86" s="157" t="s">
        <v>170</v>
      </c>
      <c r="Z86" s="157" t="s">
        <v>170</v>
      </c>
      <c r="AA86" s="157" t="s">
        <v>170</v>
      </c>
      <c r="AB86" s="157" t="s">
        <v>170</v>
      </c>
      <c r="AC86" s="157" t="s">
        <v>170</v>
      </c>
      <c r="AD86" s="157" t="s">
        <v>170</v>
      </c>
    </row>
    <row r="87" spans="1:30">
      <c r="A87" s="157">
        <v>1836</v>
      </c>
      <c r="B87" s="157">
        <v>0.106256</v>
      </c>
      <c r="C87" s="157" t="s">
        <v>170</v>
      </c>
      <c r="D87" s="157" t="s">
        <v>170</v>
      </c>
      <c r="E87" s="157" t="s">
        <v>170</v>
      </c>
      <c r="F87" s="157" t="s">
        <v>170</v>
      </c>
      <c r="G87" s="157" t="s">
        <v>170</v>
      </c>
      <c r="H87" s="157" t="s">
        <v>170</v>
      </c>
      <c r="I87" s="157" t="s">
        <v>170</v>
      </c>
      <c r="J87" s="157" t="s">
        <v>170</v>
      </c>
      <c r="K87" s="157" t="s">
        <v>170</v>
      </c>
      <c r="L87" s="157" t="s">
        <v>170</v>
      </c>
      <c r="M87" s="157" t="s">
        <v>170</v>
      </c>
      <c r="N87" s="157" t="s">
        <v>170</v>
      </c>
      <c r="O87" s="157" t="s">
        <v>170</v>
      </c>
      <c r="P87" s="157" t="s">
        <v>170</v>
      </c>
      <c r="Q87" s="157" t="s">
        <v>170</v>
      </c>
      <c r="R87" s="157" t="s">
        <v>170</v>
      </c>
      <c r="S87" s="157" t="s">
        <v>170</v>
      </c>
      <c r="T87" s="157" t="s">
        <v>170</v>
      </c>
      <c r="U87" s="157" t="s">
        <v>170</v>
      </c>
      <c r="V87" s="157" t="s">
        <v>170</v>
      </c>
      <c r="W87" s="157" t="s">
        <v>170</v>
      </c>
      <c r="X87" s="157" t="s">
        <v>170</v>
      </c>
      <c r="Y87" s="157" t="s">
        <v>170</v>
      </c>
      <c r="Z87" s="157" t="s">
        <v>170</v>
      </c>
      <c r="AA87" s="157" t="s">
        <v>170</v>
      </c>
      <c r="AB87" s="157" t="s">
        <v>170</v>
      </c>
      <c r="AC87" s="157" t="s">
        <v>170</v>
      </c>
      <c r="AD87" s="157" t="s">
        <v>170</v>
      </c>
    </row>
    <row r="88" spans="1:30">
      <c r="A88" s="157">
        <v>1837</v>
      </c>
      <c r="B88" s="157">
        <v>0.106256</v>
      </c>
      <c r="C88" s="157" t="s">
        <v>170</v>
      </c>
      <c r="D88" s="157" t="s">
        <v>170</v>
      </c>
      <c r="E88" s="157" t="s">
        <v>170</v>
      </c>
      <c r="F88" s="157" t="s">
        <v>170</v>
      </c>
      <c r="G88" s="157" t="s">
        <v>170</v>
      </c>
      <c r="H88" s="157" t="s">
        <v>170</v>
      </c>
      <c r="I88" s="157" t="s">
        <v>170</v>
      </c>
      <c r="J88" s="157" t="s">
        <v>170</v>
      </c>
      <c r="K88" s="157" t="s">
        <v>170</v>
      </c>
      <c r="L88" s="157" t="s">
        <v>170</v>
      </c>
      <c r="M88" s="157" t="s">
        <v>170</v>
      </c>
      <c r="N88" s="157" t="s">
        <v>170</v>
      </c>
      <c r="O88" s="157" t="s">
        <v>170</v>
      </c>
      <c r="P88" s="157" t="s">
        <v>170</v>
      </c>
      <c r="Q88" s="157" t="s">
        <v>170</v>
      </c>
      <c r="R88" s="157" t="s">
        <v>170</v>
      </c>
      <c r="S88" s="157" t="s">
        <v>170</v>
      </c>
      <c r="T88" s="157" t="s">
        <v>170</v>
      </c>
      <c r="U88" s="157" t="s">
        <v>170</v>
      </c>
      <c r="V88" s="157" t="s">
        <v>170</v>
      </c>
      <c r="W88" s="157" t="s">
        <v>170</v>
      </c>
      <c r="X88" s="157" t="s">
        <v>170</v>
      </c>
      <c r="Y88" s="157" t="s">
        <v>170</v>
      </c>
      <c r="Z88" s="157" t="s">
        <v>170</v>
      </c>
      <c r="AA88" s="157" t="s">
        <v>170</v>
      </c>
      <c r="AB88" s="157" t="s">
        <v>170</v>
      </c>
      <c r="AC88" s="157" t="s">
        <v>170</v>
      </c>
      <c r="AD88" s="157" t="s">
        <v>170</v>
      </c>
    </row>
    <row r="89" spans="1:30">
      <c r="A89" s="157">
        <v>1838</v>
      </c>
      <c r="B89" s="157">
        <v>0.10992</v>
      </c>
      <c r="C89" s="157" t="s">
        <v>170</v>
      </c>
      <c r="D89" s="157" t="s">
        <v>170</v>
      </c>
      <c r="E89" s="157" t="s">
        <v>170</v>
      </c>
      <c r="F89" s="157" t="s">
        <v>170</v>
      </c>
      <c r="G89" s="157" t="s">
        <v>170</v>
      </c>
      <c r="H89" s="157" t="s">
        <v>170</v>
      </c>
      <c r="I89" s="157" t="s">
        <v>170</v>
      </c>
      <c r="J89" s="157" t="s">
        <v>170</v>
      </c>
      <c r="K89" s="157" t="s">
        <v>170</v>
      </c>
      <c r="L89" s="157" t="s">
        <v>170</v>
      </c>
      <c r="M89" s="157" t="s">
        <v>170</v>
      </c>
      <c r="N89" s="157" t="s">
        <v>170</v>
      </c>
      <c r="O89" s="157" t="s">
        <v>170</v>
      </c>
      <c r="P89" s="157" t="s">
        <v>170</v>
      </c>
      <c r="Q89" s="157" t="s">
        <v>170</v>
      </c>
      <c r="R89" s="157" t="s">
        <v>170</v>
      </c>
      <c r="S89" s="157" t="s">
        <v>170</v>
      </c>
      <c r="T89" s="157" t="s">
        <v>170</v>
      </c>
      <c r="U89" s="157" t="s">
        <v>170</v>
      </c>
      <c r="V89" s="157" t="s">
        <v>170</v>
      </c>
      <c r="W89" s="157" t="s">
        <v>170</v>
      </c>
      <c r="X89" s="157" t="s">
        <v>170</v>
      </c>
      <c r="Y89" s="157" t="s">
        <v>170</v>
      </c>
      <c r="Z89" s="157" t="s">
        <v>170</v>
      </c>
      <c r="AA89" s="157" t="s">
        <v>170</v>
      </c>
      <c r="AB89" s="157" t="s">
        <v>170</v>
      </c>
      <c r="AC89" s="157" t="s">
        <v>170</v>
      </c>
      <c r="AD89" s="157" t="s">
        <v>170</v>
      </c>
    </row>
    <row r="90" spans="1:30">
      <c r="A90" s="157">
        <v>1839</v>
      </c>
      <c r="B90" s="157">
        <v>0.113584</v>
      </c>
      <c r="C90" s="157" t="s">
        <v>170</v>
      </c>
      <c r="D90" s="157" t="s">
        <v>170</v>
      </c>
      <c r="E90" s="157" t="s">
        <v>170</v>
      </c>
      <c r="F90" s="157" t="s">
        <v>170</v>
      </c>
      <c r="G90" s="157" t="s">
        <v>170</v>
      </c>
      <c r="H90" s="157" t="s">
        <v>170</v>
      </c>
      <c r="I90" s="157" t="s">
        <v>170</v>
      </c>
      <c r="J90" s="157" t="s">
        <v>170</v>
      </c>
      <c r="K90" s="157" t="s">
        <v>170</v>
      </c>
      <c r="L90" s="157" t="s">
        <v>170</v>
      </c>
      <c r="M90" s="157" t="s">
        <v>170</v>
      </c>
      <c r="N90" s="157" t="s">
        <v>170</v>
      </c>
      <c r="O90" s="157" t="s">
        <v>170</v>
      </c>
      <c r="P90" s="157" t="s">
        <v>170</v>
      </c>
      <c r="Q90" s="157" t="s">
        <v>170</v>
      </c>
      <c r="R90" s="157" t="s">
        <v>170</v>
      </c>
      <c r="S90" s="157" t="s">
        <v>170</v>
      </c>
      <c r="T90" s="157" t="s">
        <v>170</v>
      </c>
      <c r="U90" s="157" t="s">
        <v>170</v>
      </c>
      <c r="V90" s="157" t="s">
        <v>170</v>
      </c>
      <c r="W90" s="157" t="s">
        <v>170</v>
      </c>
      <c r="X90" s="157" t="s">
        <v>170</v>
      </c>
      <c r="Y90" s="157" t="s">
        <v>170</v>
      </c>
      <c r="Z90" s="157" t="s">
        <v>170</v>
      </c>
      <c r="AA90" s="157" t="s">
        <v>170</v>
      </c>
      <c r="AB90" s="157" t="s">
        <v>170</v>
      </c>
      <c r="AC90" s="157" t="s">
        <v>170</v>
      </c>
      <c r="AD90" s="157" t="s">
        <v>170</v>
      </c>
    </row>
    <row r="91" spans="1:30">
      <c r="A91" s="157">
        <v>1840</v>
      </c>
      <c r="B91" s="157">
        <v>0.12091200000000001</v>
      </c>
      <c r="C91" s="157" t="s">
        <v>170</v>
      </c>
      <c r="D91" s="157" t="s">
        <v>170</v>
      </c>
      <c r="E91" s="157" t="s">
        <v>170</v>
      </c>
      <c r="F91" s="157" t="s">
        <v>170</v>
      </c>
      <c r="G91" s="157" t="s">
        <v>170</v>
      </c>
      <c r="H91" s="157" t="s">
        <v>170</v>
      </c>
      <c r="I91" s="157" t="s">
        <v>170</v>
      </c>
      <c r="J91" s="157" t="s">
        <v>170</v>
      </c>
      <c r="K91" s="157" t="s">
        <v>170</v>
      </c>
      <c r="L91" s="157" t="s">
        <v>170</v>
      </c>
      <c r="M91" s="157" t="s">
        <v>170</v>
      </c>
      <c r="N91" s="157" t="s">
        <v>170</v>
      </c>
      <c r="O91" s="157" t="s">
        <v>170</v>
      </c>
      <c r="P91" s="157" t="s">
        <v>170</v>
      </c>
      <c r="Q91" s="157" t="s">
        <v>170</v>
      </c>
      <c r="R91" s="157" t="s">
        <v>170</v>
      </c>
      <c r="S91" s="157" t="s">
        <v>170</v>
      </c>
      <c r="T91" s="157" t="s">
        <v>170</v>
      </c>
      <c r="U91" s="157" t="s">
        <v>170</v>
      </c>
      <c r="V91" s="157" t="s">
        <v>170</v>
      </c>
      <c r="W91" s="157" t="s">
        <v>170</v>
      </c>
      <c r="X91" s="157" t="s">
        <v>170</v>
      </c>
      <c r="Y91" s="157" t="s">
        <v>170</v>
      </c>
      <c r="Z91" s="157" t="s">
        <v>170</v>
      </c>
      <c r="AA91" s="157" t="s">
        <v>170</v>
      </c>
      <c r="AB91" s="157" t="s">
        <v>170</v>
      </c>
      <c r="AC91" s="157" t="s">
        <v>170</v>
      </c>
      <c r="AD91" s="157" t="s">
        <v>170</v>
      </c>
    </row>
    <row r="92" spans="1:30">
      <c r="A92" s="157">
        <v>1841</v>
      </c>
      <c r="B92" s="157">
        <v>0.12457600000000001</v>
      </c>
      <c r="C92" s="157" t="s">
        <v>170</v>
      </c>
      <c r="D92" s="157" t="s">
        <v>170</v>
      </c>
      <c r="E92" s="157" t="s">
        <v>170</v>
      </c>
      <c r="F92" s="157" t="s">
        <v>170</v>
      </c>
      <c r="G92" s="157" t="s">
        <v>170</v>
      </c>
      <c r="H92" s="157" t="s">
        <v>170</v>
      </c>
      <c r="I92" s="157" t="s">
        <v>170</v>
      </c>
      <c r="J92" s="157" t="s">
        <v>170</v>
      </c>
      <c r="K92" s="157" t="s">
        <v>170</v>
      </c>
      <c r="L92" s="157" t="s">
        <v>170</v>
      </c>
      <c r="M92" s="157" t="s">
        <v>170</v>
      </c>
      <c r="N92" s="157" t="s">
        <v>170</v>
      </c>
      <c r="O92" s="157" t="s">
        <v>170</v>
      </c>
      <c r="P92" s="157" t="s">
        <v>170</v>
      </c>
      <c r="Q92" s="157" t="s">
        <v>170</v>
      </c>
      <c r="R92" s="157" t="s">
        <v>170</v>
      </c>
      <c r="S92" s="157" t="s">
        <v>170</v>
      </c>
      <c r="T92" s="157" t="s">
        <v>170</v>
      </c>
      <c r="U92" s="157" t="s">
        <v>170</v>
      </c>
      <c r="V92" s="157" t="s">
        <v>170</v>
      </c>
      <c r="W92" s="157" t="s">
        <v>170</v>
      </c>
      <c r="X92" s="157" t="s">
        <v>170</v>
      </c>
      <c r="Y92" s="157" t="s">
        <v>170</v>
      </c>
      <c r="Z92" s="157" t="s">
        <v>170</v>
      </c>
      <c r="AA92" s="157" t="s">
        <v>170</v>
      </c>
      <c r="AB92" s="157" t="s">
        <v>170</v>
      </c>
      <c r="AC92" s="157" t="s">
        <v>170</v>
      </c>
      <c r="AD92" s="157" t="s">
        <v>170</v>
      </c>
    </row>
    <row r="93" spans="1:30">
      <c r="A93" s="157">
        <v>1842</v>
      </c>
      <c r="B93" s="157">
        <v>0.13190399999999999</v>
      </c>
      <c r="C93" s="157" t="s">
        <v>170</v>
      </c>
      <c r="D93" s="157" t="s">
        <v>170</v>
      </c>
      <c r="E93" s="157" t="s">
        <v>170</v>
      </c>
      <c r="F93" s="157" t="s">
        <v>170</v>
      </c>
      <c r="G93" s="157" t="s">
        <v>170</v>
      </c>
      <c r="H93" s="157" t="s">
        <v>170</v>
      </c>
      <c r="I93" s="157" t="s">
        <v>170</v>
      </c>
      <c r="J93" s="157" t="s">
        <v>170</v>
      </c>
      <c r="K93" s="157" t="s">
        <v>170</v>
      </c>
      <c r="L93" s="157" t="s">
        <v>170</v>
      </c>
      <c r="M93" s="157" t="s">
        <v>170</v>
      </c>
      <c r="N93" s="157" t="s">
        <v>170</v>
      </c>
      <c r="O93" s="157" t="s">
        <v>170</v>
      </c>
      <c r="P93" s="157" t="s">
        <v>170</v>
      </c>
      <c r="Q93" s="157" t="s">
        <v>170</v>
      </c>
      <c r="R93" s="157" t="s">
        <v>170</v>
      </c>
      <c r="S93" s="157" t="s">
        <v>170</v>
      </c>
      <c r="T93" s="157" t="s">
        <v>170</v>
      </c>
      <c r="U93" s="157" t="s">
        <v>170</v>
      </c>
      <c r="V93" s="157" t="s">
        <v>170</v>
      </c>
      <c r="W93" s="157" t="s">
        <v>170</v>
      </c>
      <c r="X93" s="157" t="s">
        <v>170</v>
      </c>
      <c r="Y93" s="157" t="s">
        <v>170</v>
      </c>
      <c r="Z93" s="157" t="s">
        <v>170</v>
      </c>
      <c r="AA93" s="157" t="s">
        <v>170</v>
      </c>
      <c r="AB93" s="157" t="s">
        <v>170</v>
      </c>
      <c r="AC93" s="157" t="s">
        <v>170</v>
      </c>
      <c r="AD93" s="157" t="s">
        <v>170</v>
      </c>
    </row>
    <row r="94" spans="1:30">
      <c r="A94" s="157">
        <v>1843</v>
      </c>
      <c r="B94" s="157">
        <v>0.13556799999999999</v>
      </c>
      <c r="C94" s="157" t="s">
        <v>170</v>
      </c>
      <c r="D94" s="157" t="s">
        <v>170</v>
      </c>
      <c r="E94" s="157" t="s">
        <v>170</v>
      </c>
      <c r="F94" s="157" t="s">
        <v>170</v>
      </c>
      <c r="G94" s="157" t="s">
        <v>170</v>
      </c>
      <c r="H94" s="157" t="s">
        <v>170</v>
      </c>
      <c r="I94" s="157" t="s">
        <v>170</v>
      </c>
      <c r="J94" s="157" t="s">
        <v>170</v>
      </c>
      <c r="K94" s="157" t="s">
        <v>170</v>
      </c>
      <c r="L94" s="157" t="s">
        <v>170</v>
      </c>
      <c r="M94" s="157" t="s">
        <v>170</v>
      </c>
      <c r="N94" s="157" t="s">
        <v>170</v>
      </c>
      <c r="O94" s="157" t="s">
        <v>170</v>
      </c>
      <c r="P94" s="157" t="s">
        <v>170</v>
      </c>
      <c r="Q94" s="157" t="s">
        <v>170</v>
      </c>
      <c r="R94" s="157" t="s">
        <v>170</v>
      </c>
      <c r="S94" s="157" t="s">
        <v>170</v>
      </c>
      <c r="T94" s="157" t="s">
        <v>170</v>
      </c>
      <c r="U94" s="157" t="s">
        <v>170</v>
      </c>
      <c r="V94" s="157" t="s">
        <v>170</v>
      </c>
      <c r="W94" s="157" t="s">
        <v>170</v>
      </c>
      <c r="X94" s="157" t="s">
        <v>170</v>
      </c>
      <c r="Y94" s="157" t="s">
        <v>170</v>
      </c>
      <c r="Z94" s="157" t="s">
        <v>170</v>
      </c>
      <c r="AA94" s="157" t="s">
        <v>170</v>
      </c>
      <c r="AB94" s="157" t="s">
        <v>170</v>
      </c>
      <c r="AC94" s="157" t="s">
        <v>170</v>
      </c>
      <c r="AD94" s="157" t="s">
        <v>170</v>
      </c>
    </row>
    <row r="95" spans="1:30">
      <c r="A95" s="157">
        <v>1844</v>
      </c>
      <c r="B95" s="157">
        <v>0.142896</v>
      </c>
      <c r="C95" s="157" t="s">
        <v>170</v>
      </c>
      <c r="D95" s="157" t="s">
        <v>170</v>
      </c>
      <c r="E95" s="157" t="s">
        <v>170</v>
      </c>
      <c r="F95" s="157" t="s">
        <v>170</v>
      </c>
      <c r="G95" s="157" t="s">
        <v>170</v>
      </c>
      <c r="H95" s="157" t="s">
        <v>170</v>
      </c>
      <c r="I95" s="157" t="s">
        <v>170</v>
      </c>
      <c r="J95" s="157" t="s">
        <v>170</v>
      </c>
      <c r="K95" s="157" t="s">
        <v>170</v>
      </c>
      <c r="L95" s="157" t="s">
        <v>170</v>
      </c>
      <c r="M95" s="157" t="s">
        <v>170</v>
      </c>
      <c r="N95" s="157" t="s">
        <v>170</v>
      </c>
      <c r="O95" s="157" t="s">
        <v>170</v>
      </c>
      <c r="P95" s="157" t="s">
        <v>170</v>
      </c>
      <c r="Q95" s="157" t="s">
        <v>170</v>
      </c>
      <c r="R95" s="157" t="s">
        <v>170</v>
      </c>
      <c r="S95" s="157" t="s">
        <v>170</v>
      </c>
      <c r="T95" s="157" t="s">
        <v>170</v>
      </c>
      <c r="U95" s="157" t="s">
        <v>170</v>
      </c>
      <c r="V95" s="157" t="s">
        <v>170</v>
      </c>
      <c r="W95" s="157" t="s">
        <v>170</v>
      </c>
      <c r="X95" s="157" t="s">
        <v>170</v>
      </c>
      <c r="Y95" s="157" t="s">
        <v>170</v>
      </c>
      <c r="Z95" s="157" t="s">
        <v>170</v>
      </c>
      <c r="AA95" s="157" t="s">
        <v>170</v>
      </c>
      <c r="AB95" s="157" t="s">
        <v>170</v>
      </c>
      <c r="AC95" s="157" t="s">
        <v>170</v>
      </c>
      <c r="AD95" s="157" t="s">
        <v>170</v>
      </c>
    </row>
    <row r="96" spans="1:30">
      <c r="A96" s="157">
        <v>1845</v>
      </c>
      <c r="B96" s="157">
        <v>0.157552</v>
      </c>
      <c r="C96" s="157" t="s">
        <v>170</v>
      </c>
      <c r="D96" s="157" t="s">
        <v>170</v>
      </c>
      <c r="E96" s="157" t="s">
        <v>170</v>
      </c>
      <c r="F96" s="157" t="s">
        <v>170</v>
      </c>
      <c r="G96" s="157" t="s">
        <v>170</v>
      </c>
      <c r="H96" s="157" t="s">
        <v>170</v>
      </c>
      <c r="I96" s="157" t="s">
        <v>170</v>
      </c>
      <c r="J96" s="157" t="s">
        <v>170</v>
      </c>
      <c r="K96" s="157" t="s">
        <v>170</v>
      </c>
      <c r="L96" s="157" t="s">
        <v>170</v>
      </c>
      <c r="M96" s="157" t="s">
        <v>170</v>
      </c>
      <c r="N96" s="157" t="s">
        <v>170</v>
      </c>
      <c r="O96" s="157" t="s">
        <v>170</v>
      </c>
      <c r="P96" s="157" t="s">
        <v>170</v>
      </c>
      <c r="Q96" s="157" t="s">
        <v>170</v>
      </c>
      <c r="R96" s="157" t="s">
        <v>170</v>
      </c>
      <c r="S96" s="157" t="s">
        <v>170</v>
      </c>
      <c r="T96" s="157" t="s">
        <v>170</v>
      </c>
      <c r="U96" s="157" t="s">
        <v>170</v>
      </c>
      <c r="V96" s="157" t="s">
        <v>170</v>
      </c>
      <c r="W96" s="157" t="s">
        <v>170</v>
      </c>
      <c r="X96" s="157" t="s">
        <v>170</v>
      </c>
      <c r="Y96" s="157" t="s">
        <v>170</v>
      </c>
      <c r="Z96" s="157" t="s">
        <v>170</v>
      </c>
      <c r="AA96" s="157" t="s">
        <v>170</v>
      </c>
      <c r="AB96" s="157" t="s">
        <v>170</v>
      </c>
      <c r="AC96" s="157" t="s">
        <v>170</v>
      </c>
      <c r="AD96" s="157" t="s">
        <v>170</v>
      </c>
    </row>
    <row r="97" spans="1:30">
      <c r="A97" s="157">
        <v>1846</v>
      </c>
      <c r="B97" s="157">
        <v>0.157552</v>
      </c>
      <c r="C97" s="157" t="s">
        <v>170</v>
      </c>
      <c r="D97" s="157" t="s">
        <v>170</v>
      </c>
      <c r="E97" s="157" t="s">
        <v>170</v>
      </c>
      <c r="F97" s="157" t="s">
        <v>170</v>
      </c>
      <c r="G97" s="157" t="s">
        <v>170</v>
      </c>
      <c r="H97" s="157" t="s">
        <v>170</v>
      </c>
      <c r="I97" s="157" t="s">
        <v>170</v>
      </c>
      <c r="J97" s="157" t="s">
        <v>170</v>
      </c>
      <c r="K97" s="157" t="s">
        <v>170</v>
      </c>
      <c r="L97" s="157" t="s">
        <v>170</v>
      </c>
      <c r="M97" s="157" t="s">
        <v>170</v>
      </c>
      <c r="N97" s="157" t="s">
        <v>170</v>
      </c>
      <c r="O97" s="157" t="s">
        <v>170</v>
      </c>
      <c r="P97" s="157" t="s">
        <v>170</v>
      </c>
      <c r="Q97" s="157" t="s">
        <v>170</v>
      </c>
      <c r="R97" s="157" t="s">
        <v>170</v>
      </c>
      <c r="S97" s="157" t="s">
        <v>170</v>
      </c>
      <c r="T97" s="157" t="s">
        <v>170</v>
      </c>
      <c r="U97" s="157" t="s">
        <v>170</v>
      </c>
      <c r="V97" s="157" t="s">
        <v>170</v>
      </c>
      <c r="W97" s="157" t="s">
        <v>170</v>
      </c>
      <c r="X97" s="157" t="s">
        <v>170</v>
      </c>
      <c r="Y97" s="157" t="s">
        <v>170</v>
      </c>
      <c r="Z97" s="157" t="s">
        <v>170</v>
      </c>
      <c r="AA97" s="157" t="s">
        <v>170</v>
      </c>
      <c r="AB97" s="157" t="s">
        <v>170</v>
      </c>
      <c r="AC97" s="157" t="s">
        <v>170</v>
      </c>
      <c r="AD97" s="157" t="s">
        <v>170</v>
      </c>
    </row>
    <row r="98" spans="1:30">
      <c r="A98" s="157">
        <v>1847</v>
      </c>
      <c r="B98" s="157">
        <v>0.168544</v>
      </c>
      <c r="C98" s="157" t="s">
        <v>170</v>
      </c>
      <c r="D98" s="157" t="s">
        <v>170</v>
      </c>
      <c r="E98" s="157" t="s">
        <v>170</v>
      </c>
      <c r="F98" s="157" t="s">
        <v>170</v>
      </c>
      <c r="G98" s="157" t="s">
        <v>170</v>
      </c>
      <c r="H98" s="157" t="s">
        <v>170</v>
      </c>
      <c r="I98" s="157" t="s">
        <v>170</v>
      </c>
      <c r="J98" s="157" t="s">
        <v>170</v>
      </c>
      <c r="K98" s="157" t="s">
        <v>170</v>
      </c>
      <c r="L98" s="157" t="s">
        <v>170</v>
      </c>
      <c r="M98" s="157" t="s">
        <v>170</v>
      </c>
      <c r="N98" s="157" t="s">
        <v>170</v>
      </c>
      <c r="O98" s="157" t="s">
        <v>170</v>
      </c>
      <c r="P98" s="157" t="s">
        <v>170</v>
      </c>
      <c r="Q98" s="157" t="s">
        <v>170</v>
      </c>
      <c r="R98" s="157" t="s">
        <v>170</v>
      </c>
      <c r="S98" s="157" t="s">
        <v>170</v>
      </c>
      <c r="T98" s="157" t="s">
        <v>170</v>
      </c>
      <c r="U98" s="157" t="s">
        <v>170</v>
      </c>
      <c r="V98" s="157" t="s">
        <v>170</v>
      </c>
      <c r="W98" s="157" t="s">
        <v>170</v>
      </c>
      <c r="X98" s="157" t="s">
        <v>170</v>
      </c>
      <c r="Y98" s="157" t="s">
        <v>170</v>
      </c>
      <c r="Z98" s="157" t="s">
        <v>170</v>
      </c>
      <c r="AA98" s="157" t="s">
        <v>170</v>
      </c>
      <c r="AB98" s="157" t="s">
        <v>170</v>
      </c>
      <c r="AC98" s="157" t="s">
        <v>170</v>
      </c>
      <c r="AD98" s="157" t="s">
        <v>170</v>
      </c>
    </row>
    <row r="99" spans="1:30">
      <c r="A99" s="157">
        <v>1848</v>
      </c>
      <c r="B99" s="157">
        <v>0.172208</v>
      </c>
      <c r="C99" s="157" t="s">
        <v>170</v>
      </c>
      <c r="D99" s="157" t="s">
        <v>170</v>
      </c>
      <c r="E99" s="157" t="s">
        <v>170</v>
      </c>
      <c r="F99" s="157" t="s">
        <v>170</v>
      </c>
      <c r="G99" s="157" t="s">
        <v>170</v>
      </c>
      <c r="H99" s="157" t="s">
        <v>170</v>
      </c>
      <c r="I99" s="157" t="s">
        <v>170</v>
      </c>
      <c r="J99" s="157" t="s">
        <v>170</v>
      </c>
      <c r="K99" s="157" t="s">
        <v>170</v>
      </c>
      <c r="L99" s="157" t="s">
        <v>170</v>
      </c>
      <c r="M99" s="157" t="s">
        <v>170</v>
      </c>
      <c r="N99" s="157" t="s">
        <v>170</v>
      </c>
      <c r="O99" s="157" t="s">
        <v>170</v>
      </c>
      <c r="P99" s="157" t="s">
        <v>170</v>
      </c>
      <c r="Q99" s="157" t="s">
        <v>170</v>
      </c>
      <c r="R99" s="157" t="s">
        <v>170</v>
      </c>
      <c r="S99" s="157" t="s">
        <v>170</v>
      </c>
      <c r="T99" s="157" t="s">
        <v>170</v>
      </c>
      <c r="U99" s="157" t="s">
        <v>170</v>
      </c>
      <c r="V99" s="157" t="s">
        <v>170</v>
      </c>
      <c r="W99" s="157" t="s">
        <v>170</v>
      </c>
      <c r="X99" s="157" t="s">
        <v>170</v>
      </c>
      <c r="Y99" s="157" t="s">
        <v>170</v>
      </c>
      <c r="Z99" s="157" t="s">
        <v>170</v>
      </c>
      <c r="AA99" s="157" t="s">
        <v>170</v>
      </c>
      <c r="AB99" s="157" t="s">
        <v>170</v>
      </c>
      <c r="AC99" s="157" t="s">
        <v>170</v>
      </c>
      <c r="AD99" s="157" t="s">
        <v>170</v>
      </c>
    </row>
    <row r="100" spans="1:30">
      <c r="A100" s="157">
        <v>1849</v>
      </c>
      <c r="B100" s="157">
        <v>0.1832</v>
      </c>
      <c r="C100" s="157" t="s">
        <v>170</v>
      </c>
      <c r="D100" s="157" t="s">
        <v>170</v>
      </c>
      <c r="E100" s="157" t="s">
        <v>170</v>
      </c>
      <c r="F100" s="157" t="s">
        <v>170</v>
      </c>
      <c r="G100" s="157" t="s">
        <v>170</v>
      </c>
      <c r="H100" s="157" t="s">
        <v>170</v>
      </c>
      <c r="I100" s="157" t="s">
        <v>170</v>
      </c>
      <c r="J100" s="157" t="s">
        <v>170</v>
      </c>
      <c r="K100" s="157" t="s">
        <v>170</v>
      </c>
      <c r="L100" s="157" t="s">
        <v>170</v>
      </c>
      <c r="M100" s="157" t="s">
        <v>170</v>
      </c>
      <c r="N100" s="157" t="s">
        <v>170</v>
      </c>
      <c r="O100" s="157" t="s">
        <v>170</v>
      </c>
      <c r="P100" s="157" t="s">
        <v>170</v>
      </c>
      <c r="Q100" s="157" t="s">
        <v>170</v>
      </c>
      <c r="R100" s="157" t="s">
        <v>170</v>
      </c>
      <c r="S100" s="157" t="s">
        <v>170</v>
      </c>
      <c r="T100" s="157" t="s">
        <v>170</v>
      </c>
      <c r="U100" s="157" t="s">
        <v>170</v>
      </c>
      <c r="V100" s="157" t="s">
        <v>170</v>
      </c>
      <c r="W100" s="157" t="s">
        <v>170</v>
      </c>
      <c r="X100" s="157" t="s">
        <v>170</v>
      </c>
      <c r="Y100" s="157" t="s">
        <v>170</v>
      </c>
      <c r="Z100" s="157" t="s">
        <v>170</v>
      </c>
      <c r="AA100" s="157" t="s">
        <v>170</v>
      </c>
      <c r="AB100" s="157" t="s">
        <v>170</v>
      </c>
      <c r="AC100" s="157" t="s">
        <v>170</v>
      </c>
      <c r="AD100" s="157" t="s">
        <v>170</v>
      </c>
    </row>
    <row r="101" spans="1:30">
      <c r="A101" s="157">
        <v>1850</v>
      </c>
      <c r="B101" s="157">
        <v>2.7434159999999999</v>
      </c>
      <c r="C101" s="157" t="s">
        <v>170</v>
      </c>
      <c r="D101" s="157" t="s">
        <v>170</v>
      </c>
      <c r="E101" s="157" t="s">
        <v>170</v>
      </c>
      <c r="F101" s="157" t="s">
        <v>170</v>
      </c>
      <c r="G101" s="157" t="s">
        <v>170</v>
      </c>
      <c r="H101" s="157" t="s">
        <v>170</v>
      </c>
      <c r="I101" s="157" t="s">
        <v>170</v>
      </c>
      <c r="J101" s="157" t="s">
        <v>170</v>
      </c>
      <c r="K101" s="157" t="s">
        <v>170</v>
      </c>
      <c r="L101" s="157" t="s">
        <v>170</v>
      </c>
      <c r="M101" s="157" t="s">
        <v>170</v>
      </c>
      <c r="N101" s="157" t="s">
        <v>170</v>
      </c>
      <c r="O101" s="157" t="s">
        <v>170</v>
      </c>
      <c r="P101" s="157" t="s">
        <v>170</v>
      </c>
      <c r="Q101" s="157" t="s">
        <v>170</v>
      </c>
      <c r="R101" s="157" t="s">
        <v>170</v>
      </c>
      <c r="S101" s="157" t="s">
        <v>170</v>
      </c>
      <c r="T101" s="157" t="s">
        <v>170</v>
      </c>
      <c r="U101" s="157" t="s">
        <v>170</v>
      </c>
      <c r="V101" s="157" t="s">
        <v>170</v>
      </c>
      <c r="W101" s="157" t="s">
        <v>170</v>
      </c>
      <c r="X101" s="157" t="s">
        <v>170</v>
      </c>
      <c r="Y101" s="157" t="s">
        <v>170</v>
      </c>
      <c r="Z101" s="157" t="s">
        <v>170</v>
      </c>
      <c r="AA101" s="157" t="s">
        <v>170</v>
      </c>
      <c r="AB101" s="157" t="s">
        <v>170</v>
      </c>
      <c r="AC101" s="157" t="s">
        <v>170</v>
      </c>
      <c r="AD101" s="157" t="s">
        <v>170</v>
      </c>
    </row>
    <row r="102" spans="1:30">
      <c r="A102" s="157">
        <v>1851</v>
      </c>
      <c r="B102" s="157">
        <v>2.7602229999999999</v>
      </c>
      <c r="C102" s="157" t="s">
        <v>170</v>
      </c>
      <c r="D102" s="157" t="s">
        <v>170</v>
      </c>
      <c r="E102" s="157" t="s">
        <v>170</v>
      </c>
      <c r="F102" s="157" t="s">
        <v>170</v>
      </c>
      <c r="G102" s="157" t="s">
        <v>170</v>
      </c>
      <c r="H102" s="157" t="s">
        <v>170</v>
      </c>
      <c r="I102" s="157" t="s">
        <v>170</v>
      </c>
      <c r="J102" s="157" t="s">
        <v>170</v>
      </c>
      <c r="K102" s="157" t="s">
        <v>170</v>
      </c>
      <c r="L102" s="157" t="s">
        <v>170</v>
      </c>
      <c r="M102" s="157" t="s">
        <v>170</v>
      </c>
      <c r="N102" s="157" t="s">
        <v>170</v>
      </c>
      <c r="O102" s="157" t="s">
        <v>170</v>
      </c>
      <c r="P102" s="157" t="s">
        <v>170</v>
      </c>
      <c r="Q102" s="157" t="s">
        <v>170</v>
      </c>
      <c r="R102" s="157" t="s">
        <v>170</v>
      </c>
      <c r="S102" s="157" t="s">
        <v>170</v>
      </c>
      <c r="T102" s="157" t="s">
        <v>170</v>
      </c>
      <c r="U102" s="157" t="s">
        <v>170</v>
      </c>
      <c r="V102" s="157" t="s">
        <v>170</v>
      </c>
      <c r="W102" s="157" t="s">
        <v>170</v>
      </c>
      <c r="X102" s="157" t="s">
        <v>170</v>
      </c>
      <c r="Y102" s="157" t="s">
        <v>170</v>
      </c>
      <c r="Z102" s="157" t="s">
        <v>170</v>
      </c>
      <c r="AA102" s="157" t="s">
        <v>170</v>
      </c>
      <c r="AB102" s="157" t="s">
        <v>170</v>
      </c>
      <c r="AC102" s="157" t="s">
        <v>170</v>
      </c>
      <c r="AD102" s="157" t="s">
        <v>170</v>
      </c>
    </row>
    <row r="103" spans="1:30">
      <c r="A103" s="157">
        <v>1852</v>
      </c>
      <c r="B103" s="157">
        <v>2.7909489999999999</v>
      </c>
      <c r="C103" s="157" t="s">
        <v>170</v>
      </c>
      <c r="D103" s="157" t="s">
        <v>170</v>
      </c>
      <c r="E103" s="157" t="s">
        <v>170</v>
      </c>
      <c r="F103" s="157" t="s">
        <v>170</v>
      </c>
      <c r="G103" s="157" t="s">
        <v>170</v>
      </c>
      <c r="H103" s="157" t="s">
        <v>170</v>
      </c>
      <c r="I103" s="157" t="s">
        <v>170</v>
      </c>
      <c r="J103" s="157" t="s">
        <v>170</v>
      </c>
      <c r="K103" s="157" t="s">
        <v>170</v>
      </c>
      <c r="L103" s="157" t="s">
        <v>170</v>
      </c>
      <c r="M103" s="157" t="s">
        <v>170</v>
      </c>
      <c r="N103" s="157" t="s">
        <v>170</v>
      </c>
      <c r="O103" s="157" t="s">
        <v>170</v>
      </c>
      <c r="P103" s="157" t="s">
        <v>170</v>
      </c>
      <c r="Q103" s="157" t="s">
        <v>170</v>
      </c>
      <c r="R103" s="157" t="s">
        <v>170</v>
      </c>
      <c r="S103" s="157" t="s">
        <v>170</v>
      </c>
      <c r="T103" s="157" t="s">
        <v>170</v>
      </c>
      <c r="U103" s="157" t="s">
        <v>170</v>
      </c>
      <c r="V103" s="157" t="s">
        <v>170</v>
      </c>
      <c r="W103" s="157" t="s">
        <v>170</v>
      </c>
      <c r="X103" s="157" t="s">
        <v>170</v>
      </c>
      <c r="Y103" s="157" t="s">
        <v>170</v>
      </c>
      <c r="Z103" s="157" t="s">
        <v>170</v>
      </c>
      <c r="AA103" s="157" t="s">
        <v>170</v>
      </c>
      <c r="AB103" s="157" t="s">
        <v>170</v>
      </c>
      <c r="AC103" s="157" t="s">
        <v>170</v>
      </c>
      <c r="AD103" s="157" t="s">
        <v>170</v>
      </c>
    </row>
    <row r="104" spans="1:30">
      <c r="A104" s="157">
        <v>1853</v>
      </c>
      <c r="B104" s="157">
        <v>2.8186659999999999</v>
      </c>
      <c r="C104" s="157" t="s">
        <v>170</v>
      </c>
      <c r="D104" s="157" t="s">
        <v>170</v>
      </c>
      <c r="E104" s="157" t="s">
        <v>170</v>
      </c>
      <c r="F104" s="157" t="s">
        <v>170</v>
      </c>
      <c r="G104" s="157" t="s">
        <v>170</v>
      </c>
      <c r="H104" s="157" t="s">
        <v>170</v>
      </c>
      <c r="I104" s="157" t="s">
        <v>170</v>
      </c>
      <c r="J104" s="157" t="s">
        <v>170</v>
      </c>
      <c r="K104" s="157" t="s">
        <v>170</v>
      </c>
      <c r="L104" s="157" t="s">
        <v>170</v>
      </c>
      <c r="M104" s="157" t="s">
        <v>170</v>
      </c>
      <c r="N104" s="157" t="s">
        <v>170</v>
      </c>
      <c r="O104" s="157" t="s">
        <v>170</v>
      </c>
      <c r="P104" s="157" t="s">
        <v>170</v>
      </c>
      <c r="Q104" s="157" t="s">
        <v>170</v>
      </c>
      <c r="R104" s="157" t="s">
        <v>170</v>
      </c>
      <c r="S104" s="157" t="s">
        <v>170</v>
      </c>
      <c r="T104" s="157" t="s">
        <v>170</v>
      </c>
      <c r="U104" s="157" t="s">
        <v>170</v>
      </c>
      <c r="V104" s="157" t="s">
        <v>170</v>
      </c>
      <c r="W104" s="157" t="s">
        <v>170</v>
      </c>
      <c r="X104" s="157" t="s">
        <v>170</v>
      </c>
      <c r="Y104" s="157" t="s">
        <v>170</v>
      </c>
      <c r="Z104" s="157" t="s">
        <v>170</v>
      </c>
      <c r="AA104" s="157" t="s">
        <v>170</v>
      </c>
      <c r="AB104" s="157" t="s">
        <v>170</v>
      </c>
      <c r="AC104" s="157" t="s">
        <v>170</v>
      </c>
      <c r="AD104" s="157" t="s">
        <v>170</v>
      </c>
    </row>
    <row r="105" spans="1:30">
      <c r="A105" s="157">
        <v>1854</v>
      </c>
      <c r="B105" s="157">
        <v>2.8661050000000001</v>
      </c>
      <c r="C105" s="157" t="s">
        <v>170</v>
      </c>
      <c r="D105" s="157" t="s">
        <v>170</v>
      </c>
      <c r="E105" s="157" t="s">
        <v>170</v>
      </c>
      <c r="F105" s="157" t="s">
        <v>170</v>
      </c>
      <c r="G105" s="157" t="s">
        <v>170</v>
      </c>
      <c r="H105" s="157" t="s">
        <v>170</v>
      </c>
      <c r="I105" s="157" t="s">
        <v>170</v>
      </c>
      <c r="J105" s="157" t="s">
        <v>170</v>
      </c>
      <c r="K105" s="157" t="s">
        <v>170</v>
      </c>
      <c r="L105" s="157" t="s">
        <v>170</v>
      </c>
      <c r="M105" s="157" t="s">
        <v>170</v>
      </c>
      <c r="N105" s="157" t="s">
        <v>170</v>
      </c>
      <c r="O105" s="157" t="s">
        <v>170</v>
      </c>
      <c r="P105" s="157" t="s">
        <v>170</v>
      </c>
      <c r="Q105" s="157" t="s">
        <v>170</v>
      </c>
      <c r="R105" s="157" t="s">
        <v>170</v>
      </c>
      <c r="S105" s="157" t="s">
        <v>170</v>
      </c>
      <c r="T105" s="157" t="s">
        <v>170</v>
      </c>
      <c r="U105" s="157" t="s">
        <v>170</v>
      </c>
      <c r="V105" s="157" t="s">
        <v>170</v>
      </c>
      <c r="W105" s="157" t="s">
        <v>170</v>
      </c>
      <c r="X105" s="157" t="s">
        <v>170</v>
      </c>
      <c r="Y105" s="157" t="s">
        <v>170</v>
      </c>
      <c r="Z105" s="157" t="s">
        <v>170</v>
      </c>
      <c r="AA105" s="157" t="s">
        <v>170</v>
      </c>
      <c r="AB105" s="157" t="s">
        <v>170</v>
      </c>
      <c r="AC105" s="157" t="s">
        <v>170</v>
      </c>
      <c r="AD105" s="157" t="s">
        <v>170</v>
      </c>
    </row>
    <row r="106" spans="1:30">
      <c r="A106" s="157">
        <v>1855</v>
      </c>
      <c r="B106" s="157">
        <v>2.881624</v>
      </c>
      <c r="C106" s="157" t="s">
        <v>170</v>
      </c>
      <c r="D106" s="157" t="s">
        <v>170</v>
      </c>
      <c r="E106" s="157" t="s">
        <v>170</v>
      </c>
      <c r="F106" s="157" t="s">
        <v>170</v>
      </c>
      <c r="G106" s="157" t="s">
        <v>170</v>
      </c>
      <c r="H106" s="157" t="s">
        <v>170</v>
      </c>
      <c r="I106" s="157" t="s">
        <v>170</v>
      </c>
      <c r="J106" s="157" t="s">
        <v>170</v>
      </c>
      <c r="K106" s="157" t="s">
        <v>170</v>
      </c>
      <c r="L106" s="157" t="s">
        <v>170</v>
      </c>
      <c r="M106" s="157" t="s">
        <v>170</v>
      </c>
      <c r="N106" s="157" t="s">
        <v>170</v>
      </c>
      <c r="O106" s="157" t="s">
        <v>170</v>
      </c>
      <c r="P106" s="157" t="s">
        <v>170</v>
      </c>
      <c r="Q106" s="157" t="s">
        <v>170</v>
      </c>
      <c r="R106" s="157" t="s">
        <v>170</v>
      </c>
      <c r="S106" s="157" t="s">
        <v>170</v>
      </c>
      <c r="T106" s="157" t="s">
        <v>170</v>
      </c>
      <c r="U106" s="157" t="s">
        <v>170</v>
      </c>
      <c r="V106" s="157" t="s">
        <v>170</v>
      </c>
      <c r="W106" s="157" t="s">
        <v>170</v>
      </c>
      <c r="X106" s="157" t="s">
        <v>170</v>
      </c>
      <c r="Y106" s="157" t="s">
        <v>170</v>
      </c>
      <c r="Z106" s="157" t="s">
        <v>170</v>
      </c>
      <c r="AA106" s="157" t="s">
        <v>170</v>
      </c>
      <c r="AB106" s="157" t="s">
        <v>170</v>
      </c>
      <c r="AC106" s="157" t="s">
        <v>170</v>
      </c>
      <c r="AD106" s="157" t="s">
        <v>170</v>
      </c>
    </row>
    <row r="107" spans="1:30">
      <c r="A107" s="157">
        <v>1856</v>
      </c>
      <c r="B107" s="157">
        <v>2.915654</v>
      </c>
      <c r="C107" s="157" t="s">
        <v>170</v>
      </c>
      <c r="D107" s="157" t="s">
        <v>170</v>
      </c>
      <c r="E107" s="157" t="s">
        <v>170</v>
      </c>
      <c r="F107" s="157" t="s">
        <v>170</v>
      </c>
      <c r="G107" s="157" t="s">
        <v>170</v>
      </c>
      <c r="H107" s="157" t="s">
        <v>170</v>
      </c>
      <c r="I107" s="157" t="s">
        <v>170</v>
      </c>
      <c r="J107" s="157" t="s">
        <v>170</v>
      </c>
      <c r="K107" s="157" t="s">
        <v>170</v>
      </c>
      <c r="L107" s="157" t="s">
        <v>170</v>
      </c>
      <c r="M107" s="157" t="s">
        <v>170</v>
      </c>
      <c r="N107" s="157" t="s">
        <v>170</v>
      </c>
      <c r="O107" s="157" t="s">
        <v>170</v>
      </c>
      <c r="P107" s="157" t="s">
        <v>170</v>
      </c>
      <c r="Q107" s="157" t="s">
        <v>170</v>
      </c>
      <c r="R107" s="157" t="s">
        <v>170</v>
      </c>
      <c r="S107" s="157" t="s">
        <v>170</v>
      </c>
      <c r="T107" s="157" t="s">
        <v>170</v>
      </c>
      <c r="U107" s="157" t="s">
        <v>170</v>
      </c>
      <c r="V107" s="157" t="s">
        <v>170</v>
      </c>
      <c r="W107" s="157" t="s">
        <v>170</v>
      </c>
      <c r="X107" s="157" t="s">
        <v>170</v>
      </c>
      <c r="Y107" s="157" t="s">
        <v>170</v>
      </c>
      <c r="Z107" s="157" t="s">
        <v>170</v>
      </c>
      <c r="AA107" s="157" t="s">
        <v>170</v>
      </c>
      <c r="AB107" s="157" t="s">
        <v>170</v>
      </c>
      <c r="AC107" s="157" t="s">
        <v>170</v>
      </c>
      <c r="AD107" s="157" t="s">
        <v>170</v>
      </c>
    </row>
    <row r="108" spans="1:30">
      <c r="A108" s="157">
        <v>1857</v>
      </c>
      <c r="B108" s="157">
        <v>2.9439980000000001</v>
      </c>
      <c r="C108" s="157" t="s">
        <v>170</v>
      </c>
      <c r="D108" s="157" t="s">
        <v>170</v>
      </c>
      <c r="E108" s="157" t="s">
        <v>170</v>
      </c>
      <c r="F108" s="157" t="s">
        <v>170</v>
      </c>
      <c r="G108" s="157" t="s">
        <v>170</v>
      </c>
      <c r="H108" s="157" t="s">
        <v>170</v>
      </c>
      <c r="I108" s="157" t="s">
        <v>170</v>
      </c>
      <c r="J108" s="157" t="s">
        <v>170</v>
      </c>
      <c r="K108" s="157" t="s">
        <v>170</v>
      </c>
      <c r="L108" s="157" t="s">
        <v>170</v>
      </c>
      <c r="M108" s="157" t="s">
        <v>170</v>
      </c>
      <c r="N108" s="157" t="s">
        <v>170</v>
      </c>
      <c r="O108" s="157" t="s">
        <v>170</v>
      </c>
      <c r="P108" s="157" t="s">
        <v>170</v>
      </c>
      <c r="Q108" s="157" t="s">
        <v>170</v>
      </c>
      <c r="R108" s="157" t="s">
        <v>170</v>
      </c>
      <c r="S108" s="157" t="s">
        <v>170</v>
      </c>
      <c r="T108" s="157" t="s">
        <v>170</v>
      </c>
      <c r="U108" s="157" t="s">
        <v>170</v>
      </c>
      <c r="V108" s="157" t="s">
        <v>170</v>
      </c>
      <c r="W108" s="157" t="s">
        <v>170</v>
      </c>
      <c r="X108" s="157" t="s">
        <v>170</v>
      </c>
      <c r="Y108" s="157" t="s">
        <v>170</v>
      </c>
      <c r="Z108" s="157" t="s">
        <v>170</v>
      </c>
      <c r="AA108" s="157" t="s">
        <v>170</v>
      </c>
      <c r="AB108" s="157" t="s">
        <v>170</v>
      </c>
      <c r="AC108" s="157" t="s">
        <v>170</v>
      </c>
      <c r="AD108" s="157" t="s">
        <v>170</v>
      </c>
    </row>
    <row r="109" spans="1:30">
      <c r="A109" s="157">
        <v>1858</v>
      </c>
      <c r="B109" s="157">
        <v>2.9685450000000002</v>
      </c>
      <c r="C109" s="157" t="s">
        <v>170</v>
      </c>
      <c r="D109" s="157" t="s">
        <v>170</v>
      </c>
      <c r="E109" s="157" t="s">
        <v>170</v>
      </c>
      <c r="F109" s="157" t="s">
        <v>170</v>
      </c>
      <c r="G109" s="157" t="s">
        <v>170</v>
      </c>
      <c r="H109" s="157" t="s">
        <v>170</v>
      </c>
      <c r="I109" s="157" t="s">
        <v>170</v>
      </c>
      <c r="J109" s="157" t="s">
        <v>170</v>
      </c>
      <c r="K109" s="157" t="s">
        <v>170</v>
      </c>
      <c r="L109" s="157" t="s">
        <v>170</v>
      </c>
      <c r="M109" s="157" t="s">
        <v>170</v>
      </c>
      <c r="N109" s="157" t="s">
        <v>170</v>
      </c>
      <c r="O109" s="157" t="s">
        <v>170</v>
      </c>
      <c r="P109" s="157" t="s">
        <v>170</v>
      </c>
      <c r="Q109" s="157" t="s">
        <v>170</v>
      </c>
      <c r="R109" s="157" t="s">
        <v>170</v>
      </c>
      <c r="S109" s="157" t="s">
        <v>170</v>
      </c>
      <c r="T109" s="157" t="s">
        <v>170</v>
      </c>
      <c r="U109" s="157" t="s">
        <v>170</v>
      </c>
      <c r="V109" s="157" t="s">
        <v>170</v>
      </c>
      <c r="W109" s="157" t="s">
        <v>170</v>
      </c>
      <c r="X109" s="157" t="s">
        <v>170</v>
      </c>
      <c r="Y109" s="157" t="s">
        <v>170</v>
      </c>
      <c r="Z109" s="157" t="s">
        <v>170</v>
      </c>
      <c r="AA109" s="157" t="s">
        <v>170</v>
      </c>
      <c r="AB109" s="157" t="s">
        <v>170</v>
      </c>
      <c r="AC109" s="157" t="s">
        <v>170</v>
      </c>
      <c r="AD109" s="157" t="s">
        <v>170</v>
      </c>
    </row>
    <row r="110" spans="1:30">
      <c r="A110" s="157">
        <v>1859</v>
      </c>
      <c r="B110" s="157">
        <v>2.997474</v>
      </c>
      <c r="C110" s="157" t="s">
        <v>170</v>
      </c>
      <c r="D110" s="157" t="s">
        <v>170</v>
      </c>
      <c r="E110" s="157" t="s">
        <v>170</v>
      </c>
      <c r="F110" s="157" t="s">
        <v>170</v>
      </c>
      <c r="G110" s="157" t="s">
        <v>170</v>
      </c>
      <c r="H110" s="157" t="s">
        <v>170</v>
      </c>
      <c r="I110" s="157" t="s">
        <v>170</v>
      </c>
      <c r="J110" s="157" t="s">
        <v>170</v>
      </c>
      <c r="K110" s="157" t="s">
        <v>170</v>
      </c>
      <c r="L110" s="157" t="s">
        <v>170</v>
      </c>
      <c r="M110" s="157" t="s">
        <v>170</v>
      </c>
      <c r="N110" s="157" t="s">
        <v>170</v>
      </c>
      <c r="O110" s="157" t="s">
        <v>170</v>
      </c>
      <c r="P110" s="157" t="s">
        <v>170</v>
      </c>
      <c r="Q110" s="157" t="s">
        <v>170</v>
      </c>
      <c r="R110" s="157" t="s">
        <v>170</v>
      </c>
      <c r="S110" s="157" t="s">
        <v>170</v>
      </c>
      <c r="T110" s="157" t="s">
        <v>170</v>
      </c>
      <c r="U110" s="157" t="s">
        <v>170</v>
      </c>
      <c r="V110" s="157" t="s">
        <v>170</v>
      </c>
      <c r="W110" s="157" t="s">
        <v>170</v>
      </c>
      <c r="X110" s="157" t="s">
        <v>170</v>
      </c>
      <c r="Y110" s="157" t="s">
        <v>170</v>
      </c>
      <c r="Z110" s="157" t="s">
        <v>170</v>
      </c>
      <c r="AA110" s="157" t="s">
        <v>170</v>
      </c>
      <c r="AB110" s="157" t="s">
        <v>170</v>
      </c>
      <c r="AC110" s="157" t="s">
        <v>170</v>
      </c>
      <c r="AD110" s="157" t="s">
        <v>170</v>
      </c>
    </row>
    <row r="111" spans="1:30">
      <c r="A111" s="157">
        <v>1860</v>
      </c>
      <c r="B111" s="157">
        <v>2.9169049999999999</v>
      </c>
      <c r="C111" s="157" t="s">
        <v>170</v>
      </c>
      <c r="D111" s="157" t="s">
        <v>170</v>
      </c>
      <c r="E111" s="157" t="s">
        <v>170</v>
      </c>
      <c r="F111" s="157" t="s">
        <v>170</v>
      </c>
      <c r="G111" s="157" t="s">
        <v>170</v>
      </c>
      <c r="H111" s="157" t="s">
        <v>170</v>
      </c>
      <c r="I111" s="157" t="s">
        <v>170</v>
      </c>
      <c r="J111" s="157" t="s">
        <v>170</v>
      </c>
      <c r="K111" s="157" t="s">
        <v>170</v>
      </c>
      <c r="L111" s="157" t="s">
        <v>170</v>
      </c>
      <c r="M111" s="157" t="s">
        <v>170</v>
      </c>
      <c r="N111" s="157" t="s">
        <v>170</v>
      </c>
      <c r="O111" s="157" t="s">
        <v>170</v>
      </c>
      <c r="P111" s="157" t="s">
        <v>170</v>
      </c>
      <c r="Q111" s="157" t="s">
        <v>170</v>
      </c>
      <c r="R111" s="157" t="s">
        <v>170</v>
      </c>
      <c r="S111" s="157" t="s">
        <v>170</v>
      </c>
      <c r="T111" s="157" t="s">
        <v>170</v>
      </c>
      <c r="U111" s="157" t="s">
        <v>170</v>
      </c>
      <c r="V111" s="157" t="s">
        <v>170</v>
      </c>
      <c r="W111" s="157" t="s">
        <v>170</v>
      </c>
      <c r="X111" s="157" t="s">
        <v>170</v>
      </c>
      <c r="Y111" s="157" t="s">
        <v>170</v>
      </c>
      <c r="Z111" s="157" t="s">
        <v>170</v>
      </c>
      <c r="AA111" s="157" t="s">
        <v>170</v>
      </c>
      <c r="AB111" s="157" t="s">
        <v>170</v>
      </c>
      <c r="AC111" s="157" t="s">
        <v>170</v>
      </c>
      <c r="AD111" s="157" t="s">
        <v>170</v>
      </c>
    </row>
    <row r="112" spans="1:30">
      <c r="A112" s="157">
        <v>1861</v>
      </c>
      <c r="B112" s="157">
        <v>2.8960880000000002</v>
      </c>
      <c r="C112" s="157" t="s">
        <v>170</v>
      </c>
      <c r="D112" s="157" t="s">
        <v>170</v>
      </c>
      <c r="E112" s="157" t="s">
        <v>170</v>
      </c>
      <c r="F112" s="157" t="s">
        <v>170</v>
      </c>
      <c r="G112" s="157" t="s">
        <v>170</v>
      </c>
      <c r="H112" s="157" t="s">
        <v>170</v>
      </c>
      <c r="I112" s="157" t="s">
        <v>170</v>
      </c>
      <c r="J112" s="157" t="s">
        <v>170</v>
      </c>
      <c r="K112" s="157" t="s">
        <v>170</v>
      </c>
      <c r="L112" s="157" t="s">
        <v>170</v>
      </c>
      <c r="M112" s="157" t="s">
        <v>170</v>
      </c>
      <c r="N112" s="157" t="s">
        <v>170</v>
      </c>
      <c r="O112" s="157" t="s">
        <v>170</v>
      </c>
      <c r="P112" s="157" t="s">
        <v>170</v>
      </c>
      <c r="Q112" s="157" t="s">
        <v>170</v>
      </c>
      <c r="R112" s="157" t="s">
        <v>170</v>
      </c>
      <c r="S112" s="157" t="s">
        <v>170</v>
      </c>
      <c r="T112" s="157" t="s">
        <v>170</v>
      </c>
      <c r="U112" s="157" t="s">
        <v>170</v>
      </c>
      <c r="V112" s="157" t="s">
        <v>170</v>
      </c>
      <c r="W112" s="157" t="s">
        <v>170</v>
      </c>
      <c r="X112" s="157" t="s">
        <v>170</v>
      </c>
      <c r="Y112" s="157" t="s">
        <v>170</v>
      </c>
      <c r="Z112" s="157" t="s">
        <v>170</v>
      </c>
      <c r="AA112" s="157" t="s">
        <v>170</v>
      </c>
      <c r="AB112" s="157" t="s">
        <v>170</v>
      </c>
      <c r="AC112" s="157" t="s">
        <v>170</v>
      </c>
      <c r="AD112" s="157" t="s">
        <v>170</v>
      </c>
    </row>
    <row r="113" spans="1:30">
      <c r="A113" s="157">
        <v>1862</v>
      </c>
      <c r="B113" s="157">
        <v>2.8878879999999998</v>
      </c>
      <c r="C113" s="157" t="s">
        <v>170</v>
      </c>
      <c r="D113" s="157" t="s">
        <v>170</v>
      </c>
      <c r="E113" s="157" t="s">
        <v>170</v>
      </c>
      <c r="F113" s="157" t="s">
        <v>170</v>
      </c>
      <c r="G113" s="157" t="s">
        <v>170</v>
      </c>
      <c r="H113" s="157" t="s">
        <v>170</v>
      </c>
      <c r="I113" s="157" t="s">
        <v>170</v>
      </c>
      <c r="J113" s="157" t="s">
        <v>170</v>
      </c>
      <c r="K113" s="157" t="s">
        <v>170</v>
      </c>
      <c r="L113" s="157" t="s">
        <v>170</v>
      </c>
      <c r="M113" s="157" t="s">
        <v>170</v>
      </c>
      <c r="N113" s="157" t="s">
        <v>170</v>
      </c>
      <c r="O113" s="157" t="s">
        <v>170</v>
      </c>
      <c r="P113" s="157" t="s">
        <v>170</v>
      </c>
      <c r="Q113" s="157" t="s">
        <v>170</v>
      </c>
      <c r="R113" s="157" t="s">
        <v>170</v>
      </c>
      <c r="S113" s="157" t="s">
        <v>170</v>
      </c>
      <c r="T113" s="157" t="s">
        <v>170</v>
      </c>
      <c r="U113" s="157" t="s">
        <v>170</v>
      </c>
      <c r="V113" s="157" t="s">
        <v>170</v>
      </c>
      <c r="W113" s="157" t="s">
        <v>170</v>
      </c>
      <c r="X113" s="157" t="s">
        <v>170</v>
      </c>
      <c r="Y113" s="157" t="s">
        <v>170</v>
      </c>
      <c r="Z113" s="157" t="s">
        <v>170</v>
      </c>
      <c r="AA113" s="157" t="s">
        <v>170</v>
      </c>
      <c r="AB113" s="157" t="s">
        <v>170</v>
      </c>
      <c r="AC113" s="157" t="s">
        <v>170</v>
      </c>
      <c r="AD113" s="157" t="s">
        <v>170</v>
      </c>
    </row>
    <row r="114" spans="1:30">
      <c r="A114" s="157">
        <v>1863</v>
      </c>
      <c r="B114" s="157">
        <v>2.9055059999999999</v>
      </c>
      <c r="C114" s="157" t="s">
        <v>170</v>
      </c>
      <c r="D114" s="157" t="s">
        <v>170</v>
      </c>
      <c r="E114" s="157" t="s">
        <v>170</v>
      </c>
      <c r="F114" s="157" t="s">
        <v>170</v>
      </c>
      <c r="G114" s="157" t="s">
        <v>170</v>
      </c>
      <c r="H114" s="157" t="s">
        <v>170</v>
      </c>
      <c r="I114" s="157" t="s">
        <v>170</v>
      </c>
      <c r="J114" s="157" t="s">
        <v>170</v>
      </c>
      <c r="K114" s="157" t="s">
        <v>170</v>
      </c>
      <c r="L114" s="157" t="s">
        <v>170</v>
      </c>
      <c r="M114" s="157" t="s">
        <v>170</v>
      </c>
      <c r="N114" s="157" t="s">
        <v>170</v>
      </c>
      <c r="O114" s="157" t="s">
        <v>170</v>
      </c>
      <c r="P114" s="157" t="s">
        <v>170</v>
      </c>
      <c r="Q114" s="157" t="s">
        <v>170</v>
      </c>
      <c r="R114" s="157" t="s">
        <v>170</v>
      </c>
      <c r="S114" s="157" t="s">
        <v>170</v>
      </c>
      <c r="T114" s="157" t="s">
        <v>170</v>
      </c>
      <c r="U114" s="157" t="s">
        <v>170</v>
      </c>
      <c r="V114" s="157" t="s">
        <v>170</v>
      </c>
      <c r="W114" s="157" t="s">
        <v>170</v>
      </c>
      <c r="X114" s="157" t="s">
        <v>170</v>
      </c>
      <c r="Y114" s="157" t="s">
        <v>170</v>
      </c>
      <c r="Z114" s="157" t="s">
        <v>170</v>
      </c>
      <c r="AA114" s="157" t="s">
        <v>170</v>
      </c>
      <c r="AB114" s="157" t="s">
        <v>170</v>
      </c>
      <c r="AC114" s="157" t="s">
        <v>170</v>
      </c>
      <c r="AD114" s="157" t="s">
        <v>170</v>
      </c>
    </row>
    <row r="115" spans="1:30">
      <c r="A115" s="157">
        <v>1864</v>
      </c>
      <c r="B115" s="157">
        <v>2.9274209999999998</v>
      </c>
      <c r="C115" s="157" t="s">
        <v>170</v>
      </c>
      <c r="D115" s="157" t="s">
        <v>170</v>
      </c>
      <c r="E115" s="157" t="s">
        <v>170</v>
      </c>
      <c r="F115" s="157" t="s">
        <v>170</v>
      </c>
      <c r="G115" s="157" t="s">
        <v>170</v>
      </c>
      <c r="H115" s="157" t="s">
        <v>170</v>
      </c>
      <c r="I115" s="157" t="s">
        <v>170</v>
      </c>
      <c r="J115" s="157" t="s">
        <v>170</v>
      </c>
      <c r="K115" s="157" t="s">
        <v>170</v>
      </c>
      <c r="L115" s="157" t="s">
        <v>170</v>
      </c>
      <c r="M115" s="157" t="s">
        <v>170</v>
      </c>
      <c r="N115" s="157" t="s">
        <v>170</v>
      </c>
      <c r="O115" s="157" t="s">
        <v>170</v>
      </c>
      <c r="P115" s="157" t="s">
        <v>170</v>
      </c>
      <c r="Q115" s="157" t="s">
        <v>170</v>
      </c>
      <c r="R115" s="157" t="s">
        <v>170</v>
      </c>
      <c r="S115" s="157" t="s">
        <v>170</v>
      </c>
      <c r="T115" s="157" t="s">
        <v>170</v>
      </c>
      <c r="U115" s="157" t="s">
        <v>170</v>
      </c>
      <c r="V115" s="157" t="s">
        <v>170</v>
      </c>
      <c r="W115" s="157" t="s">
        <v>170</v>
      </c>
      <c r="X115" s="157" t="s">
        <v>170</v>
      </c>
      <c r="Y115" s="157" t="s">
        <v>170</v>
      </c>
      <c r="Z115" s="157" t="s">
        <v>170</v>
      </c>
      <c r="AA115" s="157" t="s">
        <v>170</v>
      </c>
      <c r="AB115" s="157" t="s">
        <v>170</v>
      </c>
      <c r="AC115" s="157" t="s">
        <v>170</v>
      </c>
      <c r="AD115" s="157" t="s">
        <v>170</v>
      </c>
    </row>
    <row r="116" spans="1:30">
      <c r="A116" s="157">
        <v>1865</v>
      </c>
      <c r="B116" s="157">
        <v>2.9549280000000002</v>
      </c>
      <c r="C116" s="157" t="s">
        <v>170</v>
      </c>
      <c r="D116" s="157" t="s">
        <v>170</v>
      </c>
      <c r="E116" s="157" t="s">
        <v>170</v>
      </c>
      <c r="F116" s="157" t="s">
        <v>170</v>
      </c>
      <c r="G116" s="157" t="s">
        <v>170</v>
      </c>
      <c r="H116" s="157" t="s">
        <v>170</v>
      </c>
      <c r="I116" s="157" t="s">
        <v>170</v>
      </c>
      <c r="J116" s="157" t="s">
        <v>170</v>
      </c>
      <c r="K116" s="157" t="s">
        <v>170</v>
      </c>
      <c r="L116" s="157" t="s">
        <v>170</v>
      </c>
      <c r="M116" s="157" t="s">
        <v>170</v>
      </c>
      <c r="N116" s="157" t="s">
        <v>170</v>
      </c>
      <c r="O116" s="157" t="s">
        <v>170</v>
      </c>
      <c r="P116" s="157" t="s">
        <v>170</v>
      </c>
      <c r="Q116" s="157" t="s">
        <v>170</v>
      </c>
      <c r="R116" s="157" t="s">
        <v>170</v>
      </c>
      <c r="S116" s="157" t="s">
        <v>170</v>
      </c>
      <c r="T116" s="157" t="s">
        <v>170</v>
      </c>
      <c r="U116" s="157" t="s">
        <v>170</v>
      </c>
      <c r="V116" s="157" t="s">
        <v>170</v>
      </c>
      <c r="W116" s="157" t="s">
        <v>170</v>
      </c>
      <c r="X116" s="157" t="s">
        <v>170</v>
      </c>
      <c r="Y116" s="157" t="s">
        <v>170</v>
      </c>
      <c r="Z116" s="157" t="s">
        <v>170</v>
      </c>
      <c r="AA116" s="157" t="s">
        <v>170</v>
      </c>
      <c r="AB116" s="157" t="s">
        <v>170</v>
      </c>
      <c r="AC116" s="157" t="s">
        <v>170</v>
      </c>
      <c r="AD116" s="157" t="s">
        <v>170</v>
      </c>
    </row>
    <row r="117" spans="1:30">
      <c r="A117" s="157">
        <v>1866</v>
      </c>
      <c r="B117" s="157">
        <v>2.9528050000000001</v>
      </c>
      <c r="C117" s="157" t="s">
        <v>170</v>
      </c>
      <c r="D117" s="157" t="s">
        <v>170</v>
      </c>
      <c r="E117" s="157" t="s">
        <v>170</v>
      </c>
      <c r="F117" s="157" t="s">
        <v>170</v>
      </c>
      <c r="G117" s="157" t="s">
        <v>170</v>
      </c>
      <c r="H117" s="157" t="s">
        <v>170</v>
      </c>
      <c r="I117" s="157" t="s">
        <v>170</v>
      </c>
      <c r="J117" s="157" t="s">
        <v>170</v>
      </c>
      <c r="K117" s="157" t="s">
        <v>170</v>
      </c>
      <c r="L117" s="157" t="s">
        <v>170</v>
      </c>
      <c r="M117" s="157" t="s">
        <v>170</v>
      </c>
      <c r="N117" s="157" t="s">
        <v>170</v>
      </c>
      <c r="O117" s="157" t="s">
        <v>170</v>
      </c>
      <c r="P117" s="157" t="s">
        <v>170</v>
      </c>
      <c r="Q117" s="157" t="s">
        <v>170</v>
      </c>
      <c r="R117" s="157" t="s">
        <v>170</v>
      </c>
      <c r="S117" s="157" t="s">
        <v>170</v>
      </c>
      <c r="T117" s="157" t="s">
        <v>170</v>
      </c>
      <c r="U117" s="157" t="s">
        <v>170</v>
      </c>
      <c r="V117" s="157" t="s">
        <v>170</v>
      </c>
      <c r="W117" s="157" t="s">
        <v>170</v>
      </c>
      <c r="X117" s="157" t="s">
        <v>170</v>
      </c>
      <c r="Y117" s="157" t="s">
        <v>170</v>
      </c>
      <c r="Z117" s="157" t="s">
        <v>170</v>
      </c>
      <c r="AA117" s="157" t="s">
        <v>170</v>
      </c>
      <c r="AB117" s="157" t="s">
        <v>170</v>
      </c>
      <c r="AC117" s="157" t="s">
        <v>170</v>
      </c>
      <c r="AD117" s="157" t="s">
        <v>170</v>
      </c>
    </row>
    <row r="118" spans="1:30">
      <c r="A118" s="157">
        <v>1867</v>
      </c>
      <c r="B118" s="157">
        <v>2.9752670000000001</v>
      </c>
      <c r="C118" s="157" t="s">
        <v>170</v>
      </c>
      <c r="D118" s="157" t="s">
        <v>170</v>
      </c>
      <c r="E118" s="157" t="s">
        <v>170</v>
      </c>
      <c r="F118" s="157" t="s">
        <v>170</v>
      </c>
      <c r="G118" s="157" t="s">
        <v>170</v>
      </c>
      <c r="H118" s="157" t="s">
        <v>170</v>
      </c>
      <c r="I118" s="157" t="s">
        <v>170</v>
      </c>
      <c r="J118" s="157" t="s">
        <v>170</v>
      </c>
      <c r="K118" s="157" t="s">
        <v>170</v>
      </c>
      <c r="L118" s="157" t="s">
        <v>170</v>
      </c>
      <c r="M118" s="157" t="s">
        <v>170</v>
      </c>
      <c r="N118" s="157" t="s">
        <v>170</v>
      </c>
      <c r="O118" s="157" t="s">
        <v>170</v>
      </c>
      <c r="P118" s="157" t="s">
        <v>170</v>
      </c>
      <c r="Q118" s="157" t="s">
        <v>170</v>
      </c>
      <c r="R118" s="157" t="s">
        <v>170</v>
      </c>
      <c r="S118" s="157" t="s">
        <v>170</v>
      </c>
      <c r="T118" s="157" t="s">
        <v>170</v>
      </c>
      <c r="U118" s="157" t="s">
        <v>170</v>
      </c>
      <c r="V118" s="157" t="s">
        <v>170</v>
      </c>
      <c r="W118" s="157" t="s">
        <v>170</v>
      </c>
      <c r="X118" s="157" t="s">
        <v>170</v>
      </c>
      <c r="Y118" s="157" t="s">
        <v>170</v>
      </c>
      <c r="Z118" s="157" t="s">
        <v>170</v>
      </c>
      <c r="AA118" s="157" t="s">
        <v>170</v>
      </c>
      <c r="AB118" s="157" t="s">
        <v>170</v>
      </c>
      <c r="AC118" s="157" t="s">
        <v>170</v>
      </c>
      <c r="AD118" s="157" t="s">
        <v>170</v>
      </c>
    </row>
    <row r="119" spans="1:30">
      <c r="A119" s="157">
        <v>1868</v>
      </c>
      <c r="B119" s="157">
        <v>2.9883130000000002</v>
      </c>
      <c r="C119" s="157" t="s">
        <v>170</v>
      </c>
      <c r="D119" s="157" t="s">
        <v>170</v>
      </c>
      <c r="E119" s="157" t="s">
        <v>170</v>
      </c>
      <c r="F119" s="157" t="s">
        <v>170</v>
      </c>
      <c r="G119" s="157" t="s">
        <v>170</v>
      </c>
      <c r="H119" s="157" t="s">
        <v>170</v>
      </c>
      <c r="I119" s="157" t="s">
        <v>170</v>
      </c>
      <c r="J119" s="157" t="s">
        <v>170</v>
      </c>
      <c r="K119" s="157" t="s">
        <v>170</v>
      </c>
      <c r="L119" s="157" t="s">
        <v>170</v>
      </c>
      <c r="M119" s="157" t="s">
        <v>170</v>
      </c>
      <c r="N119" s="157" t="s">
        <v>170</v>
      </c>
      <c r="O119" s="157" t="s">
        <v>170</v>
      </c>
      <c r="P119" s="157" t="s">
        <v>170</v>
      </c>
      <c r="Q119" s="157" t="s">
        <v>170</v>
      </c>
      <c r="R119" s="157" t="s">
        <v>170</v>
      </c>
      <c r="S119" s="157" t="s">
        <v>170</v>
      </c>
      <c r="T119" s="157" t="s">
        <v>170</v>
      </c>
      <c r="U119" s="157" t="s">
        <v>170</v>
      </c>
      <c r="V119" s="157" t="s">
        <v>170</v>
      </c>
      <c r="W119" s="157" t="s">
        <v>170</v>
      </c>
      <c r="X119" s="157" t="s">
        <v>170</v>
      </c>
      <c r="Y119" s="157" t="s">
        <v>170</v>
      </c>
      <c r="Z119" s="157" t="s">
        <v>170</v>
      </c>
      <c r="AA119" s="157" t="s">
        <v>170</v>
      </c>
      <c r="AB119" s="157" t="s">
        <v>170</v>
      </c>
      <c r="AC119" s="157" t="s">
        <v>170</v>
      </c>
      <c r="AD119" s="157" t="s">
        <v>170</v>
      </c>
    </row>
    <row r="120" spans="1:30">
      <c r="A120" s="157">
        <v>1869</v>
      </c>
      <c r="B120" s="157">
        <v>3.0146679999999999</v>
      </c>
      <c r="C120" s="157" t="s">
        <v>170</v>
      </c>
      <c r="D120" s="157" t="s">
        <v>170</v>
      </c>
      <c r="E120" s="157" t="s">
        <v>170</v>
      </c>
      <c r="F120" s="157" t="s">
        <v>170</v>
      </c>
      <c r="G120" s="157" t="s">
        <v>170</v>
      </c>
      <c r="H120" s="157" t="s">
        <v>170</v>
      </c>
      <c r="I120" s="157" t="s">
        <v>170</v>
      </c>
      <c r="J120" s="157" t="s">
        <v>170</v>
      </c>
      <c r="K120" s="157" t="s">
        <v>170</v>
      </c>
      <c r="L120" s="157" t="s">
        <v>170</v>
      </c>
      <c r="M120" s="157" t="s">
        <v>170</v>
      </c>
      <c r="N120" s="157" t="s">
        <v>170</v>
      </c>
      <c r="O120" s="157" t="s">
        <v>170</v>
      </c>
      <c r="P120" s="157" t="s">
        <v>170</v>
      </c>
      <c r="Q120" s="157" t="s">
        <v>170</v>
      </c>
      <c r="R120" s="157" t="s">
        <v>170</v>
      </c>
      <c r="S120" s="157" t="s">
        <v>170</v>
      </c>
      <c r="T120" s="157" t="s">
        <v>170</v>
      </c>
      <c r="U120" s="157" t="s">
        <v>170</v>
      </c>
      <c r="V120" s="157" t="s">
        <v>170</v>
      </c>
      <c r="W120" s="157" t="s">
        <v>170</v>
      </c>
      <c r="X120" s="157" t="s">
        <v>170</v>
      </c>
      <c r="Y120" s="157" t="s">
        <v>170</v>
      </c>
      <c r="Z120" s="157" t="s">
        <v>170</v>
      </c>
      <c r="AA120" s="157" t="s">
        <v>170</v>
      </c>
      <c r="AB120" s="157" t="s">
        <v>170</v>
      </c>
      <c r="AC120" s="157" t="s">
        <v>170</v>
      </c>
      <c r="AD120" s="157" t="s">
        <v>170</v>
      </c>
    </row>
    <row r="121" spans="1:30">
      <c r="A121" s="157">
        <v>1870</v>
      </c>
      <c r="B121" s="157">
        <v>3.282057</v>
      </c>
      <c r="C121" s="157" t="s">
        <v>170</v>
      </c>
      <c r="D121" s="157" t="s">
        <v>170</v>
      </c>
      <c r="E121" s="157" t="s">
        <v>170</v>
      </c>
      <c r="F121" s="157" t="s">
        <v>170</v>
      </c>
      <c r="G121" s="157" t="s">
        <v>170</v>
      </c>
      <c r="H121" s="157" t="s">
        <v>170</v>
      </c>
      <c r="I121" s="157" t="s">
        <v>170</v>
      </c>
      <c r="J121" s="157" t="s">
        <v>170</v>
      </c>
      <c r="K121" s="157" t="s">
        <v>170</v>
      </c>
      <c r="L121" s="157" t="s">
        <v>170</v>
      </c>
      <c r="M121" s="157" t="s">
        <v>170</v>
      </c>
      <c r="N121" s="157" t="s">
        <v>170</v>
      </c>
      <c r="O121" s="157" t="s">
        <v>170</v>
      </c>
      <c r="P121" s="157" t="s">
        <v>170</v>
      </c>
      <c r="Q121" s="157" t="s">
        <v>170</v>
      </c>
      <c r="R121" s="157" t="s">
        <v>170</v>
      </c>
      <c r="S121" s="157" t="s">
        <v>170</v>
      </c>
      <c r="T121" s="157" t="s">
        <v>170</v>
      </c>
      <c r="U121" s="157" t="s">
        <v>170</v>
      </c>
      <c r="V121" s="157" t="s">
        <v>170</v>
      </c>
      <c r="W121" s="157" t="s">
        <v>170</v>
      </c>
      <c r="X121" s="157" t="s">
        <v>170</v>
      </c>
      <c r="Y121" s="157" t="s">
        <v>170</v>
      </c>
      <c r="Z121" s="157" t="s">
        <v>170</v>
      </c>
      <c r="AA121" s="157" t="s">
        <v>170</v>
      </c>
      <c r="AB121" s="157" t="s">
        <v>170</v>
      </c>
      <c r="AC121" s="157" t="s">
        <v>170</v>
      </c>
      <c r="AD121" s="157" t="s">
        <v>170</v>
      </c>
    </row>
    <row r="122" spans="1:30">
      <c r="A122" s="157">
        <v>1871</v>
      </c>
      <c r="B122" s="157">
        <v>3.4314170000000002</v>
      </c>
      <c r="C122" s="157" t="s">
        <v>170</v>
      </c>
      <c r="D122" s="157" t="s">
        <v>170</v>
      </c>
      <c r="E122" s="157" t="s">
        <v>170</v>
      </c>
      <c r="F122" s="157" t="s">
        <v>170</v>
      </c>
      <c r="G122" s="157" t="s">
        <v>170</v>
      </c>
      <c r="H122" s="157" t="s">
        <v>170</v>
      </c>
      <c r="I122" s="157" t="s">
        <v>170</v>
      </c>
      <c r="J122" s="157" t="s">
        <v>170</v>
      </c>
      <c r="K122" s="157" t="s">
        <v>170</v>
      </c>
      <c r="L122" s="157" t="s">
        <v>170</v>
      </c>
      <c r="M122" s="157" t="s">
        <v>170</v>
      </c>
      <c r="N122" s="157" t="s">
        <v>170</v>
      </c>
      <c r="O122" s="157" t="s">
        <v>170</v>
      </c>
      <c r="P122" s="157" t="s">
        <v>170</v>
      </c>
      <c r="Q122" s="157" t="s">
        <v>170</v>
      </c>
      <c r="R122" s="157" t="s">
        <v>170</v>
      </c>
      <c r="S122" s="157" t="s">
        <v>170</v>
      </c>
      <c r="T122" s="157" t="s">
        <v>170</v>
      </c>
      <c r="U122" s="157" t="s">
        <v>170</v>
      </c>
      <c r="V122" s="157" t="s">
        <v>170</v>
      </c>
      <c r="W122" s="157" t="s">
        <v>170</v>
      </c>
      <c r="X122" s="157" t="s">
        <v>170</v>
      </c>
      <c r="Y122" s="157" t="s">
        <v>170</v>
      </c>
      <c r="Z122" s="157" t="s">
        <v>170</v>
      </c>
      <c r="AA122" s="157" t="s">
        <v>170</v>
      </c>
      <c r="AB122" s="157" t="s">
        <v>170</v>
      </c>
      <c r="AC122" s="157" t="s">
        <v>170</v>
      </c>
      <c r="AD122" s="157" t="s">
        <v>170</v>
      </c>
    </row>
    <row r="123" spans="1:30">
      <c r="A123" s="157">
        <v>1872</v>
      </c>
      <c r="B123" s="157">
        <v>3.573941</v>
      </c>
      <c r="C123" s="157" t="s">
        <v>170</v>
      </c>
      <c r="D123" s="157" t="s">
        <v>170</v>
      </c>
      <c r="E123" s="157" t="s">
        <v>170</v>
      </c>
      <c r="F123" s="157" t="s">
        <v>170</v>
      </c>
      <c r="G123" s="157" t="s">
        <v>170</v>
      </c>
      <c r="H123" s="157" t="s">
        <v>170</v>
      </c>
      <c r="I123" s="157" t="s">
        <v>170</v>
      </c>
      <c r="J123" s="157" t="s">
        <v>170</v>
      </c>
      <c r="K123" s="157" t="s">
        <v>170</v>
      </c>
      <c r="L123" s="157" t="s">
        <v>170</v>
      </c>
      <c r="M123" s="157" t="s">
        <v>170</v>
      </c>
      <c r="N123" s="157" t="s">
        <v>170</v>
      </c>
      <c r="O123" s="157" t="s">
        <v>170</v>
      </c>
      <c r="P123" s="157" t="s">
        <v>170</v>
      </c>
      <c r="Q123" s="157" t="s">
        <v>170</v>
      </c>
      <c r="R123" s="157" t="s">
        <v>170</v>
      </c>
      <c r="S123" s="157" t="s">
        <v>170</v>
      </c>
      <c r="T123" s="157" t="s">
        <v>170</v>
      </c>
      <c r="U123" s="157" t="s">
        <v>170</v>
      </c>
      <c r="V123" s="157" t="s">
        <v>170</v>
      </c>
      <c r="W123" s="157" t="s">
        <v>170</v>
      </c>
      <c r="X123" s="157" t="s">
        <v>170</v>
      </c>
      <c r="Y123" s="157" t="s">
        <v>170</v>
      </c>
      <c r="Z123" s="157" t="s">
        <v>170</v>
      </c>
      <c r="AA123" s="157" t="s">
        <v>170</v>
      </c>
      <c r="AB123" s="157" t="s">
        <v>170</v>
      </c>
      <c r="AC123" s="157" t="s">
        <v>170</v>
      </c>
      <c r="AD123" s="157" t="s">
        <v>170</v>
      </c>
    </row>
    <row r="124" spans="1:30">
      <c r="A124" s="157">
        <v>1873</v>
      </c>
      <c r="B124" s="157">
        <v>3.6921189999999999</v>
      </c>
      <c r="C124" s="157" t="s">
        <v>170</v>
      </c>
      <c r="D124" s="157" t="s">
        <v>170</v>
      </c>
      <c r="E124" s="157" t="s">
        <v>170</v>
      </c>
      <c r="F124" s="157" t="s">
        <v>170</v>
      </c>
      <c r="G124" s="157" t="s">
        <v>170</v>
      </c>
      <c r="H124" s="157" t="s">
        <v>170</v>
      </c>
      <c r="I124" s="157" t="s">
        <v>170</v>
      </c>
      <c r="J124" s="157" t="s">
        <v>170</v>
      </c>
      <c r="K124" s="157" t="s">
        <v>170</v>
      </c>
      <c r="L124" s="157" t="s">
        <v>170</v>
      </c>
      <c r="M124" s="157" t="s">
        <v>170</v>
      </c>
      <c r="N124" s="157" t="s">
        <v>170</v>
      </c>
      <c r="O124" s="157" t="s">
        <v>170</v>
      </c>
      <c r="P124" s="157" t="s">
        <v>170</v>
      </c>
      <c r="Q124" s="157" t="s">
        <v>170</v>
      </c>
      <c r="R124" s="157" t="s">
        <v>170</v>
      </c>
      <c r="S124" s="157" t="s">
        <v>170</v>
      </c>
      <c r="T124" s="157" t="s">
        <v>170</v>
      </c>
      <c r="U124" s="157" t="s">
        <v>170</v>
      </c>
      <c r="V124" s="157" t="s">
        <v>170</v>
      </c>
      <c r="W124" s="157" t="s">
        <v>170</v>
      </c>
      <c r="X124" s="157" t="s">
        <v>170</v>
      </c>
      <c r="Y124" s="157" t="s">
        <v>170</v>
      </c>
      <c r="Z124" s="157" t="s">
        <v>170</v>
      </c>
      <c r="AA124" s="157" t="s">
        <v>170</v>
      </c>
      <c r="AB124" s="157" t="s">
        <v>170</v>
      </c>
      <c r="AC124" s="157" t="s">
        <v>170</v>
      </c>
      <c r="AD124" s="157" t="s">
        <v>170</v>
      </c>
    </row>
    <row r="125" spans="1:30">
      <c r="A125" s="157">
        <v>1874</v>
      </c>
      <c r="B125" s="157">
        <v>3.7157049999999998</v>
      </c>
      <c r="C125" s="157" t="s">
        <v>170</v>
      </c>
      <c r="D125" s="157" t="s">
        <v>170</v>
      </c>
      <c r="E125" s="157" t="s">
        <v>170</v>
      </c>
      <c r="F125" s="157" t="s">
        <v>170</v>
      </c>
      <c r="G125" s="157" t="s">
        <v>170</v>
      </c>
      <c r="H125" s="157" t="s">
        <v>170</v>
      </c>
      <c r="I125" s="157" t="s">
        <v>170</v>
      </c>
      <c r="J125" s="157" t="s">
        <v>170</v>
      </c>
      <c r="K125" s="157" t="s">
        <v>170</v>
      </c>
      <c r="L125" s="157" t="s">
        <v>170</v>
      </c>
      <c r="M125" s="157" t="s">
        <v>170</v>
      </c>
      <c r="N125" s="157" t="s">
        <v>170</v>
      </c>
      <c r="O125" s="157" t="s">
        <v>170</v>
      </c>
      <c r="P125" s="157" t="s">
        <v>170</v>
      </c>
      <c r="Q125" s="157" t="s">
        <v>170</v>
      </c>
      <c r="R125" s="157" t="s">
        <v>170</v>
      </c>
      <c r="S125" s="157" t="s">
        <v>170</v>
      </c>
      <c r="T125" s="157" t="s">
        <v>170</v>
      </c>
      <c r="U125" s="157" t="s">
        <v>170</v>
      </c>
      <c r="V125" s="157" t="s">
        <v>170</v>
      </c>
      <c r="W125" s="157" t="s">
        <v>170</v>
      </c>
      <c r="X125" s="157" t="s">
        <v>170</v>
      </c>
      <c r="Y125" s="157" t="s">
        <v>170</v>
      </c>
      <c r="Z125" s="157" t="s">
        <v>170</v>
      </c>
      <c r="AA125" s="157" t="s">
        <v>170</v>
      </c>
      <c r="AB125" s="157" t="s">
        <v>170</v>
      </c>
      <c r="AC125" s="157" t="s">
        <v>170</v>
      </c>
      <c r="AD125" s="157" t="s">
        <v>170</v>
      </c>
    </row>
    <row r="126" spans="1:30">
      <c r="A126" s="157">
        <v>1875</v>
      </c>
      <c r="B126" s="157">
        <v>3.8248549999999999</v>
      </c>
      <c r="C126" s="157" t="s">
        <v>170</v>
      </c>
      <c r="D126" s="157" t="s">
        <v>170</v>
      </c>
      <c r="E126" s="157" t="s">
        <v>170</v>
      </c>
      <c r="F126" s="157" t="s">
        <v>170</v>
      </c>
      <c r="G126" s="157" t="s">
        <v>170</v>
      </c>
      <c r="H126" s="157" t="s">
        <v>170</v>
      </c>
      <c r="I126" s="157" t="s">
        <v>170</v>
      </c>
      <c r="J126" s="157" t="s">
        <v>170</v>
      </c>
      <c r="K126" s="157" t="s">
        <v>170</v>
      </c>
      <c r="L126" s="157" t="s">
        <v>170</v>
      </c>
      <c r="M126" s="157" t="s">
        <v>170</v>
      </c>
      <c r="N126" s="157" t="s">
        <v>170</v>
      </c>
      <c r="O126" s="157" t="s">
        <v>170</v>
      </c>
      <c r="P126" s="157" t="s">
        <v>170</v>
      </c>
      <c r="Q126" s="157" t="s">
        <v>170</v>
      </c>
      <c r="R126" s="157" t="s">
        <v>170</v>
      </c>
      <c r="S126" s="157" t="s">
        <v>170</v>
      </c>
      <c r="T126" s="157" t="s">
        <v>170</v>
      </c>
      <c r="U126" s="157" t="s">
        <v>170</v>
      </c>
      <c r="V126" s="157" t="s">
        <v>170</v>
      </c>
      <c r="W126" s="157" t="s">
        <v>170</v>
      </c>
      <c r="X126" s="157" t="s">
        <v>170</v>
      </c>
      <c r="Y126" s="157" t="s">
        <v>170</v>
      </c>
      <c r="Z126" s="157" t="s">
        <v>170</v>
      </c>
      <c r="AA126" s="157" t="s">
        <v>170</v>
      </c>
      <c r="AB126" s="157" t="s">
        <v>170</v>
      </c>
      <c r="AC126" s="157" t="s">
        <v>170</v>
      </c>
      <c r="AD126" s="157" t="s">
        <v>170</v>
      </c>
    </row>
    <row r="127" spans="1:30">
      <c r="A127" s="157">
        <v>1876</v>
      </c>
      <c r="B127" s="157">
        <v>3.8836200000000001</v>
      </c>
      <c r="C127" s="157" t="s">
        <v>170</v>
      </c>
      <c r="D127" s="157" t="s">
        <v>170</v>
      </c>
      <c r="E127" s="157" t="s">
        <v>170</v>
      </c>
      <c r="F127" s="157" t="s">
        <v>170</v>
      </c>
      <c r="G127" s="157" t="s">
        <v>170</v>
      </c>
      <c r="H127" s="157" t="s">
        <v>170</v>
      </c>
      <c r="I127" s="157" t="s">
        <v>170</v>
      </c>
      <c r="J127" s="157" t="s">
        <v>170</v>
      </c>
      <c r="K127" s="157" t="s">
        <v>170</v>
      </c>
      <c r="L127" s="157" t="s">
        <v>170</v>
      </c>
      <c r="M127" s="157" t="s">
        <v>170</v>
      </c>
      <c r="N127" s="157" t="s">
        <v>170</v>
      </c>
      <c r="O127" s="157" t="s">
        <v>170</v>
      </c>
      <c r="P127" s="157" t="s">
        <v>170</v>
      </c>
      <c r="Q127" s="157" t="s">
        <v>170</v>
      </c>
      <c r="R127" s="157" t="s">
        <v>170</v>
      </c>
      <c r="S127" s="157" t="s">
        <v>170</v>
      </c>
      <c r="T127" s="157" t="s">
        <v>170</v>
      </c>
      <c r="U127" s="157" t="s">
        <v>170</v>
      </c>
      <c r="V127" s="157" t="s">
        <v>170</v>
      </c>
      <c r="W127" s="157" t="s">
        <v>170</v>
      </c>
      <c r="X127" s="157" t="s">
        <v>170</v>
      </c>
      <c r="Y127" s="157" t="s">
        <v>170</v>
      </c>
      <c r="Z127" s="157" t="s">
        <v>170</v>
      </c>
      <c r="AA127" s="157" t="s">
        <v>170</v>
      </c>
      <c r="AB127" s="157" t="s">
        <v>170</v>
      </c>
      <c r="AC127" s="157" t="s">
        <v>170</v>
      </c>
      <c r="AD127" s="157" t="s">
        <v>170</v>
      </c>
    </row>
    <row r="128" spans="1:30">
      <c r="A128" s="157">
        <v>1877</v>
      </c>
      <c r="B128" s="157">
        <v>3.9340220000000001</v>
      </c>
      <c r="C128" s="157" t="s">
        <v>170</v>
      </c>
      <c r="D128" s="157" t="s">
        <v>170</v>
      </c>
      <c r="E128" s="157" t="s">
        <v>170</v>
      </c>
      <c r="F128" s="157" t="s">
        <v>170</v>
      </c>
      <c r="G128" s="157" t="s">
        <v>170</v>
      </c>
      <c r="H128" s="157" t="s">
        <v>170</v>
      </c>
      <c r="I128" s="157" t="s">
        <v>170</v>
      </c>
      <c r="J128" s="157" t="s">
        <v>170</v>
      </c>
      <c r="K128" s="157" t="s">
        <v>170</v>
      </c>
      <c r="L128" s="157" t="s">
        <v>170</v>
      </c>
      <c r="M128" s="157" t="s">
        <v>170</v>
      </c>
      <c r="N128" s="157" t="s">
        <v>170</v>
      </c>
      <c r="O128" s="157" t="s">
        <v>170</v>
      </c>
      <c r="P128" s="157" t="s">
        <v>170</v>
      </c>
      <c r="Q128" s="157" t="s">
        <v>170</v>
      </c>
      <c r="R128" s="157" t="s">
        <v>170</v>
      </c>
      <c r="S128" s="157" t="s">
        <v>170</v>
      </c>
      <c r="T128" s="157" t="s">
        <v>170</v>
      </c>
      <c r="U128" s="157" t="s">
        <v>170</v>
      </c>
      <c r="V128" s="157" t="s">
        <v>170</v>
      </c>
      <c r="W128" s="157" t="s">
        <v>170</v>
      </c>
      <c r="X128" s="157" t="s">
        <v>170</v>
      </c>
      <c r="Y128" s="157" t="s">
        <v>170</v>
      </c>
      <c r="Z128" s="157" t="s">
        <v>170</v>
      </c>
      <c r="AA128" s="157" t="s">
        <v>170</v>
      </c>
      <c r="AB128" s="157" t="s">
        <v>170</v>
      </c>
      <c r="AC128" s="157" t="s">
        <v>170</v>
      </c>
      <c r="AD128" s="157" t="s">
        <v>170</v>
      </c>
    </row>
    <row r="129" spans="1:30">
      <c r="A129" s="157">
        <v>1878</v>
      </c>
      <c r="B129" s="157">
        <v>3.9755280000000002</v>
      </c>
      <c r="C129" s="157" t="s">
        <v>170</v>
      </c>
      <c r="D129" s="157" t="s">
        <v>170</v>
      </c>
      <c r="E129" s="157" t="s">
        <v>170</v>
      </c>
      <c r="F129" s="157" t="s">
        <v>170</v>
      </c>
      <c r="G129" s="157" t="s">
        <v>170</v>
      </c>
      <c r="H129" s="157" t="s">
        <v>170</v>
      </c>
      <c r="I129" s="157" t="s">
        <v>170</v>
      </c>
      <c r="J129" s="157" t="s">
        <v>170</v>
      </c>
      <c r="K129" s="157" t="s">
        <v>170</v>
      </c>
      <c r="L129" s="157" t="s">
        <v>170</v>
      </c>
      <c r="M129" s="157" t="s">
        <v>170</v>
      </c>
      <c r="N129" s="157" t="s">
        <v>170</v>
      </c>
      <c r="O129" s="157" t="s">
        <v>170</v>
      </c>
      <c r="P129" s="157" t="s">
        <v>170</v>
      </c>
      <c r="Q129" s="157" t="s">
        <v>170</v>
      </c>
      <c r="R129" s="157" t="s">
        <v>170</v>
      </c>
      <c r="S129" s="157" t="s">
        <v>170</v>
      </c>
      <c r="T129" s="157" t="s">
        <v>170</v>
      </c>
      <c r="U129" s="157" t="s">
        <v>170</v>
      </c>
      <c r="V129" s="157" t="s">
        <v>170</v>
      </c>
      <c r="W129" s="157" t="s">
        <v>170</v>
      </c>
      <c r="X129" s="157" t="s">
        <v>170</v>
      </c>
      <c r="Y129" s="157" t="s">
        <v>170</v>
      </c>
      <c r="Z129" s="157" t="s">
        <v>170</v>
      </c>
      <c r="AA129" s="157" t="s">
        <v>170</v>
      </c>
      <c r="AB129" s="157" t="s">
        <v>170</v>
      </c>
      <c r="AC129" s="157" t="s">
        <v>170</v>
      </c>
      <c r="AD129" s="157" t="s">
        <v>170</v>
      </c>
    </row>
    <row r="130" spans="1:30">
      <c r="A130" s="157">
        <v>1879</v>
      </c>
      <c r="B130" s="157">
        <v>4.0491890000000001</v>
      </c>
      <c r="C130" s="157" t="s">
        <v>170</v>
      </c>
      <c r="D130" s="157" t="s">
        <v>170</v>
      </c>
      <c r="E130" s="157" t="s">
        <v>170</v>
      </c>
      <c r="F130" s="157" t="s">
        <v>170</v>
      </c>
      <c r="G130" s="157" t="s">
        <v>170</v>
      </c>
      <c r="H130" s="157" t="s">
        <v>170</v>
      </c>
      <c r="I130" s="157" t="s">
        <v>170</v>
      </c>
      <c r="J130" s="157" t="s">
        <v>170</v>
      </c>
      <c r="K130" s="157" t="s">
        <v>170</v>
      </c>
      <c r="L130" s="157" t="s">
        <v>170</v>
      </c>
      <c r="M130" s="157" t="s">
        <v>170</v>
      </c>
      <c r="N130" s="157" t="s">
        <v>170</v>
      </c>
      <c r="O130" s="157" t="s">
        <v>170</v>
      </c>
      <c r="P130" s="157" t="s">
        <v>170</v>
      </c>
      <c r="Q130" s="157" t="s">
        <v>170</v>
      </c>
      <c r="R130" s="157" t="s">
        <v>170</v>
      </c>
      <c r="S130" s="157" t="s">
        <v>170</v>
      </c>
      <c r="T130" s="157" t="s">
        <v>170</v>
      </c>
      <c r="U130" s="157" t="s">
        <v>170</v>
      </c>
      <c r="V130" s="157" t="s">
        <v>170</v>
      </c>
      <c r="W130" s="157" t="s">
        <v>170</v>
      </c>
      <c r="X130" s="157" t="s">
        <v>170</v>
      </c>
      <c r="Y130" s="157" t="s">
        <v>170</v>
      </c>
      <c r="Z130" s="157" t="s">
        <v>170</v>
      </c>
      <c r="AA130" s="157" t="s">
        <v>170</v>
      </c>
      <c r="AB130" s="157" t="s">
        <v>170</v>
      </c>
      <c r="AC130" s="157" t="s">
        <v>170</v>
      </c>
      <c r="AD130" s="157" t="s">
        <v>170</v>
      </c>
    </row>
    <row r="131" spans="1:30">
      <c r="A131" s="157">
        <v>1880</v>
      </c>
      <c r="B131" s="157">
        <v>4.138922</v>
      </c>
      <c r="C131" s="157" t="s">
        <v>170</v>
      </c>
      <c r="D131" s="157" t="s">
        <v>170</v>
      </c>
      <c r="E131" s="157" t="s">
        <v>170</v>
      </c>
      <c r="F131" s="157" t="s">
        <v>170</v>
      </c>
      <c r="G131" s="157" t="s">
        <v>170</v>
      </c>
      <c r="H131" s="157" t="s">
        <v>170</v>
      </c>
      <c r="I131" s="157" t="s">
        <v>170</v>
      </c>
      <c r="J131" s="157" t="s">
        <v>170</v>
      </c>
      <c r="K131" s="157" t="s">
        <v>170</v>
      </c>
      <c r="L131" s="157" t="s">
        <v>170</v>
      </c>
      <c r="M131" s="157" t="s">
        <v>170</v>
      </c>
      <c r="N131" s="157" t="s">
        <v>170</v>
      </c>
      <c r="O131" s="157" t="s">
        <v>170</v>
      </c>
      <c r="P131" s="157" t="s">
        <v>170</v>
      </c>
      <c r="Q131" s="157" t="s">
        <v>170</v>
      </c>
      <c r="R131" s="157" t="s">
        <v>170</v>
      </c>
      <c r="S131" s="157" t="s">
        <v>170</v>
      </c>
      <c r="T131" s="157" t="s">
        <v>170</v>
      </c>
      <c r="U131" s="157" t="s">
        <v>170</v>
      </c>
      <c r="V131" s="157" t="s">
        <v>170</v>
      </c>
      <c r="W131" s="157" t="s">
        <v>170</v>
      </c>
      <c r="X131" s="157" t="s">
        <v>170</v>
      </c>
      <c r="Y131" s="157" t="s">
        <v>170</v>
      </c>
      <c r="Z131" s="157" t="s">
        <v>170</v>
      </c>
      <c r="AA131" s="157" t="s">
        <v>170</v>
      </c>
      <c r="AB131" s="157" t="s">
        <v>170</v>
      </c>
      <c r="AC131" s="157" t="s">
        <v>170</v>
      </c>
      <c r="AD131" s="157" t="s">
        <v>170</v>
      </c>
    </row>
    <row r="132" spans="1:30">
      <c r="A132" s="157">
        <v>1881</v>
      </c>
      <c r="B132" s="157">
        <v>4.2171519999999996</v>
      </c>
      <c r="C132" s="157" t="s">
        <v>170</v>
      </c>
      <c r="D132" s="157" t="s">
        <v>170</v>
      </c>
      <c r="E132" s="157" t="s">
        <v>170</v>
      </c>
      <c r="F132" s="157" t="s">
        <v>170</v>
      </c>
      <c r="G132" s="157" t="s">
        <v>170</v>
      </c>
      <c r="H132" s="157" t="s">
        <v>170</v>
      </c>
      <c r="I132" s="157" t="s">
        <v>170</v>
      </c>
      <c r="J132" s="157" t="s">
        <v>170</v>
      </c>
      <c r="K132" s="157" t="s">
        <v>170</v>
      </c>
      <c r="L132" s="157" t="s">
        <v>170</v>
      </c>
      <c r="M132" s="157" t="s">
        <v>170</v>
      </c>
      <c r="N132" s="157" t="s">
        <v>170</v>
      </c>
      <c r="O132" s="157" t="s">
        <v>170</v>
      </c>
      <c r="P132" s="157" t="s">
        <v>170</v>
      </c>
      <c r="Q132" s="157" t="s">
        <v>170</v>
      </c>
      <c r="R132" s="157" t="s">
        <v>170</v>
      </c>
      <c r="S132" s="157" t="s">
        <v>170</v>
      </c>
      <c r="T132" s="157" t="s">
        <v>170</v>
      </c>
      <c r="U132" s="157" t="s">
        <v>170</v>
      </c>
      <c r="V132" s="157" t="s">
        <v>170</v>
      </c>
      <c r="W132" s="157" t="s">
        <v>170</v>
      </c>
      <c r="X132" s="157" t="s">
        <v>170</v>
      </c>
      <c r="Y132" s="157" t="s">
        <v>170</v>
      </c>
      <c r="Z132" s="157" t="s">
        <v>170</v>
      </c>
      <c r="AA132" s="157" t="s">
        <v>170</v>
      </c>
      <c r="AB132" s="157" t="s">
        <v>170</v>
      </c>
      <c r="AC132" s="157" t="s">
        <v>170</v>
      </c>
      <c r="AD132" s="157" t="s">
        <v>170</v>
      </c>
    </row>
    <row r="133" spans="1:30">
      <c r="A133" s="157">
        <v>1882</v>
      </c>
      <c r="B133" s="157">
        <v>4.2995760000000001</v>
      </c>
      <c r="C133" s="157" t="s">
        <v>170</v>
      </c>
      <c r="D133" s="157" t="s">
        <v>170</v>
      </c>
      <c r="E133" s="157" t="s">
        <v>170</v>
      </c>
      <c r="F133" s="157" t="s">
        <v>170</v>
      </c>
      <c r="G133" s="157" t="s">
        <v>170</v>
      </c>
      <c r="H133" s="157" t="s">
        <v>170</v>
      </c>
      <c r="I133" s="157" t="s">
        <v>170</v>
      </c>
      <c r="J133" s="157" t="s">
        <v>170</v>
      </c>
      <c r="K133" s="157" t="s">
        <v>170</v>
      </c>
      <c r="L133" s="157" t="s">
        <v>170</v>
      </c>
      <c r="M133" s="157" t="s">
        <v>170</v>
      </c>
      <c r="N133" s="157" t="s">
        <v>170</v>
      </c>
      <c r="O133" s="157" t="s">
        <v>170</v>
      </c>
      <c r="P133" s="157" t="s">
        <v>170</v>
      </c>
      <c r="Q133" s="157" t="s">
        <v>170</v>
      </c>
      <c r="R133" s="157" t="s">
        <v>170</v>
      </c>
      <c r="S133" s="157" t="s">
        <v>170</v>
      </c>
      <c r="T133" s="157" t="s">
        <v>170</v>
      </c>
      <c r="U133" s="157" t="s">
        <v>170</v>
      </c>
      <c r="V133" s="157" t="s">
        <v>170</v>
      </c>
      <c r="W133" s="157" t="s">
        <v>170</v>
      </c>
      <c r="X133" s="157" t="s">
        <v>170</v>
      </c>
      <c r="Y133" s="157" t="s">
        <v>170</v>
      </c>
      <c r="Z133" s="157" t="s">
        <v>170</v>
      </c>
      <c r="AA133" s="157" t="s">
        <v>170</v>
      </c>
      <c r="AB133" s="157" t="s">
        <v>170</v>
      </c>
      <c r="AC133" s="157" t="s">
        <v>170</v>
      </c>
      <c r="AD133" s="157" t="s">
        <v>170</v>
      </c>
    </row>
    <row r="134" spans="1:30">
      <c r="A134" s="157">
        <v>1883</v>
      </c>
      <c r="B134" s="157">
        <v>4.3997929999999998</v>
      </c>
      <c r="C134" s="157" t="s">
        <v>170</v>
      </c>
      <c r="D134" s="157" t="s">
        <v>170</v>
      </c>
      <c r="E134" s="157" t="s">
        <v>170</v>
      </c>
      <c r="F134" s="157" t="s">
        <v>170</v>
      </c>
      <c r="G134" s="157" t="s">
        <v>170</v>
      </c>
      <c r="H134" s="157" t="s">
        <v>170</v>
      </c>
      <c r="I134" s="157" t="s">
        <v>170</v>
      </c>
      <c r="J134" s="157" t="s">
        <v>170</v>
      </c>
      <c r="K134" s="157" t="s">
        <v>170</v>
      </c>
      <c r="L134" s="157" t="s">
        <v>170</v>
      </c>
      <c r="M134" s="157" t="s">
        <v>170</v>
      </c>
      <c r="N134" s="157" t="s">
        <v>170</v>
      </c>
      <c r="O134" s="157" t="s">
        <v>170</v>
      </c>
      <c r="P134" s="157" t="s">
        <v>170</v>
      </c>
      <c r="Q134" s="157" t="s">
        <v>170</v>
      </c>
      <c r="R134" s="157" t="s">
        <v>170</v>
      </c>
      <c r="S134" s="157" t="s">
        <v>170</v>
      </c>
      <c r="T134" s="157" t="s">
        <v>170</v>
      </c>
      <c r="U134" s="157" t="s">
        <v>170</v>
      </c>
      <c r="V134" s="157" t="s">
        <v>170</v>
      </c>
      <c r="W134" s="157" t="s">
        <v>170</v>
      </c>
      <c r="X134" s="157" t="s">
        <v>170</v>
      </c>
      <c r="Y134" s="157" t="s">
        <v>170</v>
      </c>
      <c r="Z134" s="157" t="s">
        <v>170</v>
      </c>
      <c r="AA134" s="157" t="s">
        <v>170</v>
      </c>
      <c r="AB134" s="157" t="s">
        <v>170</v>
      </c>
      <c r="AC134" s="157" t="s">
        <v>170</v>
      </c>
      <c r="AD134" s="157" t="s">
        <v>170</v>
      </c>
    </row>
    <row r="135" spans="1:30">
      <c r="A135" s="157">
        <v>1884</v>
      </c>
      <c r="B135" s="157">
        <v>4.4443510000000002</v>
      </c>
      <c r="C135" s="157" t="s">
        <v>170</v>
      </c>
      <c r="D135" s="157" t="s">
        <v>170</v>
      </c>
      <c r="E135" s="157" t="s">
        <v>170</v>
      </c>
      <c r="F135" s="157" t="s">
        <v>170</v>
      </c>
      <c r="G135" s="157" t="s">
        <v>170</v>
      </c>
      <c r="H135" s="157" t="s">
        <v>170</v>
      </c>
      <c r="I135" s="157" t="s">
        <v>170</v>
      </c>
      <c r="J135" s="157" t="s">
        <v>170</v>
      </c>
      <c r="K135" s="157" t="s">
        <v>170</v>
      </c>
      <c r="L135" s="157" t="s">
        <v>170</v>
      </c>
      <c r="M135" s="157" t="s">
        <v>170</v>
      </c>
      <c r="N135" s="157" t="s">
        <v>170</v>
      </c>
      <c r="O135" s="157" t="s">
        <v>170</v>
      </c>
      <c r="P135" s="157" t="s">
        <v>170</v>
      </c>
      <c r="Q135" s="157" t="s">
        <v>170</v>
      </c>
      <c r="R135" s="157" t="s">
        <v>170</v>
      </c>
      <c r="S135" s="157" t="s">
        <v>170</v>
      </c>
      <c r="T135" s="157" t="s">
        <v>170</v>
      </c>
      <c r="U135" s="157" t="s">
        <v>170</v>
      </c>
      <c r="V135" s="157" t="s">
        <v>170</v>
      </c>
      <c r="W135" s="157" t="s">
        <v>170</v>
      </c>
      <c r="X135" s="157" t="s">
        <v>170</v>
      </c>
      <c r="Y135" s="157" t="s">
        <v>170</v>
      </c>
      <c r="Z135" s="157" t="s">
        <v>170</v>
      </c>
      <c r="AA135" s="157" t="s">
        <v>170</v>
      </c>
      <c r="AB135" s="157" t="s">
        <v>170</v>
      </c>
      <c r="AC135" s="157" t="s">
        <v>170</v>
      </c>
      <c r="AD135" s="157" t="s">
        <v>170</v>
      </c>
    </row>
    <row r="136" spans="1:30">
      <c r="A136" s="157">
        <v>1885</v>
      </c>
      <c r="B136" s="157">
        <v>4.4818689999999997</v>
      </c>
      <c r="C136" s="157" t="s">
        <v>170</v>
      </c>
      <c r="D136" s="157" t="s">
        <v>170</v>
      </c>
      <c r="E136" s="157" t="s">
        <v>170</v>
      </c>
      <c r="F136" s="157" t="s">
        <v>170</v>
      </c>
      <c r="G136" s="157" t="s">
        <v>170</v>
      </c>
      <c r="H136" s="157" t="s">
        <v>170</v>
      </c>
      <c r="I136" s="157" t="s">
        <v>170</v>
      </c>
      <c r="J136" s="157" t="s">
        <v>170</v>
      </c>
      <c r="K136" s="157" t="s">
        <v>170</v>
      </c>
      <c r="L136" s="157" t="s">
        <v>170</v>
      </c>
      <c r="M136" s="157" t="s">
        <v>170</v>
      </c>
      <c r="N136" s="157" t="s">
        <v>170</v>
      </c>
      <c r="O136" s="157" t="s">
        <v>170</v>
      </c>
      <c r="P136" s="157" t="s">
        <v>170</v>
      </c>
      <c r="Q136" s="157" t="s">
        <v>170</v>
      </c>
      <c r="R136" s="157" t="s">
        <v>170</v>
      </c>
      <c r="S136" s="157" t="s">
        <v>170</v>
      </c>
      <c r="T136" s="157" t="s">
        <v>170</v>
      </c>
      <c r="U136" s="157" t="s">
        <v>170</v>
      </c>
      <c r="V136" s="157" t="s">
        <v>170</v>
      </c>
      <c r="W136" s="157" t="s">
        <v>170</v>
      </c>
      <c r="X136" s="157" t="s">
        <v>170</v>
      </c>
      <c r="Y136" s="157" t="s">
        <v>170</v>
      </c>
      <c r="Z136" s="157" t="s">
        <v>170</v>
      </c>
      <c r="AA136" s="157" t="s">
        <v>170</v>
      </c>
      <c r="AB136" s="157" t="s">
        <v>170</v>
      </c>
      <c r="AC136" s="157" t="s">
        <v>170</v>
      </c>
      <c r="AD136" s="157" t="s">
        <v>170</v>
      </c>
    </row>
    <row r="137" spans="1:30">
      <c r="A137" s="157">
        <v>1886</v>
      </c>
      <c r="B137" s="157">
        <v>4.5108930000000003</v>
      </c>
      <c r="C137" s="157" t="s">
        <v>170</v>
      </c>
      <c r="D137" s="157" t="s">
        <v>170</v>
      </c>
      <c r="E137" s="157" t="s">
        <v>170</v>
      </c>
      <c r="F137" s="157" t="s">
        <v>170</v>
      </c>
      <c r="G137" s="157" t="s">
        <v>170</v>
      </c>
      <c r="H137" s="157" t="s">
        <v>170</v>
      </c>
      <c r="I137" s="157" t="s">
        <v>170</v>
      </c>
      <c r="J137" s="157" t="s">
        <v>170</v>
      </c>
      <c r="K137" s="157" t="s">
        <v>170</v>
      </c>
      <c r="L137" s="157" t="s">
        <v>170</v>
      </c>
      <c r="M137" s="157" t="s">
        <v>170</v>
      </c>
      <c r="N137" s="157" t="s">
        <v>170</v>
      </c>
      <c r="O137" s="157" t="s">
        <v>170</v>
      </c>
      <c r="P137" s="157" t="s">
        <v>170</v>
      </c>
      <c r="Q137" s="157" t="s">
        <v>170</v>
      </c>
      <c r="R137" s="157" t="s">
        <v>170</v>
      </c>
      <c r="S137" s="157" t="s">
        <v>170</v>
      </c>
      <c r="T137" s="157" t="s">
        <v>170</v>
      </c>
      <c r="U137" s="157" t="s">
        <v>170</v>
      </c>
      <c r="V137" s="157" t="s">
        <v>170</v>
      </c>
      <c r="W137" s="157" t="s">
        <v>170</v>
      </c>
      <c r="X137" s="157" t="s">
        <v>170</v>
      </c>
      <c r="Y137" s="157" t="s">
        <v>170</v>
      </c>
      <c r="Z137" s="157" t="s">
        <v>170</v>
      </c>
      <c r="AA137" s="157" t="s">
        <v>170</v>
      </c>
      <c r="AB137" s="157" t="s">
        <v>170</v>
      </c>
      <c r="AC137" s="157" t="s">
        <v>170</v>
      </c>
      <c r="AD137" s="157" t="s">
        <v>170</v>
      </c>
    </row>
    <row r="138" spans="1:30">
      <c r="A138" s="157">
        <v>1887</v>
      </c>
      <c r="B138" s="157">
        <v>4.5768469999999999</v>
      </c>
      <c r="C138" s="157" t="s">
        <v>170</v>
      </c>
      <c r="D138" s="157" t="s">
        <v>170</v>
      </c>
      <c r="E138" s="157" t="s">
        <v>170</v>
      </c>
      <c r="F138" s="157" t="s">
        <v>170</v>
      </c>
      <c r="G138" s="157" t="s">
        <v>170</v>
      </c>
      <c r="H138" s="157" t="s">
        <v>170</v>
      </c>
      <c r="I138" s="157" t="s">
        <v>170</v>
      </c>
      <c r="J138" s="157" t="s">
        <v>170</v>
      </c>
      <c r="K138" s="157" t="s">
        <v>170</v>
      </c>
      <c r="L138" s="157" t="s">
        <v>170</v>
      </c>
      <c r="M138" s="157" t="s">
        <v>170</v>
      </c>
      <c r="N138" s="157" t="s">
        <v>170</v>
      </c>
      <c r="O138" s="157" t="s">
        <v>170</v>
      </c>
      <c r="P138" s="157" t="s">
        <v>170</v>
      </c>
      <c r="Q138" s="157" t="s">
        <v>170</v>
      </c>
      <c r="R138" s="157" t="s">
        <v>170</v>
      </c>
      <c r="S138" s="157" t="s">
        <v>170</v>
      </c>
      <c r="T138" s="157" t="s">
        <v>170</v>
      </c>
      <c r="U138" s="157" t="s">
        <v>170</v>
      </c>
      <c r="V138" s="157" t="s">
        <v>170</v>
      </c>
      <c r="W138" s="157" t="s">
        <v>170</v>
      </c>
      <c r="X138" s="157" t="s">
        <v>170</v>
      </c>
      <c r="Y138" s="157" t="s">
        <v>170</v>
      </c>
      <c r="Z138" s="157" t="s">
        <v>170</v>
      </c>
      <c r="AA138" s="157" t="s">
        <v>170</v>
      </c>
      <c r="AB138" s="157" t="s">
        <v>170</v>
      </c>
      <c r="AC138" s="157" t="s">
        <v>170</v>
      </c>
      <c r="AD138" s="157" t="s">
        <v>170</v>
      </c>
    </row>
    <row r="139" spans="1:30">
      <c r="A139" s="157">
        <v>1888</v>
      </c>
      <c r="B139" s="157">
        <v>4.7106440000000003</v>
      </c>
      <c r="C139" s="157" t="s">
        <v>170</v>
      </c>
      <c r="D139" s="157" t="s">
        <v>170</v>
      </c>
      <c r="E139" s="157" t="s">
        <v>170</v>
      </c>
      <c r="F139" s="157" t="s">
        <v>170</v>
      </c>
      <c r="G139" s="157" t="s">
        <v>170</v>
      </c>
      <c r="H139" s="157" t="s">
        <v>170</v>
      </c>
      <c r="I139" s="157" t="s">
        <v>170</v>
      </c>
      <c r="J139" s="157" t="s">
        <v>170</v>
      </c>
      <c r="K139" s="157" t="s">
        <v>170</v>
      </c>
      <c r="L139" s="157" t="s">
        <v>170</v>
      </c>
      <c r="M139" s="157" t="s">
        <v>170</v>
      </c>
      <c r="N139" s="157" t="s">
        <v>170</v>
      </c>
      <c r="O139" s="157" t="s">
        <v>170</v>
      </c>
      <c r="P139" s="157" t="s">
        <v>170</v>
      </c>
      <c r="Q139" s="157" t="s">
        <v>170</v>
      </c>
      <c r="R139" s="157" t="s">
        <v>170</v>
      </c>
      <c r="S139" s="157" t="s">
        <v>170</v>
      </c>
      <c r="T139" s="157" t="s">
        <v>170</v>
      </c>
      <c r="U139" s="157" t="s">
        <v>170</v>
      </c>
      <c r="V139" s="157" t="s">
        <v>170</v>
      </c>
      <c r="W139" s="157" t="s">
        <v>170</v>
      </c>
      <c r="X139" s="157" t="s">
        <v>170</v>
      </c>
      <c r="Y139" s="157" t="s">
        <v>170</v>
      </c>
      <c r="Z139" s="157" t="s">
        <v>170</v>
      </c>
      <c r="AA139" s="157" t="s">
        <v>170</v>
      </c>
      <c r="AB139" s="157" t="s">
        <v>170</v>
      </c>
      <c r="AC139" s="157" t="s">
        <v>170</v>
      </c>
      <c r="AD139" s="157" t="s">
        <v>170</v>
      </c>
    </row>
    <row r="140" spans="1:30">
      <c r="A140" s="157">
        <v>1889</v>
      </c>
      <c r="B140" s="157">
        <v>4.7323930000000001</v>
      </c>
      <c r="C140" s="157" t="s">
        <v>170</v>
      </c>
      <c r="D140" s="157" t="s">
        <v>170</v>
      </c>
      <c r="E140" s="157" t="s">
        <v>170</v>
      </c>
      <c r="F140" s="157" t="s">
        <v>170</v>
      </c>
      <c r="G140" s="157" t="s">
        <v>170</v>
      </c>
      <c r="H140" s="157" t="s">
        <v>170</v>
      </c>
      <c r="I140" s="157" t="s">
        <v>170</v>
      </c>
      <c r="J140" s="157" t="s">
        <v>170</v>
      </c>
      <c r="K140" s="157" t="s">
        <v>170</v>
      </c>
      <c r="L140" s="157" t="s">
        <v>170</v>
      </c>
      <c r="M140" s="157" t="s">
        <v>170</v>
      </c>
      <c r="N140" s="157" t="s">
        <v>170</v>
      </c>
      <c r="O140" s="157" t="s">
        <v>170</v>
      </c>
      <c r="P140" s="157" t="s">
        <v>170</v>
      </c>
      <c r="Q140" s="157" t="s">
        <v>170</v>
      </c>
      <c r="R140" s="157" t="s">
        <v>170</v>
      </c>
      <c r="S140" s="157" t="s">
        <v>170</v>
      </c>
      <c r="T140" s="157" t="s">
        <v>170</v>
      </c>
      <c r="U140" s="157" t="s">
        <v>170</v>
      </c>
      <c r="V140" s="157" t="s">
        <v>170</v>
      </c>
      <c r="W140" s="157" t="s">
        <v>170</v>
      </c>
      <c r="X140" s="157" t="s">
        <v>170</v>
      </c>
      <c r="Y140" s="157" t="s">
        <v>170</v>
      </c>
      <c r="Z140" s="157" t="s">
        <v>170</v>
      </c>
      <c r="AA140" s="157" t="s">
        <v>170</v>
      </c>
      <c r="AB140" s="157" t="s">
        <v>170</v>
      </c>
      <c r="AC140" s="157" t="s">
        <v>170</v>
      </c>
      <c r="AD140" s="157" t="s">
        <v>170</v>
      </c>
    </row>
    <row r="141" spans="1:30">
      <c r="A141" s="157">
        <v>1890</v>
      </c>
      <c r="B141" s="157">
        <v>4.9503769999999996</v>
      </c>
      <c r="C141" s="157" t="s">
        <v>170</v>
      </c>
      <c r="D141" s="157" t="s">
        <v>170</v>
      </c>
      <c r="E141" s="157" t="s">
        <v>170</v>
      </c>
      <c r="F141" s="157" t="s">
        <v>170</v>
      </c>
      <c r="G141" s="157" t="s">
        <v>170</v>
      </c>
      <c r="H141" s="157" t="s">
        <v>170</v>
      </c>
      <c r="I141" s="157" t="s">
        <v>170</v>
      </c>
      <c r="J141" s="157" t="s">
        <v>170</v>
      </c>
      <c r="K141" s="157" t="s">
        <v>170</v>
      </c>
      <c r="L141" s="157" t="s">
        <v>170</v>
      </c>
      <c r="M141" s="157" t="s">
        <v>170</v>
      </c>
      <c r="N141" s="157" t="s">
        <v>170</v>
      </c>
      <c r="O141" s="157" t="s">
        <v>170</v>
      </c>
      <c r="P141" s="157" t="s">
        <v>170</v>
      </c>
      <c r="Q141" s="157" t="s">
        <v>170</v>
      </c>
      <c r="R141" s="157" t="s">
        <v>170</v>
      </c>
      <c r="S141" s="157" t="s">
        <v>170</v>
      </c>
      <c r="T141" s="157" t="s">
        <v>170</v>
      </c>
      <c r="U141" s="157" t="s">
        <v>170</v>
      </c>
      <c r="V141" s="157" t="s">
        <v>170</v>
      </c>
      <c r="W141" s="157" t="s">
        <v>170</v>
      </c>
      <c r="X141" s="157" t="s">
        <v>170</v>
      </c>
      <c r="Y141" s="157" t="s">
        <v>170</v>
      </c>
      <c r="Z141" s="157" t="s">
        <v>170</v>
      </c>
      <c r="AA141" s="157" t="s">
        <v>170</v>
      </c>
      <c r="AB141" s="157" t="s">
        <v>170</v>
      </c>
      <c r="AC141" s="157" t="s">
        <v>170</v>
      </c>
      <c r="AD141" s="157" t="s">
        <v>170</v>
      </c>
    </row>
    <row r="142" spans="1:30">
      <c r="A142" s="157">
        <v>1891</v>
      </c>
      <c r="B142" s="157">
        <v>5.1176170000000001</v>
      </c>
      <c r="C142" s="157" t="s">
        <v>170</v>
      </c>
      <c r="D142" s="157" t="s">
        <v>170</v>
      </c>
      <c r="E142" s="157" t="s">
        <v>170</v>
      </c>
      <c r="F142" s="157" t="s">
        <v>170</v>
      </c>
      <c r="G142" s="157" t="s">
        <v>170</v>
      </c>
      <c r="H142" s="157" t="s">
        <v>170</v>
      </c>
      <c r="I142" s="157" t="s">
        <v>170</v>
      </c>
      <c r="J142" s="157" t="s">
        <v>170</v>
      </c>
      <c r="K142" s="157" t="s">
        <v>170</v>
      </c>
      <c r="L142" s="157" t="s">
        <v>170</v>
      </c>
      <c r="M142" s="157" t="s">
        <v>170</v>
      </c>
      <c r="N142" s="157" t="s">
        <v>170</v>
      </c>
      <c r="O142" s="157" t="s">
        <v>170</v>
      </c>
      <c r="P142" s="157" t="s">
        <v>170</v>
      </c>
      <c r="Q142" s="157" t="s">
        <v>170</v>
      </c>
      <c r="R142" s="157" t="s">
        <v>170</v>
      </c>
      <c r="S142" s="157" t="s">
        <v>170</v>
      </c>
      <c r="T142" s="157" t="s">
        <v>170</v>
      </c>
      <c r="U142" s="157" t="s">
        <v>170</v>
      </c>
      <c r="V142" s="157" t="s">
        <v>170</v>
      </c>
      <c r="W142" s="157" t="s">
        <v>170</v>
      </c>
      <c r="X142" s="157" t="s">
        <v>170</v>
      </c>
      <c r="Y142" s="157" t="s">
        <v>170</v>
      </c>
      <c r="Z142" s="157" t="s">
        <v>170</v>
      </c>
      <c r="AA142" s="157" t="s">
        <v>170</v>
      </c>
      <c r="AB142" s="157" t="s">
        <v>170</v>
      </c>
      <c r="AC142" s="157" t="s">
        <v>170</v>
      </c>
      <c r="AD142" s="157" t="s">
        <v>170</v>
      </c>
    </row>
    <row r="143" spans="1:30">
      <c r="A143" s="157">
        <v>1892</v>
      </c>
      <c r="B143" s="157">
        <v>5.1914680000000004</v>
      </c>
      <c r="C143" s="157" t="s">
        <v>170</v>
      </c>
      <c r="D143" s="157" t="s">
        <v>170</v>
      </c>
      <c r="E143" s="157" t="s">
        <v>170</v>
      </c>
      <c r="F143" s="157" t="s">
        <v>170</v>
      </c>
      <c r="G143" s="157" t="s">
        <v>170</v>
      </c>
      <c r="H143" s="157" t="s">
        <v>170</v>
      </c>
      <c r="I143" s="157" t="s">
        <v>170</v>
      </c>
      <c r="J143" s="157" t="s">
        <v>170</v>
      </c>
      <c r="K143" s="157" t="s">
        <v>170</v>
      </c>
      <c r="L143" s="157" t="s">
        <v>170</v>
      </c>
      <c r="M143" s="157" t="s">
        <v>170</v>
      </c>
      <c r="N143" s="157" t="s">
        <v>170</v>
      </c>
      <c r="O143" s="157" t="s">
        <v>170</v>
      </c>
      <c r="P143" s="157" t="s">
        <v>170</v>
      </c>
      <c r="Q143" s="157" t="s">
        <v>170</v>
      </c>
      <c r="R143" s="157" t="s">
        <v>170</v>
      </c>
      <c r="S143" s="157" t="s">
        <v>170</v>
      </c>
      <c r="T143" s="157" t="s">
        <v>170</v>
      </c>
      <c r="U143" s="157" t="s">
        <v>170</v>
      </c>
      <c r="V143" s="157" t="s">
        <v>170</v>
      </c>
      <c r="W143" s="157" t="s">
        <v>170</v>
      </c>
      <c r="X143" s="157" t="s">
        <v>170</v>
      </c>
      <c r="Y143" s="157" t="s">
        <v>170</v>
      </c>
      <c r="Z143" s="157" t="s">
        <v>170</v>
      </c>
      <c r="AA143" s="157" t="s">
        <v>170</v>
      </c>
      <c r="AB143" s="157" t="s">
        <v>170</v>
      </c>
      <c r="AC143" s="157" t="s">
        <v>170</v>
      </c>
      <c r="AD143" s="157" t="s">
        <v>170</v>
      </c>
    </row>
    <row r="144" spans="1:30">
      <c r="A144" s="157">
        <v>1893</v>
      </c>
      <c r="B144" s="157">
        <v>5.2241530000000003</v>
      </c>
      <c r="C144" s="157" t="s">
        <v>170</v>
      </c>
      <c r="D144" s="157" t="s">
        <v>170</v>
      </c>
      <c r="E144" s="157" t="s">
        <v>170</v>
      </c>
      <c r="F144" s="157" t="s">
        <v>170</v>
      </c>
      <c r="G144" s="157" t="s">
        <v>170</v>
      </c>
      <c r="H144" s="157" t="s">
        <v>170</v>
      </c>
      <c r="I144" s="157" t="s">
        <v>170</v>
      </c>
      <c r="J144" s="157" t="s">
        <v>170</v>
      </c>
      <c r="K144" s="157" t="s">
        <v>170</v>
      </c>
      <c r="L144" s="157" t="s">
        <v>170</v>
      </c>
      <c r="M144" s="157" t="s">
        <v>170</v>
      </c>
      <c r="N144" s="157" t="s">
        <v>170</v>
      </c>
      <c r="O144" s="157" t="s">
        <v>170</v>
      </c>
      <c r="P144" s="157" t="s">
        <v>170</v>
      </c>
      <c r="Q144" s="157" t="s">
        <v>170</v>
      </c>
      <c r="R144" s="157" t="s">
        <v>170</v>
      </c>
      <c r="S144" s="157" t="s">
        <v>170</v>
      </c>
      <c r="T144" s="157" t="s">
        <v>170</v>
      </c>
      <c r="U144" s="157" t="s">
        <v>170</v>
      </c>
      <c r="V144" s="157" t="s">
        <v>170</v>
      </c>
      <c r="W144" s="157" t="s">
        <v>170</v>
      </c>
      <c r="X144" s="157" t="s">
        <v>170</v>
      </c>
      <c r="Y144" s="157" t="s">
        <v>170</v>
      </c>
      <c r="Z144" s="157" t="s">
        <v>170</v>
      </c>
      <c r="AA144" s="157" t="s">
        <v>170</v>
      </c>
      <c r="AB144" s="157" t="s">
        <v>170</v>
      </c>
      <c r="AC144" s="157" t="s">
        <v>170</v>
      </c>
      <c r="AD144" s="157" t="s">
        <v>170</v>
      </c>
    </row>
    <row r="145" spans="1:30">
      <c r="A145" s="157">
        <v>1894</v>
      </c>
      <c r="B145" s="157">
        <v>5.3207529999999998</v>
      </c>
      <c r="C145" s="157" t="s">
        <v>170</v>
      </c>
      <c r="D145" s="157" t="s">
        <v>170</v>
      </c>
      <c r="E145" s="157" t="s">
        <v>170</v>
      </c>
      <c r="F145" s="157" t="s">
        <v>170</v>
      </c>
      <c r="G145" s="157" t="s">
        <v>170</v>
      </c>
      <c r="H145" s="157" t="s">
        <v>170</v>
      </c>
      <c r="I145" s="157" t="s">
        <v>170</v>
      </c>
      <c r="J145" s="157" t="s">
        <v>170</v>
      </c>
      <c r="K145" s="157" t="s">
        <v>170</v>
      </c>
      <c r="L145" s="157" t="s">
        <v>170</v>
      </c>
      <c r="M145" s="157" t="s">
        <v>170</v>
      </c>
      <c r="N145" s="157" t="s">
        <v>170</v>
      </c>
      <c r="O145" s="157" t="s">
        <v>170</v>
      </c>
      <c r="P145" s="157" t="s">
        <v>170</v>
      </c>
      <c r="Q145" s="157" t="s">
        <v>170</v>
      </c>
      <c r="R145" s="157" t="s">
        <v>170</v>
      </c>
      <c r="S145" s="157" t="s">
        <v>170</v>
      </c>
      <c r="T145" s="157" t="s">
        <v>170</v>
      </c>
      <c r="U145" s="157" t="s">
        <v>170</v>
      </c>
      <c r="V145" s="157" t="s">
        <v>170</v>
      </c>
      <c r="W145" s="157" t="s">
        <v>170</v>
      </c>
      <c r="X145" s="157" t="s">
        <v>170</v>
      </c>
      <c r="Y145" s="157" t="s">
        <v>170</v>
      </c>
      <c r="Z145" s="157" t="s">
        <v>170</v>
      </c>
      <c r="AA145" s="157" t="s">
        <v>170</v>
      </c>
      <c r="AB145" s="157" t="s">
        <v>170</v>
      </c>
      <c r="AC145" s="157" t="s">
        <v>170</v>
      </c>
      <c r="AD145" s="157" t="s">
        <v>170</v>
      </c>
    </row>
    <row r="146" spans="1:30">
      <c r="A146" s="157">
        <v>1895</v>
      </c>
      <c r="B146" s="157">
        <v>5.4477950000000002</v>
      </c>
      <c r="C146" s="157" t="s">
        <v>170</v>
      </c>
      <c r="D146" s="157" t="s">
        <v>170</v>
      </c>
      <c r="E146" s="157" t="s">
        <v>170</v>
      </c>
      <c r="F146" s="157" t="s">
        <v>170</v>
      </c>
      <c r="G146" s="157" t="s">
        <v>170</v>
      </c>
      <c r="H146" s="157" t="s">
        <v>170</v>
      </c>
      <c r="I146" s="157" t="s">
        <v>170</v>
      </c>
      <c r="J146" s="157" t="s">
        <v>170</v>
      </c>
      <c r="K146" s="157" t="s">
        <v>170</v>
      </c>
      <c r="L146" s="157" t="s">
        <v>170</v>
      </c>
      <c r="M146" s="157" t="s">
        <v>170</v>
      </c>
      <c r="N146" s="157" t="s">
        <v>170</v>
      </c>
      <c r="O146" s="157" t="s">
        <v>170</v>
      </c>
      <c r="P146" s="157" t="s">
        <v>170</v>
      </c>
      <c r="Q146" s="157" t="s">
        <v>170</v>
      </c>
      <c r="R146" s="157" t="s">
        <v>170</v>
      </c>
      <c r="S146" s="157" t="s">
        <v>170</v>
      </c>
      <c r="T146" s="157" t="s">
        <v>170</v>
      </c>
      <c r="U146" s="157" t="s">
        <v>170</v>
      </c>
      <c r="V146" s="157" t="s">
        <v>170</v>
      </c>
      <c r="W146" s="157" t="s">
        <v>170</v>
      </c>
      <c r="X146" s="157" t="s">
        <v>170</v>
      </c>
      <c r="Y146" s="157" t="s">
        <v>170</v>
      </c>
      <c r="Z146" s="157" t="s">
        <v>170</v>
      </c>
      <c r="AA146" s="157" t="s">
        <v>170</v>
      </c>
      <c r="AB146" s="157" t="s">
        <v>170</v>
      </c>
      <c r="AC146" s="157" t="s">
        <v>170</v>
      </c>
      <c r="AD146" s="157" t="s">
        <v>170</v>
      </c>
    </row>
    <row r="147" spans="1:30">
      <c r="A147" s="157">
        <v>1896</v>
      </c>
      <c r="B147" s="157">
        <v>5.5290439999999998</v>
      </c>
      <c r="C147" s="157" t="s">
        <v>170</v>
      </c>
      <c r="D147" s="157" t="s">
        <v>170</v>
      </c>
      <c r="E147" s="157" t="s">
        <v>170</v>
      </c>
      <c r="F147" s="157" t="s">
        <v>170</v>
      </c>
      <c r="G147" s="157" t="s">
        <v>170</v>
      </c>
      <c r="H147" s="157" t="s">
        <v>170</v>
      </c>
      <c r="I147" s="157" t="s">
        <v>170</v>
      </c>
      <c r="J147" s="157" t="s">
        <v>170</v>
      </c>
      <c r="K147" s="157" t="s">
        <v>170</v>
      </c>
      <c r="L147" s="157" t="s">
        <v>170</v>
      </c>
      <c r="M147" s="157" t="s">
        <v>170</v>
      </c>
      <c r="N147" s="157" t="s">
        <v>170</v>
      </c>
      <c r="O147" s="157" t="s">
        <v>170</v>
      </c>
      <c r="P147" s="157" t="s">
        <v>170</v>
      </c>
      <c r="Q147" s="157" t="s">
        <v>170</v>
      </c>
      <c r="R147" s="157" t="s">
        <v>170</v>
      </c>
      <c r="S147" s="157" t="s">
        <v>170</v>
      </c>
      <c r="T147" s="157" t="s">
        <v>170</v>
      </c>
      <c r="U147" s="157" t="s">
        <v>170</v>
      </c>
      <c r="V147" s="157" t="s">
        <v>170</v>
      </c>
      <c r="W147" s="157" t="s">
        <v>170</v>
      </c>
      <c r="X147" s="157" t="s">
        <v>170</v>
      </c>
      <c r="Y147" s="157" t="s">
        <v>170</v>
      </c>
      <c r="Z147" s="157" t="s">
        <v>170</v>
      </c>
      <c r="AA147" s="157" t="s">
        <v>170</v>
      </c>
      <c r="AB147" s="157" t="s">
        <v>170</v>
      </c>
      <c r="AC147" s="157" t="s">
        <v>170</v>
      </c>
      <c r="AD147" s="157" t="s">
        <v>170</v>
      </c>
    </row>
    <row r="148" spans="1:30">
      <c r="A148" s="157">
        <v>1897</v>
      </c>
      <c r="B148" s="157">
        <v>5.6463869999999998</v>
      </c>
      <c r="C148" s="157" t="s">
        <v>170</v>
      </c>
      <c r="D148" s="157" t="s">
        <v>170</v>
      </c>
      <c r="E148" s="157" t="s">
        <v>170</v>
      </c>
      <c r="F148" s="157" t="s">
        <v>170</v>
      </c>
      <c r="G148" s="157" t="s">
        <v>170</v>
      </c>
      <c r="H148" s="157" t="s">
        <v>170</v>
      </c>
      <c r="I148" s="157" t="s">
        <v>170</v>
      </c>
      <c r="J148" s="157" t="s">
        <v>170</v>
      </c>
      <c r="K148" s="157" t="s">
        <v>170</v>
      </c>
      <c r="L148" s="157" t="s">
        <v>170</v>
      </c>
      <c r="M148" s="157" t="s">
        <v>170</v>
      </c>
      <c r="N148" s="157" t="s">
        <v>170</v>
      </c>
      <c r="O148" s="157" t="s">
        <v>170</v>
      </c>
      <c r="P148" s="157" t="s">
        <v>170</v>
      </c>
      <c r="Q148" s="157" t="s">
        <v>170</v>
      </c>
      <c r="R148" s="157" t="s">
        <v>170</v>
      </c>
      <c r="S148" s="157" t="s">
        <v>170</v>
      </c>
      <c r="T148" s="157" t="s">
        <v>170</v>
      </c>
      <c r="U148" s="157" t="s">
        <v>170</v>
      </c>
      <c r="V148" s="157" t="s">
        <v>170</v>
      </c>
      <c r="W148" s="157" t="s">
        <v>170</v>
      </c>
      <c r="X148" s="157" t="s">
        <v>170</v>
      </c>
      <c r="Y148" s="157" t="s">
        <v>170</v>
      </c>
      <c r="Z148" s="157" t="s">
        <v>170</v>
      </c>
      <c r="AA148" s="157" t="s">
        <v>170</v>
      </c>
      <c r="AB148" s="157" t="s">
        <v>170</v>
      </c>
      <c r="AC148" s="157" t="s">
        <v>170</v>
      </c>
      <c r="AD148" s="157" t="s">
        <v>170</v>
      </c>
    </row>
    <row r="149" spans="1:30">
      <c r="A149" s="157">
        <v>1898</v>
      </c>
      <c r="B149" s="157">
        <v>5.7577160000000003</v>
      </c>
      <c r="C149" s="157" t="s">
        <v>170</v>
      </c>
      <c r="D149" s="157" t="s">
        <v>170</v>
      </c>
      <c r="E149" s="157" t="s">
        <v>170</v>
      </c>
      <c r="F149" s="157" t="s">
        <v>170</v>
      </c>
      <c r="G149" s="157" t="s">
        <v>170</v>
      </c>
      <c r="H149" s="157" t="s">
        <v>170</v>
      </c>
      <c r="I149" s="157" t="s">
        <v>170</v>
      </c>
      <c r="J149" s="157" t="s">
        <v>170</v>
      </c>
      <c r="K149" s="157" t="s">
        <v>170</v>
      </c>
      <c r="L149" s="157" t="s">
        <v>170</v>
      </c>
      <c r="M149" s="157" t="s">
        <v>170</v>
      </c>
      <c r="N149" s="157" t="s">
        <v>170</v>
      </c>
      <c r="O149" s="157" t="s">
        <v>170</v>
      </c>
      <c r="P149" s="157" t="s">
        <v>170</v>
      </c>
      <c r="Q149" s="157" t="s">
        <v>170</v>
      </c>
      <c r="R149" s="157" t="s">
        <v>170</v>
      </c>
      <c r="S149" s="157" t="s">
        <v>170</v>
      </c>
      <c r="T149" s="157" t="s">
        <v>170</v>
      </c>
      <c r="U149" s="157" t="s">
        <v>170</v>
      </c>
      <c r="V149" s="157" t="s">
        <v>170</v>
      </c>
      <c r="W149" s="157" t="s">
        <v>170</v>
      </c>
      <c r="X149" s="157" t="s">
        <v>170</v>
      </c>
      <c r="Y149" s="157" t="s">
        <v>170</v>
      </c>
      <c r="Z149" s="157" t="s">
        <v>170</v>
      </c>
      <c r="AA149" s="157" t="s">
        <v>170</v>
      </c>
      <c r="AB149" s="157" t="s">
        <v>170</v>
      </c>
      <c r="AC149" s="157" t="s">
        <v>170</v>
      </c>
      <c r="AD149" s="157" t="s">
        <v>170</v>
      </c>
    </row>
    <row r="150" spans="1:30">
      <c r="A150" s="157">
        <v>1899</v>
      </c>
      <c r="B150" s="157">
        <v>5.9266719999999999</v>
      </c>
      <c r="C150" s="157" t="s">
        <v>170</v>
      </c>
      <c r="D150" s="157" t="s">
        <v>170</v>
      </c>
      <c r="E150" s="157" t="s">
        <v>170</v>
      </c>
      <c r="F150" s="157" t="s">
        <v>170</v>
      </c>
      <c r="G150" s="157" t="s">
        <v>170</v>
      </c>
      <c r="H150" s="157" t="s">
        <v>170</v>
      </c>
      <c r="I150" s="157" t="s">
        <v>170</v>
      </c>
      <c r="J150" s="157" t="s">
        <v>170</v>
      </c>
      <c r="K150" s="157" t="s">
        <v>170</v>
      </c>
      <c r="L150" s="157" t="s">
        <v>170</v>
      </c>
      <c r="M150" s="157" t="s">
        <v>170</v>
      </c>
      <c r="N150" s="157" t="s">
        <v>170</v>
      </c>
      <c r="O150" s="157" t="s">
        <v>170</v>
      </c>
      <c r="P150" s="157" t="s">
        <v>170</v>
      </c>
      <c r="Q150" s="157" t="s">
        <v>170</v>
      </c>
      <c r="R150" s="157" t="s">
        <v>170</v>
      </c>
      <c r="S150" s="157" t="s">
        <v>170</v>
      </c>
      <c r="T150" s="157" t="s">
        <v>170</v>
      </c>
      <c r="U150" s="157" t="s">
        <v>170</v>
      </c>
      <c r="V150" s="157" t="s">
        <v>170</v>
      </c>
      <c r="W150" s="157" t="s">
        <v>170</v>
      </c>
      <c r="X150" s="157" t="s">
        <v>170</v>
      </c>
      <c r="Y150" s="157" t="s">
        <v>170</v>
      </c>
      <c r="Z150" s="157" t="s">
        <v>170</v>
      </c>
      <c r="AA150" s="157" t="s">
        <v>170</v>
      </c>
      <c r="AB150" s="157" t="s">
        <v>170</v>
      </c>
      <c r="AC150" s="157" t="s">
        <v>170</v>
      </c>
      <c r="AD150" s="157" t="s">
        <v>170</v>
      </c>
    </row>
    <row r="151" spans="1:30">
      <c r="A151" s="157">
        <v>1900</v>
      </c>
      <c r="B151" s="157">
        <v>6.1684890000000001</v>
      </c>
      <c r="C151" s="157" t="s">
        <v>170</v>
      </c>
      <c r="D151" s="157" t="s">
        <v>170</v>
      </c>
      <c r="E151" s="157" t="s">
        <v>170</v>
      </c>
      <c r="F151" s="157" t="s">
        <v>170</v>
      </c>
      <c r="G151" s="157" t="s">
        <v>170</v>
      </c>
      <c r="H151" s="157" t="s">
        <v>170</v>
      </c>
      <c r="I151" s="157" t="s">
        <v>170</v>
      </c>
      <c r="J151" s="157" t="s">
        <v>170</v>
      </c>
      <c r="K151" s="157" t="s">
        <v>170</v>
      </c>
      <c r="L151" s="157" t="s">
        <v>170</v>
      </c>
      <c r="M151" s="157" t="s">
        <v>170</v>
      </c>
      <c r="N151" s="157" t="s">
        <v>170</v>
      </c>
      <c r="O151" s="157" t="s">
        <v>170</v>
      </c>
      <c r="P151" s="157" t="s">
        <v>170</v>
      </c>
      <c r="Q151" s="157" t="s">
        <v>170</v>
      </c>
      <c r="R151" s="157" t="s">
        <v>170</v>
      </c>
      <c r="S151" s="157" t="s">
        <v>170</v>
      </c>
      <c r="T151" s="157" t="s">
        <v>170</v>
      </c>
      <c r="U151" s="157" t="s">
        <v>170</v>
      </c>
      <c r="V151" s="157" t="s">
        <v>170</v>
      </c>
      <c r="W151" s="157" t="s">
        <v>170</v>
      </c>
      <c r="X151" s="157" t="s">
        <v>170</v>
      </c>
      <c r="Y151" s="157" t="s">
        <v>170</v>
      </c>
      <c r="Z151" s="157" t="s">
        <v>170</v>
      </c>
      <c r="AA151" s="157" t="s">
        <v>170</v>
      </c>
      <c r="AB151" s="157" t="s">
        <v>170</v>
      </c>
      <c r="AC151" s="157" t="s">
        <v>170</v>
      </c>
      <c r="AD151" s="157" t="s">
        <v>170</v>
      </c>
    </row>
    <row r="152" spans="1:30">
      <c r="A152" s="157">
        <v>1901</v>
      </c>
      <c r="B152" s="157">
        <v>6.3384729999999996</v>
      </c>
      <c r="C152" s="157" t="s">
        <v>170</v>
      </c>
      <c r="D152" s="157" t="s">
        <v>170</v>
      </c>
      <c r="E152" s="157" t="s">
        <v>170</v>
      </c>
      <c r="F152" s="157" t="s">
        <v>170</v>
      </c>
      <c r="G152" s="157" t="s">
        <v>170</v>
      </c>
      <c r="H152" s="157" t="s">
        <v>170</v>
      </c>
      <c r="I152" s="157" t="s">
        <v>170</v>
      </c>
      <c r="J152" s="157" t="s">
        <v>170</v>
      </c>
      <c r="K152" s="157" t="s">
        <v>170</v>
      </c>
      <c r="L152" s="157" t="s">
        <v>170</v>
      </c>
      <c r="M152" s="157" t="s">
        <v>170</v>
      </c>
      <c r="N152" s="157" t="s">
        <v>170</v>
      </c>
      <c r="O152" s="157" t="s">
        <v>170</v>
      </c>
      <c r="P152" s="157" t="s">
        <v>170</v>
      </c>
      <c r="Q152" s="157" t="s">
        <v>170</v>
      </c>
      <c r="R152" s="157" t="s">
        <v>170</v>
      </c>
      <c r="S152" s="157" t="s">
        <v>170</v>
      </c>
      <c r="T152" s="157" t="s">
        <v>170</v>
      </c>
      <c r="U152" s="157" t="s">
        <v>170</v>
      </c>
      <c r="V152" s="157" t="s">
        <v>170</v>
      </c>
      <c r="W152" s="157" t="s">
        <v>170</v>
      </c>
      <c r="X152" s="157" t="s">
        <v>170</v>
      </c>
      <c r="Y152" s="157" t="s">
        <v>170</v>
      </c>
      <c r="Z152" s="157" t="s">
        <v>170</v>
      </c>
      <c r="AA152" s="157" t="s">
        <v>170</v>
      </c>
      <c r="AB152" s="157" t="s">
        <v>170</v>
      </c>
      <c r="AC152" s="157" t="s">
        <v>170</v>
      </c>
      <c r="AD152" s="157" t="s">
        <v>170</v>
      </c>
    </row>
    <row r="153" spans="1:30">
      <c r="A153" s="157">
        <v>1902</v>
      </c>
      <c r="B153" s="157">
        <v>6.4523409999999997</v>
      </c>
      <c r="C153" s="157" t="s">
        <v>170</v>
      </c>
      <c r="D153" s="157" t="s">
        <v>170</v>
      </c>
      <c r="E153" s="157" t="s">
        <v>170</v>
      </c>
      <c r="F153" s="157" t="s">
        <v>170</v>
      </c>
      <c r="G153" s="157" t="s">
        <v>170</v>
      </c>
      <c r="H153" s="157" t="s">
        <v>170</v>
      </c>
      <c r="I153" s="157" t="s">
        <v>170</v>
      </c>
      <c r="J153" s="157" t="s">
        <v>170</v>
      </c>
      <c r="K153" s="157" t="s">
        <v>170</v>
      </c>
      <c r="L153" s="157" t="s">
        <v>170</v>
      </c>
      <c r="M153" s="157" t="s">
        <v>170</v>
      </c>
      <c r="N153" s="157" t="s">
        <v>170</v>
      </c>
      <c r="O153" s="157" t="s">
        <v>170</v>
      </c>
      <c r="P153" s="157" t="s">
        <v>170</v>
      </c>
      <c r="Q153" s="157" t="s">
        <v>170</v>
      </c>
      <c r="R153" s="157" t="s">
        <v>170</v>
      </c>
      <c r="S153" s="157" t="s">
        <v>170</v>
      </c>
      <c r="T153" s="157" t="s">
        <v>170</v>
      </c>
      <c r="U153" s="157" t="s">
        <v>170</v>
      </c>
      <c r="V153" s="157" t="s">
        <v>170</v>
      </c>
      <c r="W153" s="157" t="s">
        <v>170</v>
      </c>
      <c r="X153" s="157" t="s">
        <v>170</v>
      </c>
      <c r="Y153" s="157" t="s">
        <v>170</v>
      </c>
      <c r="Z153" s="157" t="s">
        <v>170</v>
      </c>
      <c r="AA153" s="157" t="s">
        <v>170</v>
      </c>
      <c r="AB153" s="157" t="s">
        <v>170</v>
      </c>
      <c r="AC153" s="157" t="s">
        <v>170</v>
      </c>
      <c r="AD153" s="157" t="s">
        <v>170</v>
      </c>
    </row>
    <row r="154" spans="1:30">
      <c r="A154" s="157">
        <v>1903</v>
      </c>
      <c r="B154" s="157">
        <v>6.697559</v>
      </c>
      <c r="C154" s="157" t="s">
        <v>170</v>
      </c>
      <c r="D154" s="157" t="s">
        <v>170</v>
      </c>
      <c r="E154" s="157" t="s">
        <v>170</v>
      </c>
      <c r="F154" s="157" t="s">
        <v>170</v>
      </c>
      <c r="G154" s="157" t="s">
        <v>170</v>
      </c>
      <c r="H154" s="157" t="s">
        <v>170</v>
      </c>
      <c r="I154" s="157" t="s">
        <v>170</v>
      </c>
      <c r="J154" s="157" t="s">
        <v>170</v>
      </c>
      <c r="K154" s="157" t="s">
        <v>170</v>
      </c>
      <c r="L154" s="157" t="s">
        <v>170</v>
      </c>
      <c r="M154" s="157" t="s">
        <v>170</v>
      </c>
      <c r="N154" s="157" t="s">
        <v>170</v>
      </c>
      <c r="O154" s="157" t="s">
        <v>170</v>
      </c>
      <c r="P154" s="157" t="s">
        <v>170</v>
      </c>
      <c r="Q154" s="157" t="s">
        <v>170</v>
      </c>
      <c r="R154" s="157" t="s">
        <v>170</v>
      </c>
      <c r="S154" s="157" t="s">
        <v>170</v>
      </c>
      <c r="T154" s="157" t="s">
        <v>170</v>
      </c>
      <c r="U154" s="157" t="s">
        <v>170</v>
      </c>
      <c r="V154" s="157" t="s">
        <v>170</v>
      </c>
      <c r="W154" s="157" t="s">
        <v>170</v>
      </c>
      <c r="X154" s="157" t="s">
        <v>170</v>
      </c>
      <c r="Y154" s="157" t="s">
        <v>170</v>
      </c>
      <c r="Z154" s="157" t="s">
        <v>170</v>
      </c>
      <c r="AA154" s="157" t="s">
        <v>170</v>
      </c>
      <c r="AB154" s="157" t="s">
        <v>170</v>
      </c>
      <c r="AC154" s="157" t="s">
        <v>170</v>
      </c>
      <c r="AD154" s="157" t="s">
        <v>170</v>
      </c>
    </row>
    <row r="155" spans="1:30">
      <c r="A155" s="157">
        <v>1904</v>
      </c>
      <c r="B155" s="157">
        <v>6.773129</v>
      </c>
      <c r="C155" s="157" t="s">
        <v>170</v>
      </c>
      <c r="D155" s="157" t="s">
        <v>170</v>
      </c>
      <c r="E155" s="157" t="s">
        <v>170</v>
      </c>
      <c r="F155" s="157" t="s">
        <v>170</v>
      </c>
      <c r="G155" s="157" t="s">
        <v>170</v>
      </c>
      <c r="H155" s="157" t="s">
        <v>170</v>
      </c>
      <c r="I155" s="157" t="s">
        <v>170</v>
      </c>
      <c r="J155" s="157" t="s">
        <v>170</v>
      </c>
      <c r="K155" s="157" t="s">
        <v>170</v>
      </c>
      <c r="L155" s="157" t="s">
        <v>170</v>
      </c>
      <c r="M155" s="157" t="s">
        <v>170</v>
      </c>
      <c r="N155" s="157" t="s">
        <v>170</v>
      </c>
      <c r="O155" s="157" t="s">
        <v>170</v>
      </c>
      <c r="P155" s="157" t="s">
        <v>170</v>
      </c>
      <c r="Q155" s="157" t="s">
        <v>170</v>
      </c>
      <c r="R155" s="157" t="s">
        <v>170</v>
      </c>
      <c r="S155" s="157" t="s">
        <v>170</v>
      </c>
      <c r="T155" s="157" t="s">
        <v>170</v>
      </c>
      <c r="U155" s="157" t="s">
        <v>170</v>
      </c>
      <c r="V155" s="157" t="s">
        <v>170</v>
      </c>
      <c r="W155" s="157" t="s">
        <v>170</v>
      </c>
      <c r="X155" s="157" t="s">
        <v>170</v>
      </c>
      <c r="Y155" s="157" t="s">
        <v>170</v>
      </c>
      <c r="Z155" s="157" t="s">
        <v>170</v>
      </c>
      <c r="AA155" s="157" t="s">
        <v>170</v>
      </c>
      <c r="AB155" s="157" t="s">
        <v>170</v>
      </c>
      <c r="AC155" s="157" t="s">
        <v>170</v>
      </c>
      <c r="AD155" s="157" t="s">
        <v>170</v>
      </c>
    </row>
    <row r="156" spans="1:30">
      <c r="A156" s="157">
        <v>1905</v>
      </c>
      <c r="B156" s="157">
        <v>6.9547679999999996</v>
      </c>
      <c r="C156" s="157" t="s">
        <v>170</v>
      </c>
      <c r="D156" s="157" t="s">
        <v>170</v>
      </c>
      <c r="E156" s="157" t="s">
        <v>170</v>
      </c>
      <c r="F156" s="157" t="s">
        <v>170</v>
      </c>
      <c r="G156" s="157" t="s">
        <v>170</v>
      </c>
      <c r="H156" s="157" t="s">
        <v>170</v>
      </c>
      <c r="I156" s="157" t="s">
        <v>170</v>
      </c>
      <c r="J156" s="157" t="s">
        <v>170</v>
      </c>
      <c r="K156" s="157" t="s">
        <v>170</v>
      </c>
      <c r="L156" s="157" t="s">
        <v>170</v>
      </c>
      <c r="M156" s="157" t="s">
        <v>170</v>
      </c>
      <c r="N156" s="157" t="s">
        <v>170</v>
      </c>
      <c r="O156" s="157" t="s">
        <v>170</v>
      </c>
      <c r="P156" s="157" t="s">
        <v>170</v>
      </c>
      <c r="Q156" s="157" t="s">
        <v>170</v>
      </c>
      <c r="R156" s="157" t="s">
        <v>170</v>
      </c>
      <c r="S156" s="157" t="s">
        <v>170</v>
      </c>
      <c r="T156" s="157" t="s">
        <v>170</v>
      </c>
      <c r="U156" s="157" t="s">
        <v>170</v>
      </c>
      <c r="V156" s="157" t="s">
        <v>170</v>
      </c>
      <c r="W156" s="157" t="s">
        <v>170</v>
      </c>
      <c r="X156" s="157" t="s">
        <v>170</v>
      </c>
      <c r="Y156" s="157" t="s">
        <v>170</v>
      </c>
      <c r="Z156" s="157" t="s">
        <v>170</v>
      </c>
      <c r="AA156" s="157" t="s">
        <v>170</v>
      </c>
      <c r="AB156" s="157" t="s">
        <v>170</v>
      </c>
      <c r="AC156" s="157" t="s">
        <v>170</v>
      </c>
      <c r="AD156" s="157" t="s">
        <v>170</v>
      </c>
    </row>
    <row r="157" spans="1:30">
      <c r="A157" s="157">
        <v>1906</v>
      </c>
      <c r="B157" s="157">
        <v>7.1425299999999998</v>
      </c>
      <c r="C157" s="157" t="s">
        <v>170</v>
      </c>
      <c r="D157" s="157" t="s">
        <v>170</v>
      </c>
      <c r="E157" s="157" t="s">
        <v>170</v>
      </c>
      <c r="F157" s="157" t="s">
        <v>170</v>
      </c>
      <c r="G157" s="157" t="s">
        <v>170</v>
      </c>
      <c r="H157" s="157" t="s">
        <v>170</v>
      </c>
      <c r="I157" s="157" t="s">
        <v>170</v>
      </c>
      <c r="J157" s="157" t="s">
        <v>170</v>
      </c>
      <c r="K157" s="157" t="s">
        <v>170</v>
      </c>
      <c r="L157" s="157" t="s">
        <v>170</v>
      </c>
      <c r="M157" s="157" t="s">
        <v>170</v>
      </c>
      <c r="N157" s="157" t="s">
        <v>170</v>
      </c>
      <c r="O157" s="157" t="s">
        <v>170</v>
      </c>
      <c r="P157" s="157" t="s">
        <v>170</v>
      </c>
      <c r="Q157" s="157" t="s">
        <v>170</v>
      </c>
      <c r="R157" s="157" t="s">
        <v>170</v>
      </c>
      <c r="S157" s="157" t="s">
        <v>170</v>
      </c>
      <c r="T157" s="157" t="s">
        <v>170</v>
      </c>
      <c r="U157" s="157" t="s">
        <v>170</v>
      </c>
      <c r="V157" s="157" t="s">
        <v>170</v>
      </c>
      <c r="W157" s="157" t="s">
        <v>170</v>
      </c>
      <c r="X157" s="157" t="s">
        <v>170</v>
      </c>
      <c r="Y157" s="157" t="s">
        <v>170</v>
      </c>
      <c r="Z157" s="157" t="s">
        <v>170</v>
      </c>
      <c r="AA157" s="157" t="s">
        <v>170</v>
      </c>
      <c r="AB157" s="157" t="s">
        <v>170</v>
      </c>
      <c r="AC157" s="157" t="s">
        <v>170</v>
      </c>
      <c r="AD157" s="157" t="s">
        <v>170</v>
      </c>
    </row>
    <row r="158" spans="1:30">
      <c r="A158" s="157">
        <v>1907</v>
      </c>
      <c r="B158" s="157">
        <v>7.4634049999999998</v>
      </c>
      <c r="C158" s="157" t="s">
        <v>170</v>
      </c>
      <c r="D158" s="157" t="s">
        <v>170</v>
      </c>
      <c r="E158" s="157" t="s">
        <v>170</v>
      </c>
      <c r="F158" s="157" t="s">
        <v>170</v>
      </c>
      <c r="G158" s="157" t="s">
        <v>170</v>
      </c>
      <c r="H158" s="157" t="s">
        <v>170</v>
      </c>
      <c r="I158" s="157" t="s">
        <v>170</v>
      </c>
      <c r="J158" s="157" t="s">
        <v>170</v>
      </c>
      <c r="K158" s="157" t="s">
        <v>170</v>
      </c>
      <c r="L158" s="157" t="s">
        <v>170</v>
      </c>
      <c r="M158" s="157" t="s">
        <v>170</v>
      </c>
      <c r="N158" s="157" t="s">
        <v>170</v>
      </c>
      <c r="O158" s="157" t="s">
        <v>170</v>
      </c>
      <c r="P158" s="157" t="s">
        <v>170</v>
      </c>
      <c r="Q158" s="157" t="s">
        <v>170</v>
      </c>
      <c r="R158" s="157" t="s">
        <v>170</v>
      </c>
      <c r="S158" s="157" t="s">
        <v>170</v>
      </c>
      <c r="T158" s="157" t="s">
        <v>170</v>
      </c>
      <c r="U158" s="157" t="s">
        <v>170</v>
      </c>
      <c r="V158" s="157" t="s">
        <v>170</v>
      </c>
      <c r="W158" s="157" t="s">
        <v>170</v>
      </c>
      <c r="X158" s="157" t="s">
        <v>170</v>
      </c>
      <c r="Y158" s="157" t="s">
        <v>170</v>
      </c>
      <c r="Z158" s="157" t="s">
        <v>170</v>
      </c>
      <c r="AA158" s="157" t="s">
        <v>170</v>
      </c>
      <c r="AB158" s="157" t="s">
        <v>170</v>
      </c>
      <c r="AC158" s="157" t="s">
        <v>170</v>
      </c>
      <c r="AD158" s="157" t="s">
        <v>170</v>
      </c>
    </row>
    <row r="159" spans="1:30">
      <c r="A159" s="157">
        <v>1908</v>
      </c>
      <c r="B159" s="157">
        <v>7.3462870000000002</v>
      </c>
      <c r="C159" s="157" t="s">
        <v>170</v>
      </c>
      <c r="D159" s="157" t="s">
        <v>170</v>
      </c>
      <c r="E159" s="157" t="s">
        <v>170</v>
      </c>
      <c r="F159" s="157" t="s">
        <v>170</v>
      </c>
      <c r="G159" s="157" t="s">
        <v>170</v>
      </c>
      <c r="H159" s="157" t="s">
        <v>170</v>
      </c>
      <c r="I159" s="157" t="s">
        <v>170</v>
      </c>
      <c r="J159" s="157" t="s">
        <v>170</v>
      </c>
      <c r="K159" s="157" t="s">
        <v>170</v>
      </c>
      <c r="L159" s="157" t="s">
        <v>170</v>
      </c>
      <c r="M159" s="157" t="s">
        <v>170</v>
      </c>
      <c r="N159" s="157" t="s">
        <v>170</v>
      </c>
      <c r="O159" s="157" t="s">
        <v>170</v>
      </c>
      <c r="P159" s="157" t="s">
        <v>170</v>
      </c>
      <c r="Q159" s="157" t="s">
        <v>170</v>
      </c>
      <c r="R159" s="157" t="s">
        <v>170</v>
      </c>
      <c r="S159" s="157" t="s">
        <v>170</v>
      </c>
      <c r="T159" s="157" t="s">
        <v>170</v>
      </c>
      <c r="U159" s="157" t="s">
        <v>170</v>
      </c>
      <c r="V159" s="157" t="s">
        <v>170</v>
      </c>
      <c r="W159" s="157" t="s">
        <v>170</v>
      </c>
      <c r="X159" s="157" t="s">
        <v>170</v>
      </c>
      <c r="Y159" s="157" t="s">
        <v>170</v>
      </c>
      <c r="Z159" s="157" t="s">
        <v>170</v>
      </c>
      <c r="AA159" s="157" t="s">
        <v>170</v>
      </c>
      <c r="AB159" s="157" t="s">
        <v>170</v>
      </c>
      <c r="AC159" s="157" t="s">
        <v>170</v>
      </c>
      <c r="AD159" s="157" t="s">
        <v>170</v>
      </c>
    </row>
    <row r="160" spans="1:30">
      <c r="A160" s="157">
        <v>1909</v>
      </c>
      <c r="B160" s="157">
        <v>7.5109560000000002</v>
      </c>
      <c r="C160" s="157" t="s">
        <v>170</v>
      </c>
      <c r="D160" s="157" t="s">
        <v>170</v>
      </c>
      <c r="E160" s="157" t="s">
        <v>170</v>
      </c>
      <c r="F160" s="157" t="s">
        <v>170</v>
      </c>
      <c r="G160" s="157" t="s">
        <v>170</v>
      </c>
      <c r="H160" s="157" t="s">
        <v>170</v>
      </c>
      <c r="I160" s="157" t="s">
        <v>170</v>
      </c>
      <c r="J160" s="157" t="s">
        <v>170</v>
      </c>
      <c r="K160" s="157" t="s">
        <v>170</v>
      </c>
      <c r="L160" s="157" t="s">
        <v>170</v>
      </c>
      <c r="M160" s="157" t="s">
        <v>170</v>
      </c>
      <c r="N160" s="157" t="s">
        <v>170</v>
      </c>
      <c r="O160" s="157" t="s">
        <v>170</v>
      </c>
      <c r="P160" s="157" t="s">
        <v>170</v>
      </c>
      <c r="Q160" s="157" t="s">
        <v>170</v>
      </c>
      <c r="R160" s="157" t="s">
        <v>170</v>
      </c>
      <c r="S160" s="157" t="s">
        <v>170</v>
      </c>
      <c r="T160" s="157" t="s">
        <v>170</v>
      </c>
      <c r="U160" s="157" t="s">
        <v>170</v>
      </c>
      <c r="V160" s="157" t="s">
        <v>170</v>
      </c>
      <c r="W160" s="157" t="s">
        <v>170</v>
      </c>
      <c r="X160" s="157" t="s">
        <v>170</v>
      </c>
      <c r="Y160" s="157" t="s">
        <v>170</v>
      </c>
      <c r="Z160" s="157" t="s">
        <v>170</v>
      </c>
      <c r="AA160" s="157" t="s">
        <v>170</v>
      </c>
      <c r="AB160" s="157" t="s">
        <v>170</v>
      </c>
      <c r="AC160" s="157" t="s">
        <v>170</v>
      </c>
      <c r="AD160" s="157" t="s">
        <v>170</v>
      </c>
    </row>
    <row r="161" spans="1:30">
      <c r="A161" s="157">
        <v>1910</v>
      </c>
      <c r="B161" s="157">
        <v>7.5455040000000002</v>
      </c>
      <c r="C161" s="157" t="s">
        <v>170</v>
      </c>
      <c r="D161" s="157" t="s">
        <v>170</v>
      </c>
      <c r="E161" s="157" t="s">
        <v>170</v>
      </c>
      <c r="F161" s="157" t="s">
        <v>170</v>
      </c>
      <c r="G161" s="157" t="s">
        <v>170</v>
      </c>
      <c r="H161" s="157" t="s">
        <v>170</v>
      </c>
      <c r="I161" s="157" t="s">
        <v>170</v>
      </c>
      <c r="J161" s="157" t="s">
        <v>170</v>
      </c>
      <c r="K161" s="157" t="s">
        <v>170</v>
      </c>
      <c r="L161" s="157" t="s">
        <v>170</v>
      </c>
      <c r="M161" s="157" t="s">
        <v>170</v>
      </c>
      <c r="N161" s="157" t="s">
        <v>170</v>
      </c>
      <c r="O161" s="157" t="s">
        <v>170</v>
      </c>
      <c r="P161" s="157" t="s">
        <v>170</v>
      </c>
      <c r="Q161" s="157" t="s">
        <v>170</v>
      </c>
      <c r="R161" s="157" t="s">
        <v>170</v>
      </c>
      <c r="S161" s="157" t="s">
        <v>170</v>
      </c>
      <c r="T161" s="157" t="s">
        <v>170</v>
      </c>
      <c r="U161" s="157" t="s">
        <v>170</v>
      </c>
      <c r="V161" s="157" t="s">
        <v>170</v>
      </c>
      <c r="W161" s="157" t="s">
        <v>170</v>
      </c>
      <c r="X161" s="157" t="s">
        <v>170</v>
      </c>
      <c r="Y161" s="157" t="s">
        <v>170</v>
      </c>
      <c r="Z161" s="157" t="s">
        <v>170</v>
      </c>
      <c r="AA161" s="157" t="s">
        <v>170</v>
      </c>
      <c r="AB161" s="157" t="s">
        <v>170</v>
      </c>
      <c r="AC161" s="157" t="s">
        <v>170</v>
      </c>
      <c r="AD161" s="157" t="s">
        <v>170</v>
      </c>
    </row>
    <row r="162" spans="1:30">
      <c r="A162" s="157">
        <v>1911</v>
      </c>
      <c r="B162" s="157">
        <v>7.5860989999999999</v>
      </c>
      <c r="C162" s="157" t="s">
        <v>170</v>
      </c>
      <c r="D162" s="157" t="s">
        <v>170</v>
      </c>
      <c r="E162" s="157" t="s">
        <v>170</v>
      </c>
      <c r="F162" s="157" t="s">
        <v>170</v>
      </c>
      <c r="G162" s="157" t="s">
        <v>170</v>
      </c>
      <c r="H162" s="157" t="s">
        <v>170</v>
      </c>
      <c r="I162" s="157" t="s">
        <v>170</v>
      </c>
      <c r="J162" s="157" t="s">
        <v>170</v>
      </c>
      <c r="K162" s="157" t="s">
        <v>170</v>
      </c>
      <c r="L162" s="157" t="s">
        <v>170</v>
      </c>
      <c r="M162" s="157" t="s">
        <v>170</v>
      </c>
      <c r="N162" s="157" t="s">
        <v>170</v>
      </c>
      <c r="O162" s="157" t="s">
        <v>170</v>
      </c>
      <c r="P162" s="157" t="s">
        <v>170</v>
      </c>
      <c r="Q162" s="157" t="s">
        <v>170</v>
      </c>
      <c r="R162" s="157" t="s">
        <v>170</v>
      </c>
      <c r="S162" s="157" t="s">
        <v>170</v>
      </c>
      <c r="T162" s="157" t="s">
        <v>170</v>
      </c>
      <c r="U162" s="157" t="s">
        <v>170</v>
      </c>
      <c r="V162" s="157" t="s">
        <v>170</v>
      </c>
      <c r="W162" s="157" t="s">
        <v>170</v>
      </c>
      <c r="X162" s="157" t="s">
        <v>170</v>
      </c>
      <c r="Y162" s="157" t="s">
        <v>170</v>
      </c>
      <c r="Z162" s="157" t="s">
        <v>170</v>
      </c>
      <c r="AA162" s="157" t="s">
        <v>170</v>
      </c>
      <c r="AB162" s="157" t="s">
        <v>170</v>
      </c>
      <c r="AC162" s="157" t="s">
        <v>170</v>
      </c>
      <c r="AD162" s="157" t="s">
        <v>170</v>
      </c>
    </row>
    <row r="163" spans="1:30">
      <c r="A163" s="157">
        <v>1912</v>
      </c>
      <c r="B163" s="157">
        <v>7.7044540000000001</v>
      </c>
      <c r="C163" s="157" t="s">
        <v>170</v>
      </c>
      <c r="D163" s="157" t="s">
        <v>170</v>
      </c>
      <c r="E163" s="157" t="s">
        <v>170</v>
      </c>
      <c r="F163" s="157" t="s">
        <v>170</v>
      </c>
      <c r="G163" s="157" t="s">
        <v>170</v>
      </c>
      <c r="H163" s="157" t="s">
        <v>170</v>
      </c>
      <c r="I163" s="157" t="s">
        <v>170</v>
      </c>
      <c r="J163" s="157" t="s">
        <v>170</v>
      </c>
      <c r="K163" s="157" t="s">
        <v>170</v>
      </c>
      <c r="L163" s="157" t="s">
        <v>170</v>
      </c>
      <c r="M163" s="157" t="s">
        <v>170</v>
      </c>
      <c r="N163" s="157" t="s">
        <v>170</v>
      </c>
      <c r="O163" s="157" t="s">
        <v>170</v>
      </c>
      <c r="P163" s="157" t="s">
        <v>170</v>
      </c>
      <c r="Q163" s="157" t="s">
        <v>170</v>
      </c>
      <c r="R163" s="157" t="s">
        <v>170</v>
      </c>
      <c r="S163" s="157" t="s">
        <v>170</v>
      </c>
      <c r="T163" s="157" t="s">
        <v>170</v>
      </c>
      <c r="U163" s="157" t="s">
        <v>170</v>
      </c>
      <c r="V163" s="157" t="s">
        <v>170</v>
      </c>
      <c r="W163" s="157" t="s">
        <v>170</v>
      </c>
      <c r="X163" s="157" t="s">
        <v>170</v>
      </c>
      <c r="Y163" s="157" t="s">
        <v>170</v>
      </c>
      <c r="Z163" s="157" t="s">
        <v>170</v>
      </c>
      <c r="AA163" s="157" t="s">
        <v>170</v>
      </c>
      <c r="AB163" s="157" t="s">
        <v>170</v>
      </c>
      <c r="AC163" s="157" t="s">
        <v>170</v>
      </c>
      <c r="AD163" s="157" t="s">
        <v>170</v>
      </c>
    </row>
    <row r="164" spans="1:30">
      <c r="A164" s="157">
        <v>1913</v>
      </c>
      <c r="B164" s="157">
        <v>7.915616</v>
      </c>
      <c r="C164" s="157" t="s">
        <v>170</v>
      </c>
      <c r="D164" s="157" t="s">
        <v>170</v>
      </c>
      <c r="E164" s="157" t="s">
        <v>170</v>
      </c>
      <c r="F164" s="157" t="s">
        <v>170</v>
      </c>
      <c r="G164" s="157" t="s">
        <v>170</v>
      </c>
      <c r="H164" s="157" t="s">
        <v>170</v>
      </c>
      <c r="I164" s="157" t="s">
        <v>170</v>
      </c>
      <c r="J164" s="157" t="s">
        <v>170</v>
      </c>
      <c r="K164" s="157" t="s">
        <v>170</v>
      </c>
      <c r="L164" s="157" t="s">
        <v>170</v>
      </c>
      <c r="M164" s="157" t="s">
        <v>170</v>
      </c>
      <c r="N164" s="157" t="s">
        <v>170</v>
      </c>
      <c r="O164" s="157" t="s">
        <v>170</v>
      </c>
      <c r="P164" s="157" t="s">
        <v>170</v>
      </c>
      <c r="Q164" s="157" t="s">
        <v>170</v>
      </c>
      <c r="R164" s="157" t="s">
        <v>170</v>
      </c>
      <c r="S164" s="157" t="s">
        <v>170</v>
      </c>
      <c r="T164" s="157" t="s">
        <v>170</v>
      </c>
      <c r="U164" s="157" t="s">
        <v>170</v>
      </c>
      <c r="V164" s="157" t="s">
        <v>170</v>
      </c>
      <c r="W164" s="157" t="s">
        <v>170</v>
      </c>
      <c r="X164" s="157" t="s">
        <v>170</v>
      </c>
      <c r="Y164" s="157" t="s">
        <v>170</v>
      </c>
      <c r="Z164" s="157" t="s">
        <v>170</v>
      </c>
      <c r="AA164" s="157" t="s">
        <v>170</v>
      </c>
      <c r="AB164" s="157" t="s">
        <v>170</v>
      </c>
      <c r="AC164" s="157" t="s">
        <v>170</v>
      </c>
      <c r="AD164" s="157" t="s">
        <v>170</v>
      </c>
    </row>
    <row r="165" spans="1:30">
      <c r="A165" s="157">
        <v>1914</v>
      </c>
      <c r="B165" s="157">
        <v>7.5010969999999997</v>
      </c>
      <c r="C165" s="157" t="s">
        <v>170</v>
      </c>
      <c r="D165" s="157" t="s">
        <v>170</v>
      </c>
      <c r="E165" s="157" t="s">
        <v>170</v>
      </c>
      <c r="F165" s="157" t="s">
        <v>170</v>
      </c>
      <c r="G165" s="157" t="s">
        <v>170</v>
      </c>
      <c r="H165" s="157" t="s">
        <v>170</v>
      </c>
      <c r="I165" s="157" t="s">
        <v>170</v>
      </c>
      <c r="J165" s="157" t="s">
        <v>170</v>
      </c>
      <c r="K165" s="157" t="s">
        <v>170</v>
      </c>
      <c r="L165" s="157" t="s">
        <v>170</v>
      </c>
      <c r="M165" s="157" t="s">
        <v>170</v>
      </c>
      <c r="N165" s="157" t="s">
        <v>170</v>
      </c>
      <c r="O165" s="157" t="s">
        <v>170</v>
      </c>
      <c r="P165" s="157" t="s">
        <v>170</v>
      </c>
      <c r="Q165" s="157" t="s">
        <v>170</v>
      </c>
      <c r="R165" s="157" t="s">
        <v>170</v>
      </c>
      <c r="S165" s="157" t="s">
        <v>170</v>
      </c>
      <c r="T165" s="157" t="s">
        <v>170</v>
      </c>
      <c r="U165" s="157" t="s">
        <v>170</v>
      </c>
      <c r="V165" s="157" t="s">
        <v>170</v>
      </c>
      <c r="W165" s="157" t="s">
        <v>170</v>
      </c>
      <c r="X165" s="157" t="s">
        <v>170</v>
      </c>
      <c r="Y165" s="157" t="s">
        <v>170</v>
      </c>
      <c r="Z165" s="157" t="s">
        <v>170</v>
      </c>
      <c r="AA165" s="157" t="s">
        <v>170</v>
      </c>
      <c r="AB165" s="157" t="s">
        <v>170</v>
      </c>
      <c r="AC165" s="157" t="s">
        <v>170</v>
      </c>
      <c r="AD165" s="157" t="s">
        <v>170</v>
      </c>
    </row>
    <row r="166" spans="1:30">
      <c r="A166" s="157">
        <v>1915</v>
      </c>
      <c r="B166" s="157">
        <v>7.4191349999999998</v>
      </c>
      <c r="C166" s="157" t="s">
        <v>170</v>
      </c>
      <c r="D166" s="157" t="s">
        <v>170</v>
      </c>
      <c r="E166" s="157" t="s">
        <v>170</v>
      </c>
      <c r="F166" s="157" t="s">
        <v>170</v>
      </c>
      <c r="G166" s="157" t="s">
        <v>170</v>
      </c>
      <c r="H166" s="157" t="s">
        <v>170</v>
      </c>
      <c r="I166" s="157" t="s">
        <v>170</v>
      </c>
      <c r="J166" s="157" t="s">
        <v>170</v>
      </c>
      <c r="K166" s="157" t="s">
        <v>170</v>
      </c>
      <c r="L166" s="157" t="s">
        <v>170</v>
      </c>
      <c r="M166" s="157" t="s">
        <v>170</v>
      </c>
      <c r="N166" s="157" t="s">
        <v>170</v>
      </c>
      <c r="O166" s="157" t="s">
        <v>170</v>
      </c>
      <c r="P166" s="157" t="s">
        <v>170</v>
      </c>
      <c r="Q166" s="157" t="s">
        <v>170</v>
      </c>
      <c r="R166" s="157" t="s">
        <v>170</v>
      </c>
      <c r="S166" s="157" t="s">
        <v>170</v>
      </c>
      <c r="T166" s="157" t="s">
        <v>170</v>
      </c>
      <c r="U166" s="157" t="s">
        <v>170</v>
      </c>
      <c r="V166" s="157" t="s">
        <v>170</v>
      </c>
      <c r="W166" s="157" t="s">
        <v>170</v>
      </c>
      <c r="X166" s="157" t="s">
        <v>170</v>
      </c>
      <c r="Y166" s="157" t="s">
        <v>170</v>
      </c>
      <c r="Z166" s="157" t="s">
        <v>170</v>
      </c>
      <c r="AA166" s="157" t="s">
        <v>170</v>
      </c>
      <c r="AB166" s="157" t="s">
        <v>170</v>
      </c>
      <c r="AC166" s="157" t="s">
        <v>170</v>
      </c>
      <c r="AD166" s="157" t="s">
        <v>170</v>
      </c>
    </row>
    <row r="167" spans="1:30">
      <c r="A167" s="157">
        <v>1916</v>
      </c>
      <c r="B167" s="157">
        <v>7.6181380000000001</v>
      </c>
      <c r="C167" s="157" t="s">
        <v>170</v>
      </c>
      <c r="D167" s="157" t="s">
        <v>170</v>
      </c>
      <c r="E167" s="157" t="s">
        <v>170</v>
      </c>
      <c r="F167" s="157" t="s">
        <v>170</v>
      </c>
      <c r="G167" s="157" t="s">
        <v>170</v>
      </c>
      <c r="H167" s="157" t="s">
        <v>170</v>
      </c>
      <c r="I167" s="157" t="s">
        <v>170</v>
      </c>
      <c r="J167" s="157" t="s">
        <v>170</v>
      </c>
      <c r="K167" s="157" t="s">
        <v>170</v>
      </c>
      <c r="L167" s="157" t="s">
        <v>170</v>
      </c>
      <c r="M167" s="157" t="s">
        <v>170</v>
      </c>
      <c r="N167" s="157" t="s">
        <v>170</v>
      </c>
      <c r="O167" s="157" t="s">
        <v>170</v>
      </c>
      <c r="P167" s="157" t="s">
        <v>170</v>
      </c>
      <c r="Q167" s="157" t="s">
        <v>170</v>
      </c>
      <c r="R167" s="157" t="s">
        <v>170</v>
      </c>
      <c r="S167" s="157" t="s">
        <v>170</v>
      </c>
      <c r="T167" s="157" t="s">
        <v>170</v>
      </c>
      <c r="U167" s="157" t="s">
        <v>170</v>
      </c>
      <c r="V167" s="157" t="s">
        <v>170</v>
      </c>
      <c r="W167" s="157" t="s">
        <v>170</v>
      </c>
      <c r="X167" s="157" t="s">
        <v>170</v>
      </c>
      <c r="Y167" s="157" t="s">
        <v>170</v>
      </c>
      <c r="Z167" s="157" t="s">
        <v>170</v>
      </c>
      <c r="AA167" s="157" t="s">
        <v>170</v>
      </c>
      <c r="AB167" s="157" t="s">
        <v>170</v>
      </c>
      <c r="AC167" s="157" t="s">
        <v>170</v>
      </c>
      <c r="AD167" s="157" t="s">
        <v>170</v>
      </c>
    </row>
    <row r="168" spans="1:30">
      <c r="A168" s="157">
        <v>1917</v>
      </c>
      <c r="B168" s="157">
        <v>7.7977889999999999</v>
      </c>
      <c r="C168" s="157" t="s">
        <v>170</v>
      </c>
      <c r="D168" s="157" t="s">
        <v>170</v>
      </c>
      <c r="E168" s="157" t="s">
        <v>170</v>
      </c>
      <c r="F168" s="157" t="s">
        <v>170</v>
      </c>
      <c r="G168" s="157" t="s">
        <v>170</v>
      </c>
      <c r="H168" s="157" t="s">
        <v>170</v>
      </c>
      <c r="I168" s="157" t="s">
        <v>170</v>
      </c>
      <c r="J168" s="157" t="s">
        <v>170</v>
      </c>
      <c r="K168" s="157" t="s">
        <v>170</v>
      </c>
      <c r="L168" s="157" t="s">
        <v>170</v>
      </c>
      <c r="M168" s="157" t="s">
        <v>170</v>
      </c>
      <c r="N168" s="157" t="s">
        <v>170</v>
      </c>
      <c r="O168" s="157" t="s">
        <v>170</v>
      </c>
      <c r="P168" s="157" t="s">
        <v>170</v>
      </c>
      <c r="Q168" s="157" t="s">
        <v>170</v>
      </c>
      <c r="R168" s="157" t="s">
        <v>170</v>
      </c>
      <c r="S168" s="157" t="s">
        <v>170</v>
      </c>
      <c r="T168" s="157" t="s">
        <v>170</v>
      </c>
      <c r="U168" s="157" t="s">
        <v>170</v>
      </c>
      <c r="V168" s="157" t="s">
        <v>170</v>
      </c>
      <c r="W168" s="157" t="s">
        <v>170</v>
      </c>
      <c r="X168" s="157" t="s">
        <v>170</v>
      </c>
      <c r="Y168" s="157" t="s">
        <v>170</v>
      </c>
      <c r="Z168" s="157" t="s">
        <v>170</v>
      </c>
      <c r="AA168" s="157" t="s">
        <v>170</v>
      </c>
      <c r="AB168" s="157" t="s">
        <v>170</v>
      </c>
      <c r="AC168" s="157" t="s">
        <v>170</v>
      </c>
      <c r="AD168" s="157" t="s">
        <v>170</v>
      </c>
    </row>
    <row r="169" spans="1:30">
      <c r="A169" s="157">
        <v>1918</v>
      </c>
      <c r="B169" s="157">
        <v>7.724005</v>
      </c>
      <c r="C169" s="157" t="s">
        <v>170</v>
      </c>
      <c r="D169" s="157" t="s">
        <v>170</v>
      </c>
      <c r="E169" s="157" t="s">
        <v>170</v>
      </c>
      <c r="F169" s="157" t="s">
        <v>170</v>
      </c>
      <c r="G169" s="157" t="s">
        <v>170</v>
      </c>
      <c r="H169" s="157" t="s">
        <v>170</v>
      </c>
      <c r="I169" s="157" t="s">
        <v>170</v>
      </c>
      <c r="J169" s="157" t="s">
        <v>170</v>
      </c>
      <c r="K169" s="157" t="s">
        <v>170</v>
      </c>
      <c r="L169" s="157" t="s">
        <v>170</v>
      </c>
      <c r="M169" s="157" t="s">
        <v>170</v>
      </c>
      <c r="N169" s="157" t="s">
        <v>170</v>
      </c>
      <c r="O169" s="157" t="s">
        <v>170</v>
      </c>
      <c r="P169" s="157" t="s">
        <v>170</v>
      </c>
      <c r="Q169" s="157" t="s">
        <v>170</v>
      </c>
      <c r="R169" s="157" t="s">
        <v>170</v>
      </c>
      <c r="S169" s="157" t="s">
        <v>170</v>
      </c>
      <c r="T169" s="157" t="s">
        <v>170</v>
      </c>
      <c r="U169" s="157" t="s">
        <v>170</v>
      </c>
      <c r="V169" s="157" t="s">
        <v>170</v>
      </c>
      <c r="W169" s="157" t="s">
        <v>170</v>
      </c>
      <c r="X169" s="157" t="s">
        <v>170</v>
      </c>
      <c r="Y169" s="157" t="s">
        <v>170</v>
      </c>
      <c r="Z169" s="157" t="s">
        <v>170</v>
      </c>
      <c r="AA169" s="157" t="s">
        <v>170</v>
      </c>
      <c r="AB169" s="157" t="s">
        <v>170</v>
      </c>
      <c r="AC169" s="157" t="s">
        <v>170</v>
      </c>
      <c r="AD169" s="157" t="s">
        <v>170</v>
      </c>
    </row>
    <row r="170" spans="1:30">
      <c r="A170" s="157">
        <v>1919</v>
      </c>
      <c r="B170" s="157">
        <v>7.2482660000000001</v>
      </c>
      <c r="C170" s="157" t="s">
        <v>170</v>
      </c>
      <c r="D170" s="157" t="s">
        <v>170</v>
      </c>
      <c r="E170" s="157" t="s">
        <v>170</v>
      </c>
      <c r="F170" s="157" t="s">
        <v>170</v>
      </c>
      <c r="G170" s="157" t="s">
        <v>170</v>
      </c>
      <c r="H170" s="157" t="s">
        <v>170</v>
      </c>
      <c r="I170" s="157" t="s">
        <v>170</v>
      </c>
      <c r="J170" s="157" t="s">
        <v>170</v>
      </c>
      <c r="K170" s="157" t="s">
        <v>170</v>
      </c>
      <c r="L170" s="157" t="s">
        <v>170</v>
      </c>
      <c r="M170" s="157" t="s">
        <v>170</v>
      </c>
      <c r="N170" s="157" t="s">
        <v>170</v>
      </c>
      <c r="O170" s="157" t="s">
        <v>170</v>
      </c>
      <c r="P170" s="157" t="s">
        <v>170</v>
      </c>
      <c r="Q170" s="157" t="s">
        <v>170</v>
      </c>
      <c r="R170" s="157" t="s">
        <v>170</v>
      </c>
      <c r="S170" s="157" t="s">
        <v>170</v>
      </c>
      <c r="T170" s="157" t="s">
        <v>170</v>
      </c>
      <c r="U170" s="157" t="s">
        <v>170</v>
      </c>
      <c r="V170" s="157" t="s">
        <v>170</v>
      </c>
      <c r="W170" s="157" t="s">
        <v>170</v>
      </c>
      <c r="X170" s="157" t="s">
        <v>170</v>
      </c>
      <c r="Y170" s="157" t="s">
        <v>170</v>
      </c>
      <c r="Z170" s="157" t="s">
        <v>170</v>
      </c>
      <c r="AA170" s="157" t="s">
        <v>170</v>
      </c>
      <c r="AB170" s="157" t="s">
        <v>170</v>
      </c>
      <c r="AC170" s="157" t="s">
        <v>170</v>
      </c>
      <c r="AD170" s="157" t="s">
        <v>170</v>
      </c>
    </row>
    <row r="171" spans="1:30">
      <c r="A171" s="157">
        <v>1920</v>
      </c>
      <c r="B171" s="157">
        <v>7.9036249999999999</v>
      </c>
      <c r="C171" s="157" t="s">
        <v>170</v>
      </c>
      <c r="D171" s="157" t="s">
        <v>170</v>
      </c>
      <c r="E171" s="157" t="s">
        <v>170</v>
      </c>
      <c r="F171" s="157" t="s">
        <v>170</v>
      </c>
      <c r="G171" s="157" t="s">
        <v>170</v>
      </c>
      <c r="H171" s="157" t="s">
        <v>170</v>
      </c>
      <c r="I171" s="157" t="s">
        <v>170</v>
      </c>
      <c r="J171" s="157" t="s">
        <v>170</v>
      </c>
      <c r="K171" s="157" t="s">
        <v>170</v>
      </c>
      <c r="L171" s="157" t="s">
        <v>170</v>
      </c>
      <c r="M171" s="157" t="s">
        <v>170</v>
      </c>
      <c r="N171" s="157" t="s">
        <v>170</v>
      </c>
      <c r="O171" s="157" t="s">
        <v>170</v>
      </c>
      <c r="P171" s="157" t="s">
        <v>170</v>
      </c>
      <c r="Q171" s="157" t="s">
        <v>170</v>
      </c>
      <c r="R171" s="157" t="s">
        <v>170</v>
      </c>
      <c r="S171" s="157" t="s">
        <v>170</v>
      </c>
      <c r="T171" s="157" t="s">
        <v>170</v>
      </c>
      <c r="U171" s="157" t="s">
        <v>170</v>
      </c>
      <c r="V171" s="157" t="s">
        <v>170</v>
      </c>
      <c r="W171" s="157" t="s">
        <v>170</v>
      </c>
      <c r="X171" s="157" t="s">
        <v>170</v>
      </c>
      <c r="Y171" s="157" t="s">
        <v>170</v>
      </c>
      <c r="Z171" s="157" t="s">
        <v>170</v>
      </c>
      <c r="AA171" s="157" t="s">
        <v>170</v>
      </c>
      <c r="AB171" s="157" t="s">
        <v>170</v>
      </c>
      <c r="AC171" s="157" t="s">
        <v>170</v>
      </c>
      <c r="AD171" s="157" t="s">
        <v>170</v>
      </c>
    </row>
    <row r="172" spans="1:30">
      <c r="A172" s="157">
        <v>1921</v>
      </c>
      <c r="B172" s="157">
        <v>7.5452149999999998</v>
      </c>
      <c r="C172" s="157" t="s">
        <v>170</v>
      </c>
      <c r="D172" s="157" t="s">
        <v>170</v>
      </c>
      <c r="E172" s="157" t="s">
        <v>170</v>
      </c>
      <c r="F172" s="157" t="s">
        <v>170</v>
      </c>
      <c r="G172" s="157" t="s">
        <v>170</v>
      </c>
      <c r="H172" s="157" t="s">
        <v>170</v>
      </c>
      <c r="I172" s="157" t="s">
        <v>170</v>
      </c>
      <c r="J172" s="157" t="s">
        <v>170</v>
      </c>
      <c r="K172" s="157" t="s">
        <v>170</v>
      </c>
      <c r="L172" s="157" t="s">
        <v>170</v>
      </c>
      <c r="M172" s="157" t="s">
        <v>170</v>
      </c>
      <c r="N172" s="157" t="s">
        <v>170</v>
      </c>
      <c r="O172" s="157" t="s">
        <v>170</v>
      </c>
      <c r="P172" s="157" t="s">
        <v>170</v>
      </c>
      <c r="Q172" s="157" t="s">
        <v>170</v>
      </c>
      <c r="R172" s="157" t="s">
        <v>170</v>
      </c>
      <c r="S172" s="157" t="s">
        <v>170</v>
      </c>
      <c r="T172" s="157" t="s">
        <v>170</v>
      </c>
      <c r="U172" s="157" t="s">
        <v>170</v>
      </c>
      <c r="V172" s="157" t="s">
        <v>170</v>
      </c>
      <c r="W172" s="157" t="s">
        <v>170</v>
      </c>
      <c r="X172" s="157" t="s">
        <v>170</v>
      </c>
      <c r="Y172" s="157" t="s">
        <v>170</v>
      </c>
      <c r="Z172" s="157" t="s">
        <v>170</v>
      </c>
      <c r="AA172" s="157" t="s">
        <v>170</v>
      </c>
      <c r="AB172" s="157" t="s">
        <v>170</v>
      </c>
      <c r="AC172" s="157" t="s">
        <v>170</v>
      </c>
      <c r="AD172" s="157" t="s">
        <v>170</v>
      </c>
    </row>
    <row r="173" spans="1:30">
      <c r="A173" s="157">
        <v>1922</v>
      </c>
      <c r="B173" s="157">
        <v>7.7887190000000004</v>
      </c>
      <c r="C173" s="157" t="s">
        <v>170</v>
      </c>
      <c r="D173" s="157" t="s">
        <v>170</v>
      </c>
      <c r="E173" s="157" t="s">
        <v>170</v>
      </c>
      <c r="F173" s="157" t="s">
        <v>170</v>
      </c>
      <c r="G173" s="157" t="s">
        <v>170</v>
      </c>
      <c r="H173" s="157" t="s">
        <v>170</v>
      </c>
      <c r="I173" s="157" t="s">
        <v>170</v>
      </c>
      <c r="J173" s="157" t="s">
        <v>170</v>
      </c>
      <c r="K173" s="157" t="s">
        <v>170</v>
      </c>
      <c r="L173" s="157" t="s">
        <v>170</v>
      </c>
      <c r="M173" s="157" t="s">
        <v>170</v>
      </c>
      <c r="N173" s="157" t="s">
        <v>170</v>
      </c>
      <c r="O173" s="157" t="s">
        <v>170</v>
      </c>
      <c r="P173" s="157" t="s">
        <v>170</v>
      </c>
      <c r="Q173" s="157" t="s">
        <v>170</v>
      </c>
      <c r="R173" s="157" t="s">
        <v>170</v>
      </c>
      <c r="S173" s="157" t="s">
        <v>170</v>
      </c>
      <c r="T173" s="157" t="s">
        <v>170</v>
      </c>
      <c r="U173" s="157" t="s">
        <v>170</v>
      </c>
      <c r="V173" s="157" t="s">
        <v>170</v>
      </c>
      <c r="W173" s="157" t="s">
        <v>170</v>
      </c>
      <c r="X173" s="157" t="s">
        <v>170</v>
      </c>
      <c r="Y173" s="157" t="s">
        <v>170</v>
      </c>
      <c r="Z173" s="157" t="s">
        <v>170</v>
      </c>
      <c r="AA173" s="157" t="s">
        <v>170</v>
      </c>
      <c r="AB173" s="157" t="s">
        <v>170</v>
      </c>
      <c r="AC173" s="157" t="s">
        <v>170</v>
      </c>
      <c r="AD173" s="157" t="s">
        <v>170</v>
      </c>
    </row>
    <row r="174" spans="1:30">
      <c r="A174" s="157">
        <v>1923</v>
      </c>
      <c r="B174" s="157">
        <v>8.2885340000000003</v>
      </c>
      <c r="C174" s="157" t="s">
        <v>170</v>
      </c>
      <c r="D174" s="157" t="s">
        <v>170</v>
      </c>
      <c r="E174" s="157" t="s">
        <v>170</v>
      </c>
      <c r="F174" s="157" t="s">
        <v>170</v>
      </c>
      <c r="G174" s="157" t="s">
        <v>170</v>
      </c>
      <c r="H174" s="157" t="s">
        <v>170</v>
      </c>
      <c r="I174" s="157" t="s">
        <v>170</v>
      </c>
      <c r="J174" s="157" t="s">
        <v>170</v>
      </c>
      <c r="K174" s="157" t="s">
        <v>170</v>
      </c>
      <c r="L174" s="157" t="s">
        <v>170</v>
      </c>
      <c r="M174" s="157" t="s">
        <v>170</v>
      </c>
      <c r="N174" s="157" t="s">
        <v>170</v>
      </c>
      <c r="O174" s="157" t="s">
        <v>170</v>
      </c>
      <c r="P174" s="157" t="s">
        <v>170</v>
      </c>
      <c r="Q174" s="157" t="s">
        <v>170</v>
      </c>
      <c r="R174" s="157" t="s">
        <v>170</v>
      </c>
      <c r="S174" s="157" t="s">
        <v>170</v>
      </c>
      <c r="T174" s="157" t="s">
        <v>170</v>
      </c>
      <c r="U174" s="157" t="s">
        <v>170</v>
      </c>
      <c r="V174" s="157" t="s">
        <v>170</v>
      </c>
      <c r="W174" s="157" t="s">
        <v>170</v>
      </c>
      <c r="X174" s="157" t="s">
        <v>170</v>
      </c>
      <c r="Y174" s="157" t="s">
        <v>170</v>
      </c>
      <c r="Z174" s="157" t="s">
        <v>170</v>
      </c>
      <c r="AA174" s="157" t="s">
        <v>170</v>
      </c>
      <c r="AB174" s="157" t="s">
        <v>170</v>
      </c>
      <c r="AC174" s="157" t="s">
        <v>170</v>
      </c>
      <c r="AD174" s="157" t="s">
        <v>170</v>
      </c>
    </row>
    <row r="175" spans="1:30">
      <c r="A175" s="157">
        <v>1924</v>
      </c>
      <c r="B175" s="157">
        <v>8.2993469999999991</v>
      </c>
      <c r="C175" s="157" t="s">
        <v>170</v>
      </c>
      <c r="D175" s="157" t="s">
        <v>170</v>
      </c>
      <c r="E175" s="157" t="s">
        <v>170</v>
      </c>
      <c r="F175" s="157" t="s">
        <v>170</v>
      </c>
      <c r="G175" s="157" t="s">
        <v>170</v>
      </c>
      <c r="H175" s="157" t="s">
        <v>170</v>
      </c>
      <c r="I175" s="157" t="s">
        <v>170</v>
      </c>
      <c r="J175" s="157" t="s">
        <v>170</v>
      </c>
      <c r="K175" s="157" t="s">
        <v>170</v>
      </c>
      <c r="L175" s="157" t="s">
        <v>170</v>
      </c>
      <c r="M175" s="157" t="s">
        <v>170</v>
      </c>
      <c r="N175" s="157" t="s">
        <v>170</v>
      </c>
      <c r="O175" s="157" t="s">
        <v>170</v>
      </c>
      <c r="P175" s="157" t="s">
        <v>170</v>
      </c>
      <c r="Q175" s="157" t="s">
        <v>170</v>
      </c>
      <c r="R175" s="157" t="s">
        <v>170</v>
      </c>
      <c r="S175" s="157" t="s">
        <v>170</v>
      </c>
      <c r="T175" s="157" t="s">
        <v>170</v>
      </c>
      <c r="U175" s="157" t="s">
        <v>170</v>
      </c>
      <c r="V175" s="157" t="s">
        <v>170</v>
      </c>
      <c r="W175" s="157" t="s">
        <v>170</v>
      </c>
      <c r="X175" s="157" t="s">
        <v>170</v>
      </c>
      <c r="Y175" s="157" t="s">
        <v>170</v>
      </c>
      <c r="Z175" s="157" t="s">
        <v>170</v>
      </c>
      <c r="AA175" s="157" t="s">
        <v>170</v>
      </c>
      <c r="AB175" s="157" t="s">
        <v>170</v>
      </c>
      <c r="AC175" s="157" t="s">
        <v>170</v>
      </c>
      <c r="AD175" s="157" t="s">
        <v>170</v>
      </c>
    </row>
    <row r="176" spans="1:30">
      <c r="A176" s="157">
        <v>1925</v>
      </c>
      <c r="B176" s="157">
        <v>8.3690580000000008</v>
      </c>
      <c r="C176" s="157" t="s">
        <v>170</v>
      </c>
      <c r="D176" s="157" t="s">
        <v>170</v>
      </c>
      <c r="E176" s="157" t="s">
        <v>170</v>
      </c>
      <c r="F176" s="157" t="s">
        <v>170</v>
      </c>
      <c r="G176" s="157" t="s">
        <v>170</v>
      </c>
      <c r="H176" s="157" t="s">
        <v>170</v>
      </c>
      <c r="I176" s="157" t="s">
        <v>170</v>
      </c>
      <c r="J176" s="157" t="s">
        <v>170</v>
      </c>
      <c r="K176" s="157" t="s">
        <v>170</v>
      </c>
      <c r="L176" s="157" t="s">
        <v>170</v>
      </c>
      <c r="M176" s="157" t="s">
        <v>170</v>
      </c>
      <c r="N176" s="157" t="s">
        <v>170</v>
      </c>
      <c r="O176" s="157" t="s">
        <v>170</v>
      </c>
      <c r="P176" s="157" t="s">
        <v>170</v>
      </c>
      <c r="Q176" s="157" t="s">
        <v>170</v>
      </c>
      <c r="R176" s="157" t="s">
        <v>170</v>
      </c>
      <c r="S176" s="157" t="s">
        <v>170</v>
      </c>
      <c r="T176" s="157" t="s">
        <v>170</v>
      </c>
      <c r="U176" s="157" t="s">
        <v>170</v>
      </c>
      <c r="V176" s="157" t="s">
        <v>170</v>
      </c>
      <c r="W176" s="157" t="s">
        <v>170</v>
      </c>
      <c r="X176" s="157" t="s">
        <v>170</v>
      </c>
      <c r="Y176" s="157" t="s">
        <v>170</v>
      </c>
      <c r="Z176" s="157" t="s">
        <v>170</v>
      </c>
      <c r="AA176" s="157" t="s">
        <v>170</v>
      </c>
      <c r="AB176" s="157" t="s">
        <v>170</v>
      </c>
      <c r="AC176" s="157" t="s">
        <v>170</v>
      </c>
      <c r="AD176" s="157" t="s">
        <v>170</v>
      </c>
    </row>
    <row r="177" spans="1:30">
      <c r="A177" s="157">
        <v>1926</v>
      </c>
      <c r="B177" s="157">
        <v>8.4145810000000001</v>
      </c>
      <c r="C177" s="157" t="s">
        <v>170</v>
      </c>
      <c r="D177" s="157" t="s">
        <v>170</v>
      </c>
      <c r="E177" s="157" t="s">
        <v>170</v>
      </c>
      <c r="F177" s="157" t="s">
        <v>170</v>
      </c>
      <c r="G177" s="157" t="s">
        <v>170</v>
      </c>
      <c r="H177" s="157" t="s">
        <v>170</v>
      </c>
      <c r="I177" s="157" t="s">
        <v>170</v>
      </c>
      <c r="J177" s="157" t="s">
        <v>170</v>
      </c>
      <c r="K177" s="157" t="s">
        <v>170</v>
      </c>
      <c r="L177" s="157" t="s">
        <v>170</v>
      </c>
      <c r="M177" s="157" t="s">
        <v>170</v>
      </c>
      <c r="N177" s="157" t="s">
        <v>170</v>
      </c>
      <c r="O177" s="157" t="s">
        <v>170</v>
      </c>
      <c r="P177" s="157" t="s">
        <v>170</v>
      </c>
      <c r="Q177" s="157" t="s">
        <v>170</v>
      </c>
      <c r="R177" s="157" t="s">
        <v>170</v>
      </c>
      <c r="S177" s="157" t="s">
        <v>170</v>
      </c>
      <c r="T177" s="157" t="s">
        <v>170</v>
      </c>
      <c r="U177" s="157" t="s">
        <v>170</v>
      </c>
      <c r="V177" s="157" t="s">
        <v>170</v>
      </c>
      <c r="W177" s="157" t="s">
        <v>170</v>
      </c>
      <c r="X177" s="157" t="s">
        <v>170</v>
      </c>
      <c r="Y177" s="157" t="s">
        <v>170</v>
      </c>
      <c r="Z177" s="157" t="s">
        <v>170</v>
      </c>
      <c r="AA177" s="157" t="s">
        <v>170</v>
      </c>
      <c r="AB177" s="157" t="s">
        <v>170</v>
      </c>
      <c r="AC177" s="157" t="s">
        <v>170</v>
      </c>
      <c r="AD177" s="157" t="s">
        <v>170</v>
      </c>
    </row>
    <row r="178" spans="1:30">
      <c r="A178" s="157">
        <v>1927</v>
      </c>
      <c r="B178" s="157">
        <v>8.7244259999999993</v>
      </c>
      <c r="C178" s="157" t="s">
        <v>170</v>
      </c>
      <c r="D178" s="157" t="s">
        <v>170</v>
      </c>
      <c r="E178" s="157" t="s">
        <v>170</v>
      </c>
      <c r="F178" s="157" t="s">
        <v>170</v>
      </c>
      <c r="G178" s="157" t="s">
        <v>170</v>
      </c>
      <c r="H178" s="157" t="s">
        <v>170</v>
      </c>
      <c r="I178" s="157" t="s">
        <v>170</v>
      </c>
      <c r="J178" s="157" t="s">
        <v>170</v>
      </c>
      <c r="K178" s="157" t="s">
        <v>170</v>
      </c>
      <c r="L178" s="157" t="s">
        <v>170</v>
      </c>
      <c r="M178" s="157" t="s">
        <v>170</v>
      </c>
      <c r="N178" s="157" t="s">
        <v>170</v>
      </c>
      <c r="O178" s="157" t="s">
        <v>170</v>
      </c>
      <c r="P178" s="157" t="s">
        <v>170</v>
      </c>
      <c r="Q178" s="157" t="s">
        <v>170</v>
      </c>
      <c r="R178" s="157" t="s">
        <v>170</v>
      </c>
      <c r="S178" s="157" t="s">
        <v>170</v>
      </c>
      <c r="T178" s="157" t="s">
        <v>170</v>
      </c>
      <c r="U178" s="157" t="s">
        <v>170</v>
      </c>
      <c r="V178" s="157" t="s">
        <v>170</v>
      </c>
      <c r="W178" s="157" t="s">
        <v>170</v>
      </c>
      <c r="X178" s="157" t="s">
        <v>170</v>
      </c>
      <c r="Y178" s="157" t="s">
        <v>170</v>
      </c>
      <c r="Z178" s="157" t="s">
        <v>170</v>
      </c>
      <c r="AA178" s="157" t="s">
        <v>170</v>
      </c>
      <c r="AB178" s="157" t="s">
        <v>170</v>
      </c>
      <c r="AC178" s="157" t="s">
        <v>170</v>
      </c>
      <c r="AD178" s="157" t="s">
        <v>170</v>
      </c>
    </row>
    <row r="179" spans="1:30">
      <c r="A179" s="157">
        <v>1928</v>
      </c>
      <c r="B179" s="157">
        <v>8.7392920000000007</v>
      </c>
      <c r="C179" s="157" t="s">
        <v>170</v>
      </c>
      <c r="D179" s="157" t="s">
        <v>170</v>
      </c>
      <c r="E179" s="157" t="s">
        <v>170</v>
      </c>
      <c r="F179" s="157" t="s">
        <v>170</v>
      </c>
      <c r="G179" s="157" t="s">
        <v>170</v>
      </c>
      <c r="H179" s="157" t="s">
        <v>170</v>
      </c>
      <c r="I179" s="157" t="s">
        <v>170</v>
      </c>
      <c r="J179" s="157" t="s">
        <v>170</v>
      </c>
      <c r="K179" s="157" t="s">
        <v>170</v>
      </c>
      <c r="L179" s="157" t="s">
        <v>170</v>
      </c>
      <c r="M179" s="157" t="s">
        <v>170</v>
      </c>
      <c r="N179" s="157" t="s">
        <v>170</v>
      </c>
      <c r="O179" s="157" t="s">
        <v>170</v>
      </c>
      <c r="P179" s="157" t="s">
        <v>170</v>
      </c>
      <c r="Q179" s="157" t="s">
        <v>170</v>
      </c>
      <c r="R179" s="157" t="s">
        <v>170</v>
      </c>
      <c r="S179" s="157" t="s">
        <v>170</v>
      </c>
      <c r="T179" s="157" t="s">
        <v>170</v>
      </c>
      <c r="U179" s="157" t="s">
        <v>170</v>
      </c>
      <c r="V179" s="157" t="s">
        <v>170</v>
      </c>
      <c r="W179" s="157" t="s">
        <v>170</v>
      </c>
      <c r="X179" s="157" t="s">
        <v>170</v>
      </c>
      <c r="Y179" s="157" t="s">
        <v>170</v>
      </c>
      <c r="Z179" s="157" t="s">
        <v>170</v>
      </c>
      <c r="AA179" s="157" t="s">
        <v>170</v>
      </c>
      <c r="AB179" s="157" t="s">
        <v>170</v>
      </c>
      <c r="AC179" s="157" t="s">
        <v>170</v>
      </c>
      <c r="AD179" s="157" t="s">
        <v>170</v>
      </c>
    </row>
    <row r="180" spans="1:30">
      <c r="A180" s="157">
        <v>1929</v>
      </c>
      <c r="B180" s="157">
        <v>9.0253990000000002</v>
      </c>
      <c r="C180" s="157" t="s">
        <v>170</v>
      </c>
      <c r="D180" s="157" t="s">
        <v>170</v>
      </c>
      <c r="E180" s="157" t="s">
        <v>170</v>
      </c>
      <c r="F180" s="157" t="s">
        <v>170</v>
      </c>
      <c r="G180" s="157" t="s">
        <v>170</v>
      </c>
      <c r="H180" s="157" t="s">
        <v>170</v>
      </c>
      <c r="I180" s="157" t="s">
        <v>170</v>
      </c>
      <c r="J180" s="157" t="s">
        <v>170</v>
      </c>
      <c r="K180" s="157" t="s">
        <v>170</v>
      </c>
      <c r="L180" s="157" t="s">
        <v>170</v>
      </c>
      <c r="M180" s="157" t="s">
        <v>170</v>
      </c>
      <c r="N180" s="157" t="s">
        <v>170</v>
      </c>
      <c r="O180" s="157" t="s">
        <v>170</v>
      </c>
      <c r="P180" s="157" t="s">
        <v>170</v>
      </c>
      <c r="Q180" s="157" t="s">
        <v>170</v>
      </c>
      <c r="R180" s="157" t="s">
        <v>170</v>
      </c>
      <c r="S180" s="157" t="s">
        <v>170</v>
      </c>
      <c r="T180" s="157" t="s">
        <v>170</v>
      </c>
      <c r="U180" s="157" t="s">
        <v>170</v>
      </c>
      <c r="V180" s="157" t="s">
        <v>170</v>
      </c>
      <c r="W180" s="157" t="s">
        <v>170</v>
      </c>
      <c r="X180" s="157" t="s">
        <v>170</v>
      </c>
      <c r="Y180" s="157" t="s">
        <v>170</v>
      </c>
      <c r="Z180" s="157" t="s">
        <v>170</v>
      </c>
      <c r="AA180" s="157" t="s">
        <v>170</v>
      </c>
      <c r="AB180" s="157" t="s">
        <v>170</v>
      </c>
      <c r="AC180" s="157" t="s">
        <v>170</v>
      </c>
      <c r="AD180" s="157" t="s">
        <v>170</v>
      </c>
    </row>
    <row r="181" spans="1:30">
      <c r="A181" s="157">
        <v>1930</v>
      </c>
      <c r="B181" s="157">
        <v>8.9222669999999997</v>
      </c>
      <c r="C181" s="157" t="s">
        <v>170</v>
      </c>
      <c r="D181" s="157" t="s">
        <v>170</v>
      </c>
      <c r="E181" s="157" t="s">
        <v>170</v>
      </c>
      <c r="F181" s="157" t="s">
        <v>170</v>
      </c>
      <c r="G181" s="157" t="s">
        <v>170</v>
      </c>
      <c r="H181" s="157" t="s">
        <v>170</v>
      </c>
      <c r="I181" s="157" t="s">
        <v>170</v>
      </c>
      <c r="J181" s="157" t="s">
        <v>170</v>
      </c>
      <c r="K181" s="157" t="s">
        <v>170</v>
      </c>
      <c r="L181" s="157" t="s">
        <v>170</v>
      </c>
      <c r="M181" s="157" t="s">
        <v>170</v>
      </c>
      <c r="N181" s="157" t="s">
        <v>170</v>
      </c>
      <c r="O181" s="157" t="s">
        <v>170</v>
      </c>
      <c r="P181" s="157" t="s">
        <v>170</v>
      </c>
      <c r="Q181" s="157" t="s">
        <v>170</v>
      </c>
      <c r="R181" s="157" t="s">
        <v>170</v>
      </c>
      <c r="S181" s="157" t="s">
        <v>170</v>
      </c>
      <c r="T181" s="157" t="s">
        <v>170</v>
      </c>
      <c r="U181" s="157" t="s">
        <v>170</v>
      </c>
      <c r="V181" s="157" t="s">
        <v>170</v>
      </c>
      <c r="W181" s="157" t="s">
        <v>170</v>
      </c>
      <c r="X181" s="157" t="s">
        <v>170</v>
      </c>
      <c r="Y181" s="157" t="s">
        <v>170</v>
      </c>
      <c r="Z181" s="157" t="s">
        <v>170</v>
      </c>
      <c r="AA181" s="157" t="s">
        <v>170</v>
      </c>
      <c r="AB181" s="157" t="s">
        <v>170</v>
      </c>
      <c r="AC181" s="157" t="s">
        <v>170</v>
      </c>
      <c r="AD181" s="157" t="s">
        <v>170</v>
      </c>
    </row>
    <row r="182" spans="1:30">
      <c r="A182" s="157">
        <v>1931</v>
      </c>
      <c r="B182" s="157">
        <v>8.6695700000000002</v>
      </c>
      <c r="C182" s="157" t="s">
        <v>170</v>
      </c>
      <c r="D182" s="157" t="s">
        <v>170</v>
      </c>
      <c r="E182" s="157" t="s">
        <v>170</v>
      </c>
      <c r="F182" s="157" t="s">
        <v>170</v>
      </c>
      <c r="G182" s="157" t="s">
        <v>170</v>
      </c>
      <c r="H182" s="157" t="s">
        <v>170</v>
      </c>
      <c r="I182" s="157" t="s">
        <v>170</v>
      </c>
      <c r="J182" s="157" t="s">
        <v>170</v>
      </c>
      <c r="K182" s="157" t="s">
        <v>170</v>
      </c>
      <c r="L182" s="157" t="s">
        <v>170</v>
      </c>
      <c r="M182" s="157" t="s">
        <v>170</v>
      </c>
      <c r="N182" s="157" t="s">
        <v>170</v>
      </c>
      <c r="O182" s="157" t="s">
        <v>170</v>
      </c>
      <c r="P182" s="157" t="s">
        <v>170</v>
      </c>
      <c r="Q182" s="157" t="s">
        <v>170</v>
      </c>
      <c r="R182" s="157" t="s">
        <v>170</v>
      </c>
      <c r="S182" s="157" t="s">
        <v>170</v>
      </c>
      <c r="T182" s="157" t="s">
        <v>170</v>
      </c>
      <c r="U182" s="157" t="s">
        <v>170</v>
      </c>
      <c r="V182" s="157" t="s">
        <v>170</v>
      </c>
      <c r="W182" s="157" t="s">
        <v>170</v>
      </c>
      <c r="X182" s="157" t="s">
        <v>170</v>
      </c>
      <c r="Y182" s="157" t="s">
        <v>170</v>
      </c>
      <c r="Z182" s="157" t="s">
        <v>170</v>
      </c>
      <c r="AA182" s="157" t="s">
        <v>170</v>
      </c>
      <c r="AB182" s="157" t="s">
        <v>170</v>
      </c>
      <c r="AC182" s="157" t="s">
        <v>170</v>
      </c>
      <c r="AD182" s="157" t="s">
        <v>170</v>
      </c>
    </row>
    <row r="183" spans="1:30">
      <c r="A183" s="157">
        <v>1932</v>
      </c>
      <c r="B183" s="157">
        <v>8.4235050000000005</v>
      </c>
      <c r="C183" s="157" t="s">
        <v>170</v>
      </c>
      <c r="D183" s="157" t="s">
        <v>170</v>
      </c>
      <c r="E183" s="157" t="s">
        <v>170</v>
      </c>
      <c r="F183" s="157" t="s">
        <v>170</v>
      </c>
      <c r="G183" s="157" t="s">
        <v>170</v>
      </c>
      <c r="H183" s="157" t="s">
        <v>170</v>
      </c>
      <c r="I183" s="157" t="s">
        <v>170</v>
      </c>
      <c r="J183" s="157" t="s">
        <v>170</v>
      </c>
      <c r="K183" s="157" t="s">
        <v>170</v>
      </c>
      <c r="L183" s="157" t="s">
        <v>170</v>
      </c>
      <c r="M183" s="157" t="s">
        <v>170</v>
      </c>
      <c r="N183" s="157" t="s">
        <v>170</v>
      </c>
      <c r="O183" s="157" t="s">
        <v>170</v>
      </c>
      <c r="P183" s="157" t="s">
        <v>170</v>
      </c>
      <c r="Q183" s="157" t="s">
        <v>170</v>
      </c>
      <c r="R183" s="157" t="s">
        <v>170</v>
      </c>
      <c r="S183" s="157" t="s">
        <v>170</v>
      </c>
      <c r="T183" s="157" t="s">
        <v>170</v>
      </c>
      <c r="U183" s="157" t="s">
        <v>170</v>
      </c>
      <c r="V183" s="157" t="s">
        <v>170</v>
      </c>
      <c r="W183" s="157" t="s">
        <v>170</v>
      </c>
      <c r="X183" s="157" t="s">
        <v>170</v>
      </c>
      <c r="Y183" s="157" t="s">
        <v>170</v>
      </c>
      <c r="Z183" s="157" t="s">
        <v>170</v>
      </c>
      <c r="AA183" s="157" t="s">
        <v>170</v>
      </c>
      <c r="AB183" s="157" t="s">
        <v>170</v>
      </c>
      <c r="AC183" s="157" t="s">
        <v>170</v>
      </c>
      <c r="AD183" s="157" t="s">
        <v>170</v>
      </c>
    </row>
    <row r="184" spans="1:30">
      <c r="A184" s="157">
        <v>1933</v>
      </c>
      <c r="B184" s="157">
        <v>8.6988620000000001</v>
      </c>
      <c r="C184" s="157" t="s">
        <v>170</v>
      </c>
      <c r="D184" s="157" t="s">
        <v>170</v>
      </c>
      <c r="E184" s="157" t="s">
        <v>170</v>
      </c>
      <c r="F184" s="157" t="s">
        <v>170</v>
      </c>
      <c r="G184" s="157" t="s">
        <v>170</v>
      </c>
      <c r="H184" s="157" t="s">
        <v>170</v>
      </c>
      <c r="I184" s="157" t="s">
        <v>170</v>
      </c>
      <c r="J184" s="157" t="s">
        <v>170</v>
      </c>
      <c r="K184" s="157" t="s">
        <v>170</v>
      </c>
      <c r="L184" s="157" t="s">
        <v>170</v>
      </c>
      <c r="M184" s="157" t="s">
        <v>170</v>
      </c>
      <c r="N184" s="157" t="s">
        <v>170</v>
      </c>
      <c r="O184" s="157" t="s">
        <v>170</v>
      </c>
      <c r="P184" s="157" t="s">
        <v>170</v>
      </c>
      <c r="Q184" s="157" t="s">
        <v>170</v>
      </c>
      <c r="R184" s="157" t="s">
        <v>170</v>
      </c>
      <c r="S184" s="157" t="s">
        <v>170</v>
      </c>
      <c r="T184" s="157" t="s">
        <v>170</v>
      </c>
      <c r="U184" s="157" t="s">
        <v>170</v>
      </c>
      <c r="V184" s="157" t="s">
        <v>170</v>
      </c>
      <c r="W184" s="157" t="s">
        <v>170</v>
      </c>
      <c r="X184" s="157" t="s">
        <v>170</v>
      </c>
      <c r="Y184" s="157" t="s">
        <v>170</v>
      </c>
      <c r="Z184" s="157" t="s">
        <v>170</v>
      </c>
      <c r="AA184" s="157" t="s">
        <v>170</v>
      </c>
      <c r="AB184" s="157" t="s">
        <v>170</v>
      </c>
      <c r="AC184" s="157" t="s">
        <v>170</v>
      </c>
      <c r="AD184" s="157" t="s">
        <v>170</v>
      </c>
    </row>
    <row r="185" spans="1:30">
      <c r="A185" s="157">
        <v>1934</v>
      </c>
      <c r="B185" s="157">
        <v>9.0669249999999995</v>
      </c>
      <c r="C185" s="157" t="s">
        <v>170</v>
      </c>
      <c r="D185" s="157" t="s">
        <v>170</v>
      </c>
      <c r="E185" s="157" t="s">
        <v>170</v>
      </c>
      <c r="F185" s="157" t="s">
        <v>170</v>
      </c>
      <c r="G185" s="157" t="s">
        <v>170</v>
      </c>
      <c r="H185" s="157" t="s">
        <v>170</v>
      </c>
      <c r="I185" s="157" t="s">
        <v>170</v>
      </c>
      <c r="J185" s="157" t="s">
        <v>170</v>
      </c>
      <c r="K185" s="157" t="s">
        <v>170</v>
      </c>
      <c r="L185" s="157" t="s">
        <v>170</v>
      </c>
      <c r="M185" s="157" t="s">
        <v>170</v>
      </c>
      <c r="N185" s="157" t="s">
        <v>170</v>
      </c>
      <c r="O185" s="157" t="s">
        <v>170</v>
      </c>
      <c r="P185" s="157" t="s">
        <v>170</v>
      </c>
      <c r="Q185" s="157" t="s">
        <v>170</v>
      </c>
      <c r="R185" s="157" t="s">
        <v>170</v>
      </c>
      <c r="S185" s="157" t="s">
        <v>170</v>
      </c>
      <c r="T185" s="157" t="s">
        <v>170</v>
      </c>
      <c r="U185" s="157" t="s">
        <v>170</v>
      </c>
      <c r="V185" s="157" t="s">
        <v>170</v>
      </c>
      <c r="W185" s="157" t="s">
        <v>170</v>
      </c>
      <c r="X185" s="157" t="s">
        <v>170</v>
      </c>
      <c r="Y185" s="157" t="s">
        <v>170</v>
      </c>
      <c r="Z185" s="157" t="s">
        <v>170</v>
      </c>
      <c r="AA185" s="157" t="s">
        <v>170</v>
      </c>
      <c r="AB185" s="157" t="s">
        <v>170</v>
      </c>
      <c r="AC185" s="157" t="s">
        <v>170</v>
      </c>
      <c r="AD185" s="157" t="s">
        <v>170</v>
      </c>
    </row>
    <row r="186" spans="1:30">
      <c r="A186" s="157">
        <v>1935</v>
      </c>
      <c r="B186" s="157">
        <v>9.3325189999999996</v>
      </c>
      <c r="C186" s="157" t="s">
        <v>170</v>
      </c>
      <c r="D186" s="157" t="s">
        <v>170</v>
      </c>
      <c r="E186" s="157" t="s">
        <v>170</v>
      </c>
      <c r="F186" s="157" t="s">
        <v>170</v>
      </c>
      <c r="G186" s="157" t="s">
        <v>170</v>
      </c>
      <c r="H186" s="157" t="s">
        <v>170</v>
      </c>
      <c r="I186" s="157" t="s">
        <v>170</v>
      </c>
      <c r="J186" s="157" t="s">
        <v>170</v>
      </c>
      <c r="K186" s="157" t="s">
        <v>170</v>
      </c>
      <c r="L186" s="157" t="s">
        <v>170</v>
      </c>
      <c r="M186" s="157" t="s">
        <v>170</v>
      </c>
      <c r="N186" s="157" t="s">
        <v>170</v>
      </c>
      <c r="O186" s="157" t="s">
        <v>170</v>
      </c>
      <c r="P186" s="157" t="s">
        <v>170</v>
      </c>
      <c r="Q186" s="157" t="s">
        <v>170</v>
      </c>
      <c r="R186" s="157" t="s">
        <v>170</v>
      </c>
      <c r="S186" s="157" t="s">
        <v>170</v>
      </c>
      <c r="T186" s="157" t="s">
        <v>170</v>
      </c>
      <c r="U186" s="157" t="s">
        <v>170</v>
      </c>
      <c r="V186" s="157" t="s">
        <v>170</v>
      </c>
      <c r="W186" s="157" t="s">
        <v>170</v>
      </c>
      <c r="X186" s="157" t="s">
        <v>170</v>
      </c>
      <c r="Y186" s="157" t="s">
        <v>170</v>
      </c>
      <c r="Z186" s="157" t="s">
        <v>170</v>
      </c>
      <c r="AA186" s="157" t="s">
        <v>170</v>
      </c>
      <c r="AB186" s="157" t="s">
        <v>170</v>
      </c>
      <c r="AC186" s="157" t="s">
        <v>170</v>
      </c>
      <c r="AD186" s="157" t="s">
        <v>170</v>
      </c>
    </row>
    <row r="187" spans="1:30">
      <c r="A187" s="157">
        <v>1936</v>
      </c>
      <c r="B187" s="157">
        <v>9.7778639999999992</v>
      </c>
      <c r="C187" s="157" t="s">
        <v>170</v>
      </c>
      <c r="D187" s="157" t="s">
        <v>170</v>
      </c>
      <c r="E187" s="157" t="s">
        <v>170</v>
      </c>
      <c r="F187" s="157" t="s">
        <v>170</v>
      </c>
      <c r="G187" s="157" t="s">
        <v>170</v>
      </c>
      <c r="H187" s="157" t="s">
        <v>170</v>
      </c>
      <c r="I187" s="157" t="s">
        <v>170</v>
      </c>
      <c r="J187" s="157" t="s">
        <v>170</v>
      </c>
      <c r="K187" s="157" t="s">
        <v>170</v>
      </c>
      <c r="L187" s="157" t="s">
        <v>170</v>
      </c>
      <c r="M187" s="157" t="s">
        <v>170</v>
      </c>
      <c r="N187" s="157" t="s">
        <v>170</v>
      </c>
      <c r="O187" s="157" t="s">
        <v>170</v>
      </c>
      <c r="P187" s="157" t="s">
        <v>170</v>
      </c>
      <c r="Q187" s="157" t="s">
        <v>170</v>
      </c>
      <c r="R187" s="157" t="s">
        <v>170</v>
      </c>
      <c r="S187" s="157" t="s">
        <v>170</v>
      </c>
      <c r="T187" s="157" t="s">
        <v>170</v>
      </c>
      <c r="U187" s="157" t="s">
        <v>170</v>
      </c>
      <c r="V187" s="157" t="s">
        <v>170</v>
      </c>
      <c r="W187" s="157" t="s">
        <v>170</v>
      </c>
      <c r="X187" s="157" t="s">
        <v>170</v>
      </c>
      <c r="Y187" s="157" t="s">
        <v>170</v>
      </c>
      <c r="Z187" s="157" t="s">
        <v>170</v>
      </c>
      <c r="AA187" s="157" t="s">
        <v>170</v>
      </c>
      <c r="AB187" s="157" t="s">
        <v>170</v>
      </c>
      <c r="AC187" s="157" t="s">
        <v>170</v>
      </c>
      <c r="AD187" s="157" t="s">
        <v>170</v>
      </c>
    </row>
    <row r="188" spans="1:30">
      <c r="A188" s="157">
        <v>1937</v>
      </c>
      <c r="B188" s="157">
        <v>10.106768000000001</v>
      </c>
      <c r="C188" s="157" t="s">
        <v>170</v>
      </c>
      <c r="D188" s="157" t="s">
        <v>170</v>
      </c>
      <c r="E188" s="157" t="s">
        <v>170</v>
      </c>
      <c r="F188" s="157" t="s">
        <v>170</v>
      </c>
      <c r="G188" s="157" t="s">
        <v>170</v>
      </c>
      <c r="H188" s="157" t="s">
        <v>170</v>
      </c>
      <c r="I188" s="157" t="s">
        <v>170</v>
      </c>
      <c r="J188" s="157" t="s">
        <v>170</v>
      </c>
      <c r="K188" s="157" t="s">
        <v>170</v>
      </c>
      <c r="L188" s="157" t="s">
        <v>170</v>
      </c>
      <c r="M188" s="157" t="s">
        <v>170</v>
      </c>
      <c r="N188" s="157" t="s">
        <v>170</v>
      </c>
      <c r="O188" s="157" t="s">
        <v>170</v>
      </c>
      <c r="P188" s="157" t="s">
        <v>170</v>
      </c>
      <c r="Q188" s="157" t="s">
        <v>170</v>
      </c>
      <c r="R188" s="157" t="s">
        <v>170</v>
      </c>
      <c r="S188" s="157" t="s">
        <v>170</v>
      </c>
      <c r="T188" s="157" t="s">
        <v>170</v>
      </c>
      <c r="U188" s="157" t="s">
        <v>170</v>
      </c>
      <c r="V188" s="157" t="s">
        <v>170</v>
      </c>
      <c r="W188" s="157" t="s">
        <v>170</v>
      </c>
      <c r="X188" s="157" t="s">
        <v>170</v>
      </c>
      <c r="Y188" s="157" t="s">
        <v>170</v>
      </c>
      <c r="Z188" s="157" t="s">
        <v>170</v>
      </c>
      <c r="AA188" s="157" t="s">
        <v>170</v>
      </c>
      <c r="AB188" s="157" t="s">
        <v>170</v>
      </c>
      <c r="AC188" s="157" t="s">
        <v>170</v>
      </c>
      <c r="AD188" s="157" t="s">
        <v>170</v>
      </c>
    </row>
    <row r="189" spans="1:30">
      <c r="A189" s="157">
        <v>1938</v>
      </c>
      <c r="B189" s="157">
        <v>9.8890189999999993</v>
      </c>
      <c r="C189" s="157" t="s">
        <v>170</v>
      </c>
      <c r="D189" s="157" t="s">
        <v>170</v>
      </c>
      <c r="E189" s="157" t="s">
        <v>170</v>
      </c>
      <c r="F189" s="157" t="s">
        <v>170</v>
      </c>
      <c r="G189" s="157" t="s">
        <v>170</v>
      </c>
      <c r="H189" s="157" t="s">
        <v>170</v>
      </c>
      <c r="I189" s="157" t="s">
        <v>170</v>
      </c>
      <c r="J189" s="157" t="s">
        <v>170</v>
      </c>
      <c r="K189" s="157" t="s">
        <v>170</v>
      </c>
      <c r="L189" s="157" t="s">
        <v>170</v>
      </c>
      <c r="M189" s="157" t="s">
        <v>170</v>
      </c>
      <c r="N189" s="157" t="s">
        <v>170</v>
      </c>
      <c r="O189" s="157" t="s">
        <v>170</v>
      </c>
      <c r="P189" s="157" t="s">
        <v>170</v>
      </c>
      <c r="Q189" s="157" t="s">
        <v>170</v>
      </c>
      <c r="R189" s="157" t="s">
        <v>170</v>
      </c>
      <c r="S189" s="157" t="s">
        <v>170</v>
      </c>
      <c r="T189" s="157" t="s">
        <v>170</v>
      </c>
      <c r="U189" s="157" t="s">
        <v>170</v>
      </c>
      <c r="V189" s="157" t="s">
        <v>170</v>
      </c>
      <c r="W189" s="157" t="s">
        <v>170</v>
      </c>
      <c r="X189" s="157" t="s">
        <v>170</v>
      </c>
      <c r="Y189" s="157" t="s">
        <v>170</v>
      </c>
      <c r="Z189" s="157" t="s">
        <v>170</v>
      </c>
      <c r="AA189" s="157" t="s">
        <v>170</v>
      </c>
      <c r="AB189" s="157" t="s">
        <v>170</v>
      </c>
      <c r="AC189" s="157" t="s">
        <v>170</v>
      </c>
      <c r="AD189" s="157" t="s">
        <v>170</v>
      </c>
    </row>
    <row r="190" spans="1:30">
      <c r="A190" s="157">
        <v>1939</v>
      </c>
      <c r="B190" s="157">
        <v>10.083053</v>
      </c>
      <c r="C190" s="157" t="s">
        <v>170</v>
      </c>
      <c r="D190" s="157" t="s">
        <v>170</v>
      </c>
      <c r="E190" s="157" t="s">
        <v>170</v>
      </c>
      <c r="F190" s="157" t="s">
        <v>170</v>
      </c>
      <c r="G190" s="157" t="s">
        <v>170</v>
      </c>
      <c r="H190" s="157" t="s">
        <v>170</v>
      </c>
      <c r="I190" s="157" t="s">
        <v>170</v>
      </c>
      <c r="J190" s="157" t="s">
        <v>170</v>
      </c>
      <c r="K190" s="157" t="s">
        <v>170</v>
      </c>
      <c r="L190" s="157" t="s">
        <v>170</v>
      </c>
      <c r="M190" s="157" t="s">
        <v>170</v>
      </c>
      <c r="N190" s="157" t="s">
        <v>170</v>
      </c>
      <c r="O190" s="157" t="s">
        <v>170</v>
      </c>
      <c r="P190" s="157" t="s">
        <v>170</v>
      </c>
      <c r="Q190" s="157" t="s">
        <v>170</v>
      </c>
      <c r="R190" s="157" t="s">
        <v>170</v>
      </c>
      <c r="S190" s="157" t="s">
        <v>170</v>
      </c>
      <c r="T190" s="157" t="s">
        <v>170</v>
      </c>
      <c r="U190" s="157" t="s">
        <v>170</v>
      </c>
      <c r="V190" s="157" t="s">
        <v>170</v>
      </c>
      <c r="W190" s="157" t="s">
        <v>170</v>
      </c>
      <c r="X190" s="157" t="s">
        <v>170</v>
      </c>
      <c r="Y190" s="157" t="s">
        <v>170</v>
      </c>
      <c r="Z190" s="157" t="s">
        <v>170</v>
      </c>
      <c r="AA190" s="157" t="s">
        <v>170</v>
      </c>
      <c r="AB190" s="157" t="s">
        <v>170</v>
      </c>
      <c r="AC190" s="157" t="s">
        <v>170</v>
      </c>
      <c r="AD190" s="157" t="s">
        <v>170</v>
      </c>
    </row>
    <row r="191" spans="1:30">
      <c r="A191" s="157">
        <v>1940</v>
      </c>
      <c r="B191" s="157">
        <v>10.584037</v>
      </c>
      <c r="C191" s="157" t="s">
        <v>170</v>
      </c>
      <c r="D191" s="157" t="s">
        <v>170</v>
      </c>
      <c r="E191" s="157" t="s">
        <v>170</v>
      </c>
      <c r="F191" s="157" t="s">
        <v>170</v>
      </c>
      <c r="G191" s="157" t="s">
        <v>170</v>
      </c>
      <c r="H191" s="157" t="s">
        <v>170</v>
      </c>
      <c r="I191" s="157" t="s">
        <v>170</v>
      </c>
      <c r="J191" s="157" t="s">
        <v>170</v>
      </c>
      <c r="K191" s="157" t="s">
        <v>170</v>
      </c>
      <c r="L191" s="157" t="s">
        <v>170</v>
      </c>
      <c r="M191" s="157" t="s">
        <v>170</v>
      </c>
      <c r="N191" s="157" t="s">
        <v>170</v>
      </c>
      <c r="O191" s="157" t="s">
        <v>170</v>
      </c>
      <c r="P191" s="157" t="s">
        <v>170</v>
      </c>
      <c r="Q191" s="157" t="s">
        <v>170</v>
      </c>
      <c r="R191" s="157" t="s">
        <v>170</v>
      </c>
      <c r="S191" s="157" t="s">
        <v>170</v>
      </c>
      <c r="T191" s="157" t="s">
        <v>170</v>
      </c>
      <c r="U191" s="157" t="s">
        <v>170</v>
      </c>
      <c r="V191" s="157" t="s">
        <v>170</v>
      </c>
      <c r="W191" s="157" t="s">
        <v>170</v>
      </c>
      <c r="X191" s="157" t="s">
        <v>170</v>
      </c>
      <c r="Y191" s="157" t="s">
        <v>170</v>
      </c>
      <c r="Z191" s="157" t="s">
        <v>170</v>
      </c>
      <c r="AA191" s="157" t="s">
        <v>170</v>
      </c>
      <c r="AB191" s="157" t="s">
        <v>170</v>
      </c>
      <c r="AC191" s="157" t="s">
        <v>170</v>
      </c>
      <c r="AD191" s="157" t="s">
        <v>170</v>
      </c>
    </row>
    <row r="192" spans="1:30">
      <c r="A192" s="157">
        <v>1941</v>
      </c>
      <c r="B192" s="157">
        <v>10.808778</v>
      </c>
      <c r="C192" s="157" t="s">
        <v>170</v>
      </c>
      <c r="D192" s="157" t="s">
        <v>170</v>
      </c>
      <c r="E192" s="157" t="s">
        <v>170</v>
      </c>
      <c r="F192" s="157" t="s">
        <v>170</v>
      </c>
      <c r="G192" s="157" t="s">
        <v>170</v>
      </c>
      <c r="H192" s="157" t="s">
        <v>170</v>
      </c>
      <c r="I192" s="157" t="s">
        <v>170</v>
      </c>
      <c r="J192" s="157" t="s">
        <v>170</v>
      </c>
      <c r="K192" s="157" t="s">
        <v>170</v>
      </c>
      <c r="L192" s="157" t="s">
        <v>170</v>
      </c>
      <c r="M192" s="157" t="s">
        <v>170</v>
      </c>
      <c r="N192" s="157" t="s">
        <v>170</v>
      </c>
      <c r="O192" s="157" t="s">
        <v>170</v>
      </c>
      <c r="P192" s="157" t="s">
        <v>170</v>
      </c>
      <c r="Q192" s="157" t="s">
        <v>170</v>
      </c>
      <c r="R192" s="157" t="s">
        <v>170</v>
      </c>
      <c r="S192" s="157" t="s">
        <v>170</v>
      </c>
      <c r="T192" s="157" t="s">
        <v>170</v>
      </c>
      <c r="U192" s="157" t="s">
        <v>170</v>
      </c>
      <c r="V192" s="157" t="s">
        <v>170</v>
      </c>
      <c r="W192" s="157" t="s">
        <v>170</v>
      </c>
      <c r="X192" s="157" t="s">
        <v>170</v>
      </c>
      <c r="Y192" s="157" t="s">
        <v>170</v>
      </c>
      <c r="Z192" s="157" t="s">
        <v>170</v>
      </c>
      <c r="AA192" s="157" t="s">
        <v>170</v>
      </c>
      <c r="AB192" s="157" t="s">
        <v>170</v>
      </c>
      <c r="AC192" s="157" t="s">
        <v>170</v>
      </c>
      <c r="AD192" s="157" t="s">
        <v>170</v>
      </c>
    </row>
    <row r="193" spans="1:30">
      <c r="A193" s="157">
        <v>1942</v>
      </c>
      <c r="B193" s="157">
        <v>10.826123000000001</v>
      </c>
      <c r="C193" s="157" t="s">
        <v>170</v>
      </c>
      <c r="D193" s="157" t="s">
        <v>170</v>
      </c>
      <c r="E193" s="157" t="s">
        <v>170</v>
      </c>
      <c r="F193" s="157" t="s">
        <v>170</v>
      </c>
      <c r="G193" s="157" t="s">
        <v>170</v>
      </c>
      <c r="H193" s="157" t="s">
        <v>170</v>
      </c>
      <c r="I193" s="157" t="s">
        <v>170</v>
      </c>
      <c r="J193" s="157" t="s">
        <v>170</v>
      </c>
      <c r="K193" s="157" t="s">
        <v>170</v>
      </c>
      <c r="L193" s="157" t="s">
        <v>170</v>
      </c>
      <c r="M193" s="157" t="s">
        <v>170</v>
      </c>
      <c r="N193" s="157" t="s">
        <v>170</v>
      </c>
      <c r="O193" s="157" t="s">
        <v>170</v>
      </c>
      <c r="P193" s="157" t="s">
        <v>170</v>
      </c>
      <c r="Q193" s="157" t="s">
        <v>170</v>
      </c>
      <c r="R193" s="157" t="s">
        <v>170</v>
      </c>
      <c r="S193" s="157" t="s">
        <v>170</v>
      </c>
      <c r="T193" s="157" t="s">
        <v>170</v>
      </c>
      <c r="U193" s="157" t="s">
        <v>170</v>
      </c>
      <c r="V193" s="157" t="s">
        <v>170</v>
      </c>
      <c r="W193" s="157" t="s">
        <v>170</v>
      </c>
      <c r="X193" s="157" t="s">
        <v>170</v>
      </c>
      <c r="Y193" s="157" t="s">
        <v>170</v>
      </c>
      <c r="Z193" s="157" t="s">
        <v>170</v>
      </c>
      <c r="AA193" s="157" t="s">
        <v>170</v>
      </c>
      <c r="AB193" s="157" t="s">
        <v>170</v>
      </c>
      <c r="AC193" s="157" t="s">
        <v>170</v>
      </c>
      <c r="AD193" s="157" t="s">
        <v>170</v>
      </c>
    </row>
    <row r="194" spans="1:30">
      <c r="A194" s="157">
        <v>1943</v>
      </c>
      <c r="B194" s="157">
        <v>10.980544999999999</v>
      </c>
      <c r="C194" s="157" t="s">
        <v>170</v>
      </c>
      <c r="D194" s="157" t="s">
        <v>170</v>
      </c>
      <c r="E194" s="157" t="s">
        <v>170</v>
      </c>
      <c r="F194" s="157" t="s">
        <v>170</v>
      </c>
      <c r="G194" s="157" t="s">
        <v>170</v>
      </c>
      <c r="H194" s="157" t="s">
        <v>170</v>
      </c>
      <c r="I194" s="157" t="s">
        <v>170</v>
      </c>
      <c r="J194" s="157" t="s">
        <v>170</v>
      </c>
      <c r="K194" s="157" t="s">
        <v>170</v>
      </c>
      <c r="L194" s="157" t="s">
        <v>170</v>
      </c>
      <c r="M194" s="157" t="s">
        <v>170</v>
      </c>
      <c r="N194" s="157" t="s">
        <v>170</v>
      </c>
      <c r="O194" s="157" t="s">
        <v>170</v>
      </c>
      <c r="P194" s="157" t="s">
        <v>170</v>
      </c>
      <c r="Q194" s="157" t="s">
        <v>170</v>
      </c>
      <c r="R194" s="157" t="s">
        <v>170</v>
      </c>
      <c r="S194" s="157" t="s">
        <v>170</v>
      </c>
      <c r="T194" s="157" t="s">
        <v>170</v>
      </c>
      <c r="U194" s="157" t="s">
        <v>170</v>
      </c>
      <c r="V194" s="157" t="s">
        <v>170</v>
      </c>
      <c r="W194" s="157" t="s">
        <v>170</v>
      </c>
      <c r="X194" s="157" t="s">
        <v>170</v>
      </c>
      <c r="Y194" s="157" t="s">
        <v>170</v>
      </c>
      <c r="Z194" s="157" t="s">
        <v>170</v>
      </c>
      <c r="AA194" s="157" t="s">
        <v>170</v>
      </c>
      <c r="AB194" s="157" t="s">
        <v>170</v>
      </c>
      <c r="AC194" s="157" t="s">
        <v>170</v>
      </c>
      <c r="AD194" s="157" t="s">
        <v>170</v>
      </c>
    </row>
    <row r="195" spans="1:30">
      <c r="A195" s="157">
        <v>1944</v>
      </c>
      <c r="B195" s="157">
        <v>10.915945000000001</v>
      </c>
      <c r="C195" s="157" t="s">
        <v>170</v>
      </c>
      <c r="D195" s="157" t="s">
        <v>170</v>
      </c>
      <c r="E195" s="157" t="s">
        <v>170</v>
      </c>
      <c r="F195" s="157" t="s">
        <v>170</v>
      </c>
      <c r="G195" s="157" t="s">
        <v>170</v>
      </c>
      <c r="H195" s="157" t="s">
        <v>170</v>
      </c>
      <c r="I195" s="157" t="s">
        <v>170</v>
      </c>
      <c r="J195" s="157" t="s">
        <v>170</v>
      </c>
      <c r="K195" s="157" t="s">
        <v>170</v>
      </c>
      <c r="L195" s="157" t="s">
        <v>170</v>
      </c>
      <c r="M195" s="157" t="s">
        <v>170</v>
      </c>
      <c r="N195" s="157" t="s">
        <v>170</v>
      </c>
      <c r="O195" s="157" t="s">
        <v>170</v>
      </c>
      <c r="P195" s="157" t="s">
        <v>170</v>
      </c>
      <c r="Q195" s="157" t="s">
        <v>170</v>
      </c>
      <c r="R195" s="157" t="s">
        <v>170</v>
      </c>
      <c r="S195" s="157" t="s">
        <v>170</v>
      </c>
      <c r="T195" s="157" t="s">
        <v>170</v>
      </c>
      <c r="U195" s="157" t="s">
        <v>170</v>
      </c>
      <c r="V195" s="157" t="s">
        <v>170</v>
      </c>
      <c r="W195" s="157" t="s">
        <v>170</v>
      </c>
      <c r="X195" s="157" t="s">
        <v>170</v>
      </c>
      <c r="Y195" s="157" t="s">
        <v>170</v>
      </c>
      <c r="Z195" s="157" t="s">
        <v>170</v>
      </c>
      <c r="AA195" s="157" t="s">
        <v>170</v>
      </c>
      <c r="AB195" s="157" t="s">
        <v>170</v>
      </c>
      <c r="AC195" s="157" t="s">
        <v>170</v>
      </c>
      <c r="AD195" s="157" t="s">
        <v>170</v>
      </c>
    </row>
    <row r="196" spans="1:30">
      <c r="A196" s="157">
        <v>1945</v>
      </c>
      <c r="B196" s="157">
        <v>10.058249999999999</v>
      </c>
      <c r="C196" s="157" t="s">
        <v>170</v>
      </c>
      <c r="D196" s="157" t="s">
        <v>170</v>
      </c>
      <c r="E196" s="157" t="s">
        <v>170</v>
      </c>
      <c r="F196" s="157" t="s">
        <v>170</v>
      </c>
      <c r="G196" s="157" t="s">
        <v>170</v>
      </c>
      <c r="H196" s="157" t="s">
        <v>170</v>
      </c>
      <c r="I196" s="157" t="s">
        <v>170</v>
      </c>
      <c r="J196" s="157" t="s">
        <v>170</v>
      </c>
      <c r="K196" s="157" t="s">
        <v>170</v>
      </c>
      <c r="L196" s="157" t="s">
        <v>170</v>
      </c>
      <c r="M196" s="157" t="s">
        <v>170</v>
      </c>
      <c r="N196" s="157" t="s">
        <v>170</v>
      </c>
      <c r="O196" s="157" t="s">
        <v>170</v>
      </c>
      <c r="P196" s="157" t="s">
        <v>170</v>
      </c>
      <c r="Q196" s="157" t="s">
        <v>170</v>
      </c>
      <c r="R196" s="157" t="s">
        <v>170</v>
      </c>
      <c r="S196" s="157" t="s">
        <v>170</v>
      </c>
      <c r="T196" s="157" t="s">
        <v>170</v>
      </c>
      <c r="U196" s="157" t="s">
        <v>170</v>
      </c>
      <c r="V196" s="157" t="s">
        <v>170</v>
      </c>
      <c r="W196" s="157" t="s">
        <v>170</v>
      </c>
      <c r="X196" s="157" t="s">
        <v>170</v>
      </c>
      <c r="Y196" s="157" t="s">
        <v>170</v>
      </c>
      <c r="Z196" s="157" t="s">
        <v>170</v>
      </c>
      <c r="AA196" s="157" t="s">
        <v>170</v>
      </c>
      <c r="AB196" s="157" t="s">
        <v>170</v>
      </c>
      <c r="AC196" s="157" t="s">
        <v>170</v>
      </c>
      <c r="AD196" s="157" t="s">
        <v>170</v>
      </c>
    </row>
    <row r="197" spans="1:30">
      <c r="A197" s="157">
        <v>1946</v>
      </c>
      <c r="B197" s="157">
        <v>10.308147</v>
      </c>
      <c r="C197" s="157" t="s">
        <v>170</v>
      </c>
      <c r="D197" s="157" t="s">
        <v>170</v>
      </c>
      <c r="E197" s="157" t="s">
        <v>170</v>
      </c>
      <c r="F197" s="157" t="s">
        <v>170</v>
      </c>
      <c r="G197" s="157" t="s">
        <v>170</v>
      </c>
      <c r="H197" s="157" t="s">
        <v>170</v>
      </c>
      <c r="I197" s="157" t="s">
        <v>170</v>
      </c>
      <c r="J197" s="157" t="s">
        <v>170</v>
      </c>
      <c r="K197" s="157" t="s">
        <v>170</v>
      </c>
      <c r="L197" s="157" t="s">
        <v>170</v>
      </c>
      <c r="M197" s="157" t="s">
        <v>170</v>
      </c>
      <c r="N197" s="157" t="s">
        <v>170</v>
      </c>
      <c r="O197" s="157" t="s">
        <v>170</v>
      </c>
      <c r="P197" s="157" t="s">
        <v>170</v>
      </c>
      <c r="Q197" s="157" t="s">
        <v>170</v>
      </c>
      <c r="R197" s="157" t="s">
        <v>170</v>
      </c>
      <c r="S197" s="157" t="s">
        <v>170</v>
      </c>
      <c r="T197" s="157" t="s">
        <v>170</v>
      </c>
      <c r="U197" s="157" t="s">
        <v>170</v>
      </c>
      <c r="V197" s="157" t="s">
        <v>170</v>
      </c>
      <c r="W197" s="157" t="s">
        <v>170</v>
      </c>
      <c r="X197" s="157" t="s">
        <v>170</v>
      </c>
      <c r="Y197" s="157" t="s">
        <v>170</v>
      </c>
      <c r="Z197" s="157" t="s">
        <v>170</v>
      </c>
      <c r="AA197" s="157" t="s">
        <v>170</v>
      </c>
      <c r="AB197" s="157" t="s">
        <v>170</v>
      </c>
      <c r="AC197" s="157" t="s">
        <v>170</v>
      </c>
      <c r="AD197" s="157" t="s">
        <v>170</v>
      </c>
    </row>
    <row r="198" spans="1:30">
      <c r="A198" s="157">
        <v>1947</v>
      </c>
      <c r="B198" s="157">
        <v>10.833658</v>
      </c>
      <c r="C198" s="157" t="s">
        <v>170</v>
      </c>
      <c r="D198" s="157" t="s">
        <v>170</v>
      </c>
      <c r="E198" s="157" t="s">
        <v>170</v>
      </c>
      <c r="F198" s="157" t="s">
        <v>170</v>
      </c>
      <c r="G198" s="157" t="s">
        <v>170</v>
      </c>
      <c r="H198" s="157" t="s">
        <v>170</v>
      </c>
      <c r="I198" s="157" t="s">
        <v>170</v>
      </c>
      <c r="J198" s="157" t="s">
        <v>170</v>
      </c>
      <c r="K198" s="157" t="s">
        <v>170</v>
      </c>
      <c r="L198" s="157" t="s">
        <v>170</v>
      </c>
      <c r="M198" s="157" t="s">
        <v>170</v>
      </c>
      <c r="N198" s="157" t="s">
        <v>170</v>
      </c>
      <c r="O198" s="157" t="s">
        <v>170</v>
      </c>
      <c r="P198" s="157" t="s">
        <v>170</v>
      </c>
      <c r="Q198" s="157" t="s">
        <v>170</v>
      </c>
      <c r="R198" s="157" t="s">
        <v>170</v>
      </c>
      <c r="S198" s="157" t="s">
        <v>170</v>
      </c>
      <c r="T198" s="157" t="s">
        <v>170</v>
      </c>
      <c r="U198" s="157" t="s">
        <v>170</v>
      </c>
      <c r="V198" s="157" t="s">
        <v>170</v>
      </c>
      <c r="W198" s="157" t="s">
        <v>170</v>
      </c>
      <c r="X198" s="157" t="s">
        <v>170</v>
      </c>
      <c r="Y198" s="157" t="s">
        <v>170</v>
      </c>
      <c r="Z198" s="157" t="s">
        <v>170</v>
      </c>
      <c r="AA198" s="157" t="s">
        <v>170</v>
      </c>
      <c r="AB198" s="157" t="s">
        <v>170</v>
      </c>
      <c r="AC198" s="157" t="s">
        <v>170</v>
      </c>
      <c r="AD198" s="157" t="s">
        <v>170</v>
      </c>
    </row>
    <row r="199" spans="1:30">
      <c r="A199" s="157">
        <v>1948</v>
      </c>
      <c r="B199" s="157">
        <v>11.056933000000001</v>
      </c>
      <c r="C199" s="157" t="s">
        <v>170</v>
      </c>
      <c r="D199" s="157" t="s">
        <v>170</v>
      </c>
      <c r="E199" s="157" t="s">
        <v>170</v>
      </c>
      <c r="F199" s="157" t="s">
        <v>170</v>
      </c>
      <c r="G199" s="157" t="s">
        <v>170</v>
      </c>
      <c r="H199" s="157" t="s">
        <v>170</v>
      </c>
      <c r="I199" s="157" t="s">
        <v>170</v>
      </c>
      <c r="J199" s="157" t="s">
        <v>170</v>
      </c>
      <c r="K199" s="157" t="s">
        <v>170</v>
      </c>
      <c r="L199" s="157" t="s">
        <v>170</v>
      </c>
      <c r="M199" s="157" t="s">
        <v>170</v>
      </c>
      <c r="N199" s="157" t="s">
        <v>170</v>
      </c>
      <c r="O199" s="157" t="s">
        <v>170</v>
      </c>
      <c r="P199" s="157" t="s">
        <v>170</v>
      </c>
      <c r="Q199" s="157" t="s">
        <v>170</v>
      </c>
      <c r="R199" s="157" t="s">
        <v>170</v>
      </c>
      <c r="S199" s="157" t="s">
        <v>170</v>
      </c>
      <c r="T199" s="157" t="s">
        <v>170</v>
      </c>
      <c r="U199" s="157" t="s">
        <v>170</v>
      </c>
      <c r="V199" s="157" t="s">
        <v>170</v>
      </c>
      <c r="W199" s="157" t="s">
        <v>170</v>
      </c>
      <c r="X199" s="157" t="s">
        <v>170</v>
      </c>
      <c r="Y199" s="157" t="s">
        <v>170</v>
      </c>
      <c r="Z199" s="157" t="s">
        <v>170</v>
      </c>
      <c r="AA199" s="157" t="s">
        <v>170</v>
      </c>
      <c r="AB199" s="157" t="s">
        <v>170</v>
      </c>
      <c r="AC199" s="157" t="s">
        <v>170</v>
      </c>
      <c r="AD199" s="157" t="s">
        <v>170</v>
      </c>
    </row>
    <row r="200" spans="1:30">
      <c r="A200" s="157">
        <v>1949</v>
      </c>
      <c r="B200" s="157">
        <v>10.779631</v>
      </c>
      <c r="C200" s="157" t="s">
        <v>170</v>
      </c>
      <c r="D200" s="157" t="s">
        <v>170</v>
      </c>
      <c r="E200" s="157" t="s">
        <v>170</v>
      </c>
      <c r="F200" s="157" t="s">
        <v>170</v>
      </c>
      <c r="G200" s="157" t="s">
        <v>170</v>
      </c>
      <c r="H200" s="157" t="s">
        <v>170</v>
      </c>
      <c r="I200" s="157" t="s">
        <v>170</v>
      </c>
      <c r="J200" s="157" t="s">
        <v>170</v>
      </c>
      <c r="K200" s="157" t="s">
        <v>170</v>
      </c>
      <c r="L200" s="157" t="s">
        <v>170</v>
      </c>
      <c r="M200" s="157" t="s">
        <v>170</v>
      </c>
      <c r="N200" s="157" t="s">
        <v>170</v>
      </c>
      <c r="O200" s="157" t="s">
        <v>170</v>
      </c>
      <c r="P200" s="157" t="s">
        <v>170</v>
      </c>
      <c r="Q200" s="157" t="s">
        <v>170</v>
      </c>
      <c r="R200" s="157" t="s">
        <v>170</v>
      </c>
      <c r="S200" s="157" t="s">
        <v>170</v>
      </c>
      <c r="T200" s="157" t="s">
        <v>170</v>
      </c>
      <c r="U200" s="157" t="s">
        <v>170</v>
      </c>
      <c r="V200" s="157" t="s">
        <v>170</v>
      </c>
      <c r="W200" s="157" t="s">
        <v>170</v>
      </c>
      <c r="X200" s="157" t="s">
        <v>170</v>
      </c>
      <c r="Y200" s="157" t="s">
        <v>170</v>
      </c>
      <c r="Z200" s="157" t="s">
        <v>170</v>
      </c>
      <c r="AA200" s="157" t="s">
        <v>170</v>
      </c>
      <c r="AB200" s="157" t="s">
        <v>170</v>
      </c>
      <c r="AC200" s="157" t="s">
        <v>170</v>
      </c>
      <c r="AD200" s="157" t="s">
        <v>170</v>
      </c>
    </row>
    <row r="201" spans="1:30">
      <c r="A201" s="157">
        <v>1950</v>
      </c>
      <c r="B201" s="157">
        <v>11.828579</v>
      </c>
      <c r="C201" s="157" t="s">
        <v>170</v>
      </c>
      <c r="D201" s="157" t="s">
        <v>170</v>
      </c>
      <c r="E201" s="157" t="s">
        <v>170</v>
      </c>
      <c r="F201" s="157" t="s">
        <v>170</v>
      </c>
      <c r="G201" s="157" t="s">
        <v>170</v>
      </c>
      <c r="H201" s="157" t="s">
        <v>170</v>
      </c>
      <c r="I201" s="157" t="s">
        <v>170</v>
      </c>
      <c r="J201" s="157" t="s">
        <v>170</v>
      </c>
      <c r="K201" s="157" t="s">
        <v>170</v>
      </c>
      <c r="L201" s="157" t="s">
        <v>170</v>
      </c>
      <c r="M201" s="157" t="s">
        <v>170</v>
      </c>
      <c r="N201" s="157" t="s">
        <v>170</v>
      </c>
      <c r="O201" s="157" t="s">
        <v>170</v>
      </c>
      <c r="P201" s="157" t="s">
        <v>170</v>
      </c>
      <c r="Q201" s="157" t="s">
        <v>170</v>
      </c>
      <c r="R201" s="157" t="s">
        <v>170</v>
      </c>
      <c r="S201" s="157" t="s">
        <v>170</v>
      </c>
      <c r="T201" s="157" t="s">
        <v>170</v>
      </c>
      <c r="U201" s="157" t="s">
        <v>170</v>
      </c>
      <c r="V201" s="157" t="s">
        <v>170</v>
      </c>
      <c r="W201" s="157" t="s">
        <v>170</v>
      </c>
      <c r="X201" s="157" t="s">
        <v>170</v>
      </c>
      <c r="Y201" s="157" t="s">
        <v>170</v>
      </c>
      <c r="Z201" s="157" t="s">
        <v>170</v>
      </c>
      <c r="AA201" s="157" t="s">
        <v>170</v>
      </c>
      <c r="AB201" s="157" t="s">
        <v>170</v>
      </c>
      <c r="AC201" s="157" t="s">
        <v>170</v>
      </c>
      <c r="AD201" s="157" t="s">
        <v>170</v>
      </c>
    </row>
    <row r="202" spans="1:30">
      <c r="A202" s="157">
        <v>1951</v>
      </c>
      <c r="B202" s="157">
        <v>12.515940000000001</v>
      </c>
      <c r="C202" s="157" t="s">
        <v>170</v>
      </c>
      <c r="D202" s="157" t="s">
        <v>170</v>
      </c>
      <c r="E202" s="157" t="s">
        <v>170</v>
      </c>
      <c r="F202" s="157" t="s">
        <v>170</v>
      </c>
      <c r="G202" s="157" t="s">
        <v>170</v>
      </c>
      <c r="H202" s="157" t="s">
        <v>170</v>
      </c>
      <c r="I202" s="157" t="s">
        <v>170</v>
      </c>
      <c r="J202" s="157" t="s">
        <v>170</v>
      </c>
      <c r="K202" s="157" t="s">
        <v>170</v>
      </c>
      <c r="L202" s="157" t="s">
        <v>170</v>
      </c>
      <c r="M202" s="157" t="s">
        <v>170</v>
      </c>
      <c r="N202" s="157" t="s">
        <v>170</v>
      </c>
      <c r="O202" s="157" t="s">
        <v>170</v>
      </c>
      <c r="P202" s="157" t="s">
        <v>170</v>
      </c>
      <c r="Q202" s="157" t="s">
        <v>170</v>
      </c>
      <c r="R202" s="157" t="s">
        <v>170</v>
      </c>
      <c r="S202" s="157" t="s">
        <v>170</v>
      </c>
      <c r="T202" s="157" t="s">
        <v>170</v>
      </c>
      <c r="U202" s="157" t="s">
        <v>170</v>
      </c>
      <c r="V202" s="157" t="s">
        <v>170</v>
      </c>
      <c r="W202" s="157" t="s">
        <v>170</v>
      </c>
      <c r="X202" s="157" t="s">
        <v>170</v>
      </c>
      <c r="Y202" s="157" t="s">
        <v>170</v>
      </c>
      <c r="Z202" s="157" t="s">
        <v>170</v>
      </c>
      <c r="AA202" s="157" t="s">
        <v>170</v>
      </c>
      <c r="AB202" s="157" t="s">
        <v>170</v>
      </c>
      <c r="AC202" s="157" t="s">
        <v>170</v>
      </c>
      <c r="AD202" s="157" t="s">
        <v>170</v>
      </c>
    </row>
    <row r="203" spans="1:30">
      <c r="A203" s="157">
        <v>1952</v>
      </c>
      <c r="B203" s="157">
        <v>12.697607</v>
      </c>
      <c r="C203" s="157" t="s">
        <v>170</v>
      </c>
      <c r="D203" s="157" t="s">
        <v>170</v>
      </c>
      <c r="E203" s="157" t="s">
        <v>170</v>
      </c>
      <c r="F203" s="157" t="s">
        <v>170</v>
      </c>
      <c r="G203" s="157" t="s">
        <v>170</v>
      </c>
      <c r="H203" s="157" t="s">
        <v>170</v>
      </c>
      <c r="I203" s="157" t="s">
        <v>170</v>
      </c>
      <c r="J203" s="157" t="s">
        <v>170</v>
      </c>
      <c r="K203" s="157" t="s">
        <v>170</v>
      </c>
      <c r="L203" s="157" t="s">
        <v>170</v>
      </c>
      <c r="M203" s="157" t="s">
        <v>170</v>
      </c>
      <c r="N203" s="157" t="s">
        <v>170</v>
      </c>
      <c r="O203" s="157" t="s">
        <v>170</v>
      </c>
      <c r="P203" s="157" t="s">
        <v>170</v>
      </c>
      <c r="Q203" s="157" t="s">
        <v>170</v>
      </c>
      <c r="R203" s="157" t="s">
        <v>170</v>
      </c>
      <c r="S203" s="157" t="s">
        <v>170</v>
      </c>
      <c r="T203" s="157" t="s">
        <v>170</v>
      </c>
      <c r="U203" s="157" t="s">
        <v>170</v>
      </c>
      <c r="V203" s="157" t="s">
        <v>170</v>
      </c>
      <c r="W203" s="157" t="s">
        <v>170</v>
      </c>
      <c r="X203" s="157" t="s">
        <v>170</v>
      </c>
      <c r="Y203" s="157" t="s">
        <v>170</v>
      </c>
      <c r="Z203" s="157" t="s">
        <v>170</v>
      </c>
      <c r="AA203" s="157" t="s">
        <v>170</v>
      </c>
      <c r="AB203" s="157" t="s">
        <v>170</v>
      </c>
      <c r="AC203" s="157" t="s">
        <v>170</v>
      </c>
      <c r="AD203" s="157" t="s">
        <v>170</v>
      </c>
    </row>
    <row r="204" spans="1:30">
      <c r="A204" s="157">
        <v>1953</v>
      </c>
      <c r="B204" s="157">
        <v>12.977115</v>
      </c>
      <c r="C204" s="157" t="s">
        <v>170</v>
      </c>
      <c r="D204" s="157" t="s">
        <v>170</v>
      </c>
      <c r="E204" s="157" t="s">
        <v>170</v>
      </c>
      <c r="F204" s="157" t="s">
        <v>170</v>
      </c>
      <c r="G204" s="157" t="s">
        <v>170</v>
      </c>
      <c r="H204" s="157" t="s">
        <v>170</v>
      </c>
      <c r="I204" s="157" t="s">
        <v>170</v>
      </c>
      <c r="J204" s="157" t="s">
        <v>170</v>
      </c>
      <c r="K204" s="157" t="s">
        <v>170</v>
      </c>
      <c r="L204" s="157" t="s">
        <v>170</v>
      </c>
      <c r="M204" s="157" t="s">
        <v>170</v>
      </c>
      <c r="N204" s="157" t="s">
        <v>170</v>
      </c>
      <c r="O204" s="157" t="s">
        <v>170</v>
      </c>
      <c r="P204" s="157" t="s">
        <v>170</v>
      </c>
      <c r="Q204" s="157" t="s">
        <v>170</v>
      </c>
      <c r="R204" s="157" t="s">
        <v>170</v>
      </c>
      <c r="S204" s="157" t="s">
        <v>170</v>
      </c>
      <c r="T204" s="157" t="s">
        <v>170</v>
      </c>
      <c r="U204" s="157" t="s">
        <v>170</v>
      </c>
      <c r="V204" s="157" t="s">
        <v>170</v>
      </c>
      <c r="W204" s="157" t="s">
        <v>170</v>
      </c>
      <c r="X204" s="157" t="s">
        <v>170</v>
      </c>
      <c r="Y204" s="157" t="s">
        <v>170</v>
      </c>
      <c r="Z204" s="157" t="s">
        <v>170</v>
      </c>
      <c r="AA204" s="157" t="s">
        <v>170</v>
      </c>
      <c r="AB204" s="157" t="s">
        <v>170</v>
      </c>
      <c r="AC204" s="157" t="s">
        <v>170</v>
      </c>
      <c r="AD204" s="157" t="s">
        <v>170</v>
      </c>
    </row>
    <row r="205" spans="1:30">
      <c r="A205" s="157">
        <v>1954</v>
      </c>
      <c r="B205" s="157">
        <v>13.17515</v>
      </c>
      <c r="C205" s="157" t="s">
        <v>170</v>
      </c>
      <c r="D205" s="157" t="s">
        <v>170</v>
      </c>
      <c r="E205" s="157" t="s">
        <v>170</v>
      </c>
      <c r="F205" s="157" t="s">
        <v>170</v>
      </c>
      <c r="G205" s="157" t="s">
        <v>170</v>
      </c>
      <c r="H205" s="157" t="s">
        <v>170</v>
      </c>
      <c r="I205" s="157" t="s">
        <v>170</v>
      </c>
      <c r="J205" s="157" t="s">
        <v>170</v>
      </c>
      <c r="K205" s="157" t="s">
        <v>170</v>
      </c>
      <c r="L205" s="157" t="s">
        <v>170</v>
      </c>
      <c r="M205" s="157" t="s">
        <v>170</v>
      </c>
      <c r="N205" s="157" t="s">
        <v>170</v>
      </c>
      <c r="O205" s="157" t="s">
        <v>170</v>
      </c>
      <c r="P205" s="157" t="s">
        <v>170</v>
      </c>
      <c r="Q205" s="157" t="s">
        <v>170</v>
      </c>
      <c r="R205" s="157" t="s">
        <v>170</v>
      </c>
      <c r="S205" s="157" t="s">
        <v>170</v>
      </c>
      <c r="T205" s="157" t="s">
        <v>170</v>
      </c>
      <c r="U205" s="157" t="s">
        <v>170</v>
      </c>
      <c r="V205" s="157" t="s">
        <v>170</v>
      </c>
      <c r="W205" s="157" t="s">
        <v>170</v>
      </c>
      <c r="X205" s="157" t="s">
        <v>170</v>
      </c>
      <c r="Y205" s="157" t="s">
        <v>170</v>
      </c>
      <c r="Z205" s="157" t="s">
        <v>170</v>
      </c>
      <c r="AA205" s="157" t="s">
        <v>170</v>
      </c>
      <c r="AB205" s="157" t="s">
        <v>170</v>
      </c>
      <c r="AC205" s="157" t="s">
        <v>170</v>
      </c>
      <c r="AD205" s="157" t="s">
        <v>170</v>
      </c>
    </row>
    <row r="206" spans="1:30">
      <c r="A206" s="157">
        <v>1955</v>
      </c>
      <c r="B206" s="157">
        <v>13.918426</v>
      </c>
      <c r="C206" s="157" t="s">
        <v>170</v>
      </c>
      <c r="D206" s="157" t="s">
        <v>170</v>
      </c>
      <c r="E206" s="157" t="s">
        <v>170</v>
      </c>
      <c r="F206" s="157" t="s">
        <v>170</v>
      </c>
      <c r="G206" s="157" t="s">
        <v>170</v>
      </c>
      <c r="H206" s="157" t="s">
        <v>170</v>
      </c>
      <c r="I206" s="157" t="s">
        <v>170</v>
      </c>
      <c r="J206" s="157" t="s">
        <v>170</v>
      </c>
      <c r="K206" s="157" t="s">
        <v>170</v>
      </c>
      <c r="L206" s="157" t="s">
        <v>170</v>
      </c>
      <c r="M206" s="157" t="s">
        <v>170</v>
      </c>
      <c r="N206" s="157" t="s">
        <v>170</v>
      </c>
      <c r="O206" s="157" t="s">
        <v>170</v>
      </c>
      <c r="P206" s="157" t="s">
        <v>170</v>
      </c>
      <c r="Q206" s="157" t="s">
        <v>170</v>
      </c>
      <c r="R206" s="157" t="s">
        <v>170</v>
      </c>
      <c r="S206" s="157" t="s">
        <v>170</v>
      </c>
      <c r="T206" s="157" t="s">
        <v>170</v>
      </c>
      <c r="U206" s="157" t="s">
        <v>170</v>
      </c>
      <c r="V206" s="157" t="s">
        <v>170</v>
      </c>
      <c r="W206" s="157" t="s">
        <v>170</v>
      </c>
      <c r="X206" s="157" t="s">
        <v>170</v>
      </c>
      <c r="Y206" s="157" t="s">
        <v>170</v>
      </c>
      <c r="Z206" s="157" t="s">
        <v>170</v>
      </c>
      <c r="AA206" s="157" t="s">
        <v>170</v>
      </c>
      <c r="AB206" s="157" t="s">
        <v>170</v>
      </c>
      <c r="AC206" s="157" t="s">
        <v>170</v>
      </c>
      <c r="AD206" s="157" t="s">
        <v>170</v>
      </c>
    </row>
    <row r="207" spans="1:30">
      <c r="A207" s="157">
        <v>1956</v>
      </c>
      <c r="B207" s="157">
        <v>14.533707</v>
      </c>
      <c r="C207" s="157" t="s">
        <v>170</v>
      </c>
      <c r="D207" s="157" t="s">
        <v>170</v>
      </c>
      <c r="E207" s="157" t="s">
        <v>170</v>
      </c>
      <c r="F207" s="157" t="s">
        <v>170</v>
      </c>
      <c r="G207" s="157" t="s">
        <v>170</v>
      </c>
      <c r="H207" s="157" t="s">
        <v>170</v>
      </c>
      <c r="I207" s="157" t="s">
        <v>170</v>
      </c>
      <c r="J207" s="157" t="s">
        <v>170</v>
      </c>
      <c r="K207" s="157" t="s">
        <v>170</v>
      </c>
      <c r="L207" s="157" t="s">
        <v>170</v>
      </c>
      <c r="M207" s="157" t="s">
        <v>170</v>
      </c>
      <c r="N207" s="157" t="s">
        <v>170</v>
      </c>
      <c r="O207" s="157" t="s">
        <v>170</v>
      </c>
      <c r="P207" s="157" t="s">
        <v>170</v>
      </c>
      <c r="Q207" s="157" t="s">
        <v>170</v>
      </c>
      <c r="R207" s="157" t="s">
        <v>170</v>
      </c>
      <c r="S207" s="157" t="s">
        <v>170</v>
      </c>
      <c r="T207" s="157" t="s">
        <v>170</v>
      </c>
      <c r="U207" s="157" t="s">
        <v>170</v>
      </c>
      <c r="V207" s="157" t="s">
        <v>170</v>
      </c>
      <c r="W207" s="157" t="s">
        <v>170</v>
      </c>
      <c r="X207" s="157" t="s">
        <v>170</v>
      </c>
      <c r="Y207" s="157" t="s">
        <v>170</v>
      </c>
      <c r="Z207" s="157" t="s">
        <v>170</v>
      </c>
      <c r="AA207" s="157" t="s">
        <v>170</v>
      </c>
      <c r="AB207" s="157" t="s">
        <v>170</v>
      </c>
      <c r="AC207" s="157" t="s">
        <v>170</v>
      </c>
      <c r="AD207" s="157" t="s">
        <v>170</v>
      </c>
    </row>
    <row r="208" spans="1:30">
      <c r="A208" s="157">
        <v>1957</v>
      </c>
      <c r="B208" s="157">
        <v>14.974739</v>
      </c>
      <c r="C208" s="157" t="s">
        <v>170</v>
      </c>
      <c r="D208" s="157" t="s">
        <v>170</v>
      </c>
      <c r="E208" s="157" t="s">
        <v>170</v>
      </c>
      <c r="F208" s="157" t="s">
        <v>170</v>
      </c>
      <c r="G208" s="157" t="s">
        <v>170</v>
      </c>
      <c r="H208" s="157" t="s">
        <v>170</v>
      </c>
      <c r="I208" s="157" t="s">
        <v>170</v>
      </c>
      <c r="J208" s="157" t="s">
        <v>170</v>
      </c>
      <c r="K208" s="157" t="s">
        <v>170</v>
      </c>
      <c r="L208" s="157" t="s">
        <v>170</v>
      </c>
      <c r="M208" s="157" t="s">
        <v>170</v>
      </c>
      <c r="N208" s="157" t="s">
        <v>170</v>
      </c>
      <c r="O208" s="157" t="s">
        <v>170</v>
      </c>
      <c r="P208" s="157" t="s">
        <v>170</v>
      </c>
      <c r="Q208" s="157" t="s">
        <v>170</v>
      </c>
      <c r="R208" s="157" t="s">
        <v>170</v>
      </c>
      <c r="S208" s="157" t="s">
        <v>170</v>
      </c>
      <c r="T208" s="157" t="s">
        <v>170</v>
      </c>
      <c r="U208" s="157" t="s">
        <v>170</v>
      </c>
      <c r="V208" s="157" t="s">
        <v>170</v>
      </c>
      <c r="W208" s="157" t="s">
        <v>170</v>
      </c>
      <c r="X208" s="157" t="s">
        <v>170</v>
      </c>
      <c r="Y208" s="157" t="s">
        <v>170</v>
      </c>
      <c r="Z208" s="157" t="s">
        <v>170</v>
      </c>
      <c r="AA208" s="157" t="s">
        <v>170</v>
      </c>
      <c r="AB208" s="157" t="s">
        <v>170</v>
      </c>
      <c r="AC208" s="157" t="s">
        <v>170</v>
      </c>
      <c r="AD208" s="157" t="s">
        <v>170</v>
      </c>
    </row>
    <row r="209" spans="1:30">
      <c r="A209" s="157">
        <v>1958</v>
      </c>
      <c r="B209" s="157">
        <v>15.309799999999999</v>
      </c>
      <c r="C209" s="157" t="s">
        <v>170</v>
      </c>
      <c r="D209" s="157" t="s">
        <v>170</v>
      </c>
      <c r="E209" s="157" t="s">
        <v>170</v>
      </c>
      <c r="F209" s="157" t="s">
        <v>170</v>
      </c>
      <c r="G209" s="157" t="s">
        <v>170</v>
      </c>
      <c r="H209" s="157" t="s">
        <v>170</v>
      </c>
      <c r="I209" s="157" t="s">
        <v>170</v>
      </c>
      <c r="J209" s="157" t="s">
        <v>170</v>
      </c>
      <c r="K209" s="157" t="s">
        <v>170</v>
      </c>
      <c r="L209" s="157" t="s">
        <v>170</v>
      </c>
      <c r="M209" s="157" t="s">
        <v>170</v>
      </c>
      <c r="N209" s="157" t="s">
        <v>170</v>
      </c>
      <c r="O209" s="157" t="s">
        <v>170</v>
      </c>
      <c r="P209" s="157" t="s">
        <v>170</v>
      </c>
      <c r="Q209" s="157" t="s">
        <v>170</v>
      </c>
      <c r="R209" s="157" t="s">
        <v>170</v>
      </c>
      <c r="S209" s="157" t="s">
        <v>170</v>
      </c>
      <c r="T209" s="157" t="s">
        <v>170</v>
      </c>
      <c r="U209" s="157" t="s">
        <v>170</v>
      </c>
      <c r="V209" s="157" t="s">
        <v>170</v>
      </c>
      <c r="W209" s="157" t="s">
        <v>170</v>
      </c>
      <c r="X209" s="157" t="s">
        <v>170</v>
      </c>
      <c r="Y209" s="157" t="s">
        <v>170</v>
      </c>
      <c r="Z209" s="157" t="s">
        <v>170</v>
      </c>
      <c r="AA209" s="157" t="s">
        <v>170</v>
      </c>
      <c r="AB209" s="157" t="s">
        <v>170</v>
      </c>
      <c r="AC209" s="157" t="s">
        <v>170</v>
      </c>
      <c r="AD209" s="157" t="s">
        <v>170</v>
      </c>
    </row>
    <row r="210" spans="1:30">
      <c r="A210" s="157">
        <v>1959</v>
      </c>
      <c r="B210" s="157">
        <v>15.489606</v>
      </c>
      <c r="C210" s="157" t="s">
        <v>170</v>
      </c>
      <c r="D210" s="157" t="s">
        <v>170</v>
      </c>
      <c r="E210" s="157" t="s">
        <v>170</v>
      </c>
      <c r="F210" s="157" t="s">
        <v>170</v>
      </c>
      <c r="G210" s="157" t="s">
        <v>170</v>
      </c>
      <c r="H210" s="157" t="s">
        <v>170</v>
      </c>
      <c r="I210" s="157" t="s">
        <v>170</v>
      </c>
      <c r="J210" s="157" t="s">
        <v>170</v>
      </c>
      <c r="K210" s="157" t="s">
        <v>170</v>
      </c>
      <c r="L210" s="157" t="s">
        <v>170</v>
      </c>
      <c r="M210" s="157" t="s">
        <v>170</v>
      </c>
      <c r="N210" s="157" t="s">
        <v>170</v>
      </c>
      <c r="O210" s="157" t="s">
        <v>170</v>
      </c>
      <c r="P210" s="157" t="s">
        <v>170</v>
      </c>
      <c r="Q210" s="157" t="s">
        <v>170</v>
      </c>
      <c r="R210" s="157" t="s">
        <v>170</v>
      </c>
      <c r="S210" s="157" t="s">
        <v>170</v>
      </c>
      <c r="T210" s="157" t="s">
        <v>170</v>
      </c>
      <c r="U210" s="157" t="s">
        <v>170</v>
      </c>
      <c r="V210" s="157" t="s">
        <v>170</v>
      </c>
      <c r="W210" s="157" t="s">
        <v>170</v>
      </c>
      <c r="X210" s="157" t="s">
        <v>170</v>
      </c>
      <c r="Y210" s="157" t="s">
        <v>170</v>
      </c>
      <c r="Z210" s="157" t="s">
        <v>170</v>
      </c>
      <c r="AA210" s="157" t="s">
        <v>170</v>
      </c>
      <c r="AB210" s="157" t="s">
        <v>170</v>
      </c>
      <c r="AC210" s="157" t="s">
        <v>170</v>
      </c>
      <c r="AD210" s="157" t="s">
        <v>170</v>
      </c>
    </row>
    <row r="211" spans="1:30">
      <c r="A211" s="157">
        <v>1960</v>
      </c>
      <c r="B211" s="157">
        <v>15.436405000000001</v>
      </c>
      <c r="C211" s="157" t="s">
        <v>170</v>
      </c>
      <c r="D211" s="157" t="s">
        <v>170</v>
      </c>
      <c r="E211" s="157" t="s">
        <v>170</v>
      </c>
      <c r="F211" s="157" t="s">
        <v>170</v>
      </c>
      <c r="G211" s="157" t="s">
        <v>170</v>
      </c>
      <c r="H211" s="157" t="s">
        <v>170</v>
      </c>
      <c r="I211" s="157" t="s">
        <v>170</v>
      </c>
      <c r="J211" s="157" t="s">
        <v>170</v>
      </c>
      <c r="K211" s="157" t="s">
        <v>170</v>
      </c>
      <c r="L211" s="157" t="s">
        <v>170</v>
      </c>
      <c r="M211" s="157" t="s">
        <v>170</v>
      </c>
      <c r="N211" s="157" t="s">
        <v>170</v>
      </c>
      <c r="O211" s="157" t="s">
        <v>170</v>
      </c>
      <c r="P211" s="157" t="s">
        <v>170</v>
      </c>
      <c r="Q211" s="157" t="s">
        <v>170</v>
      </c>
      <c r="R211" s="157" t="s">
        <v>170</v>
      </c>
      <c r="S211" s="157" t="s">
        <v>170</v>
      </c>
      <c r="T211" s="157" t="s">
        <v>170</v>
      </c>
      <c r="U211" s="157" t="s">
        <v>170</v>
      </c>
      <c r="V211" s="157" t="s">
        <v>170</v>
      </c>
      <c r="W211" s="157" t="s">
        <v>170</v>
      </c>
      <c r="X211" s="157" t="s">
        <v>170</v>
      </c>
      <c r="Y211" s="157" t="s">
        <v>170</v>
      </c>
      <c r="Z211" s="157" t="s">
        <v>170</v>
      </c>
      <c r="AA211" s="157" t="s">
        <v>170</v>
      </c>
      <c r="AB211" s="157" t="s">
        <v>170</v>
      </c>
      <c r="AC211" s="157" t="s">
        <v>170</v>
      </c>
      <c r="AD211" s="157" t="s">
        <v>170</v>
      </c>
    </row>
    <row r="212" spans="1:30">
      <c r="A212" s="157">
        <v>1961</v>
      </c>
      <c r="B212" s="157">
        <v>15.220454</v>
      </c>
      <c r="C212" s="157" t="s">
        <v>170</v>
      </c>
      <c r="D212" s="157" t="s">
        <v>170</v>
      </c>
      <c r="E212" s="157" t="s">
        <v>170</v>
      </c>
      <c r="F212" s="157" t="s">
        <v>170</v>
      </c>
      <c r="G212" s="157" t="s">
        <v>170</v>
      </c>
      <c r="H212" s="157" t="s">
        <v>170</v>
      </c>
      <c r="I212" s="157" t="s">
        <v>170</v>
      </c>
      <c r="J212" s="157" t="s">
        <v>170</v>
      </c>
      <c r="K212" s="157" t="s">
        <v>170</v>
      </c>
      <c r="L212" s="157" t="s">
        <v>170</v>
      </c>
      <c r="M212" s="157" t="s">
        <v>170</v>
      </c>
      <c r="N212" s="157" t="s">
        <v>170</v>
      </c>
      <c r="O212" s="157" t="s">
        <v>170</v>
      </c>
      <c r="P212" s="157" t="s">
        <v>170</v>
      </c>
      <c r="Q212" s="157" t="s">
        <v>170</v>
      </c>
      <c r="R212" s="157" t="s">
        <v>170</v>
      </c>
      <c r="S212" s="157" t="s">
        <v>170</v>
      </c>
      <c r="T212" s="157" t="s">
        <v>170</v>
      </c>
      <c r="U212" s="157" t="s">
        <v>170</v>
      </c>
      <c r="V212" s="157" t="s">
        <v>170</v>
      </c>
      <c r="W212" s="157" t="s">
        <v>170</v>
      </c>
      <c r="X212" s="157" t="s">
        <v>170</v>
      </c>
      <c r="Y212" s="157" t="s">
        <v>170</v>
      </c>
      <c r="Z212" s="157" t="s">
        <v>170</v>
      </c>
      <c r="AA212" s="157" t="s">
        <v>170</v>
      </c>
      <c r="AB212" s="157" t="s">
        <v>170</v>
      </c>
      <c r="AC212" s="157" t="s">
        <v>170</v>
      </c>
      <c r="AD212" s="157" t="s">
        <v>170</v>
      </c>
    </row>
    <row r="213" spans="1:30">
      <c r="A213" s="157">
        <v>1962</v>
      </c>
      <c r="B213" s="157">
        <v>15.442895</v>
      </c>
      <c r="C213" s="157" t="s">
        <v>170</v>
      </c>
      <c r="D213" s="157" t="s">
        <v>170</v>
      </c>
      <c r="E213" s="157" t="s">
        <v>170</v>
      </c>
      <c r="F213" s="157" t="s">
        <v>170</v>
      </c>
      <c r="G213" s="157" t="s">
        <v>170</v>
      </c>
      <c r="H213" s="157" t="s">
        <v>170</v>
      </c>
      <c r="I213" s="157" t="s">
        <v>170</v>
      </c>
      <c r="J213" s="157" t="s">
        <v>170</v>
      </c>
      <c r="K213" s="157" t="s">
        <v>170</v>
      </c>
      <c r="L213" s="157" t="s">
        <v>170</v>
      </c>
      <c r="M213" s="157" t="s">
        <v>170</v>
      </c>
      <c r="N213" s="157" t="s">
        <v>170</v>
      </c>
      <c r="O213" s="157" t="s">
        <v>170</v>
      </c>
      <c r="P213" s="157" t="s">
        <v>170</v>
      </c>
      <c r="Q213" s="157" t="s">
        <v>170</v>
      </c>
      <c r="R213" s="157" t="s">
        <v>170</v>
      </c>
      <c r="S213" s="157" t="s">
        <v>170</v>
      </c>
      <c r="T213" s="157" t="s">
        <v>170</v>
      </c>
      <c r="U213" s="157" t="s">
        <v>170</v>
      </c>
      <c r="V213" s="157" t="s">
        <v>170</v>
      </c>
      <c r="W213" s="157" t="s">
        <v>170</v>
      </c>
      <c r="X213" s="157" t="s">
        <v>170</v>
      </c>
      <c r="Y213" s="157" t="s">
        <v>170</v>
      </c>
      <c r="Z213" s="157" t="s">
        <v>170</v>
      </c>
      <c r="AA213" s="157" t="s">
        <v>170</v>
      </c>
      <c r="AB213" s="157" t="s">
        <v>170</v>
      </c>
      <c r="AC213" s="157" t="s">
        <v>170</v>
      </c>
      <c r="AD213" s="157" t="s">
        <v>170</v>
      </c>
    </row>
    <row r="214" spans="1:30">
      <c r="A214" s="157">
        <v>1963</v>
      </c>
      <c r="B214" s="157">
        <v>15.776118</v>
      </c>
      <c r="C214" s="157" t="s">
        <v>170</v>
      </c>
      <c r="D214" s="157" t="s">
        <v>170</v>
      </c>
      <c r="E214" s="157" t="s">
        <v>170</v>
      </c>
      <c r="F214" s="157" t="s">
        <v>170</v>
      </c>
      <c r="G214" s="157" t="s">
        <v>170</v>
      </c>
      <c r="H214" s="157" t="s">
        <v>170</v>
      </c>
      <c r="I214" s="157" t="s">
        <v>170</v>
      </c>
      <c r="J214" s="157" t="s">
        <v>170</v>
      </c>
      <c r="K214" s="157" t="s">
        <v>170</v>
      </c>
      <c r="L214" s="157" t="s">
        <v>170</v>
      </c>
      <c r="M214" s="157" t="s">
        <v>170</v>
      </c>
      <c r="N214" s="157" t="s">
        <v>170</v>
      </c>
      <c r="O214" s="157" t="s">
        <v>170</v>
      </c>
      <c r="P214" s="157" t="s">
        <v>170</v>
      </c>
      <c r="Q214" s="157" t="s">
        <v>170</v>
      </c>
      <c r="R214" s="157" t="s">
        <v>170</v>
      </c>
      <c r="S214" s="157" t="s">
        <v>170</v>
      </c>
      <c r="T214" s="157" t="s">
        <v>170</v>
      </c>
      <c r="U214" s="157" t="s">
        <v>170</v>
      </c>
      <c r="V214" s="157" t="s">
        <v>170</v>
      </c>
      <c r="W214" s="157" t="s">
        <v>170</v>
      </c>
      <c r="X214" s="157" t="s">
        <v>170</v>
      </c>
      <c r="Y214" s="157" t="s">
        <v>170</v>
      </c>
      <c r="Z214" s="157" t="s">
        <v>170</v>
      </c>
      <c r="AA214" s="157" t="s">
        <v>170</v>
      </c>
      <c r="AB214" s="157" t="s">
        <v>170</v>
      </c>
      <c r="AC214" s="157" t="s">
        <v>170</v>
      </c>
      <c r="AD214" s="157" t="s">
        <v>170</v>
      </c>
    </row>
    <row r="215" spans="1:30">
      <c r="A215" s="157">
        <v>1964</v>
      </c>
      <c r="B215" s="157">
        <v>16.178059000000001</v>
      </c>
      <c r="C215" s="157" t="s">
        <v>170</v>
      </c>
      <c r="D215" s="157" t="s">
        <v>170</v>
      </c>
      <c r="E215" s="157" t="s">
        <v>170</v>
      </c>
      <c r="F215" s="157" t="s">
        <v>170</v>
      </c>
      <c r="G215" s="157" t="s">
        <v>170</v>
      </c>
      <c r="H215" s="157" t="s">
        <v>170</v>
      </c>
      <c r="I215" s="157" t="s">
        <v>170</v>
      </c>
      <c r="J215" s="157" t="s">
        <v>170</v>
      </c>
      <c r="K215" s="157" t="s">
        <v>170</v>
      </c>
      <c r="L215" s="157" t="s">
        <v>170</v>
      </c>
      <c r="M215" s="157" t="s">
        <v>170</v>
      </c>
      <c r="N215" s="157" t="s">
        <v>170</v>
      </c>
      <c r="O215" s="157" t="s">
        <v>170</v>
      </c>
      <c r="P215" s="157" t="s">
        <v>170</v>
      </c>
      <c r="Q215" s="157" t="s">
        <v>170</v>
      </c>
      <c r="R215" s="157" t="s">
        <v>170</v>
      </c>
      <c r="S215" s="157" t="s">
        <v>170</v>
      </c>
      <c r="T215" s="157" t="s">
        <v>170</v>
      </c>
      <c r="U215" s="157" t="s">
        <v>170</v>
      </c>
      <c r="V215" s="157" t="s">
        <v>170</v>
      </c>
      <c r="W215" s="157" t="s">
        <v>170</v>
      </c>
      <c r="X215" s="157" t="s">
        <v>170</v>
      </c>
      <c r="Y215" s="157" t="s">
        <v>170</v>
      </c>
      <c r="Z215" s="157" t="s">
        <v>170</v>
      </c>
      <c r="AA215" s="157" t="s">
        <v>170</v>
      </c>
      <c r="AB215" s="157" t="s">
        <v>170</v>
      </c>
      <c r="AC215" s="157" t="s">
        <v>170</v>
      </c>
      <c r="AD215" s="157" t="s">
        <v>170</v>
      </c>
    </row>
    <row r="216" spans="1:30">
      <c r="A216" s="157">
        <v>1965</v>
      </c>
      <c r="B216" s="157">
        <v>16.497653</v>
      </c>
      <c r="C216" s="157" t="s">
        <v>170</v>
      </c>
      <c r="D216" s="157" t="s">
        <v>170</v>
      </c>
      <c r="E216" s="157" t="s">
        <v>170</v>
      </c>
      <c r="F216" s="157" t="s">
        <v>170</v>
      </c>
      <c r="G216" s="157" t="s">
        <v>170</v>
      </c>
      <c r="H216" s="157" t="s">
        <v>170</v>
      </c>
      <c r="I216" s="157" t="s">
        <v>170</v>
      </c>
      <c r="J216" s="157" t="s">
        <v>170</v>
      </c>
      <c r="K216" s="157" t="s">
        <v>170</v>
      </c>
      <c r="L216" s="157" t="s">
        <v>170</v>
      </c>
      <c r="M216" s="157" t="s">
        <v>170</v>
      </c>
      <c r="N216" s="157" t="s">
        <v>170</v>
      </c>
      <c r="O216" s="157" t="s">
        <v>170</v>
      </c>
      <c r="P216" s="157" t="s">
        <v>170</v>
      </c>
      <c r="Q216" s="157" t="s">
        <v>170</v>
      </c>
      <c r="R216" s="157" t="s">
        <v>170</v>
      </c>
      <c r="S216" s="157" t="s">
        <v>170</v>
      </c>
      <c r="T216" s="157" t="s">
        <v>170</v>
      </c>
      <c r="U216" s="157" t="s">
        <v>170</v>
      </c>
      <c r="V216" s="157" t="s">
        <v>170</v>
      </c>
      <c r="W216" s="157" t="s">
        <v>170</v>
      </c>
      <c r="X216" s="157" t="s">
        <v>170</v>
      </c>
      <c r="Y216" s="157" t="s">
        <v>170</v>
      </c>
      <c r="Z216" s="157" t="s">
        <v>170</v>
      </c>
      <c r="AA216" s="157" t="s">
        <v>170</v>
      </c>
      <c r="AB216" s="157" t="s">
        <v>170</v>
      </c>
      <c r="AC216" s="157" t="s">
        <v>170</v>
      </c>
      <c r="AD216" s="157" t="s">
        <v>170</v>
      </c>
    </row>
    <row r="217" spans="1:30">
      <c r="A217" s="157">
        <v>1966</v>
      </c>
      <c r="B217" s="157">
        <v>16.916556</v>
      </c>
      <c r="C217" s="157" t="s">
        <v>170</v>
      </c>
      <c r="D217" s="157" t="s">
        <v>170</v>
      </c>
      <c r="E217" s="157" t="s">
        <v>170</v>
      </c>
      <c r="F217" s="157" t="s">
        <v>170</v>
      </c>
      <c r="G217" s="157" t="s">
        <v>170</v>
      </c>
      <c r="H217" s="157" t="s">
        <v>170</v>
      </c>
      <c r="I217" s="157" t="s">
        <v>170</v>
      </c>
      <c r="J217" s="157" t="s">
        <v>170</v>
      </c>
      <c r="K217" s="157" t="s">
        <v>170</v>
      </c>
      <c r="L217" s="157" t="s">
        <v>170</v>
      </c>
      <c r="M217" s="157" t="s">
        <v>170</v>
      </c>
      <c r="N217" s="157" t="s">
        <v>170</v>
      </c>
      <c r="O217" s="157" t="s">
        <v>170</v>
      </c>
      <c r="P217" s="157" t="s">
        <v>170</v>
      </c>
      <c r="Q217" s="157" t="s">
        <v>170</v>
      </c>
      <c r="R217" s="157" t="s">
        <v>170</v>
      </c>
      <c r="S217" s="157" t="s">
        <v>170</v>
      </c>
      <c r="T217" s="157" t="s">
        <v>170</v>
      </c>
      <c r="U217" s="157" t="s">
        <v>170</v>
      </c>
      <c r="V217" s="157" t="s">
        <v>170</v>
      </c>
      <c r="W217" s="157" t="s">
        <v>170</v>
      </c>
      <c r="X217" s="157" t="s">
        <v>170</v>
      </c>
      <c r="Y217" s="157" t="s">
        <v>170</v>
      </c>
      <c r="Z217" s="157" t="s">
        <v>170</v>
      </c>
      <c r="AA217" s="157" t="s">
        <v>170</v>
      </c>
      <c r="AB217" s="157" t="s">
        <v>170</v>
      </c>
      <c r="AC217" s="157" t="s">
        <v>170</v>
      </c>
      <c r="AD217" s="157" t="s">
        <v>170</v>
      </c>
    </row>
    <row r="218" spans="1:30">
      <c r="A218" s="157">
        <v>1967</v>
      </c>
      <c r="B218" s="157">
        <v>17.217413000000001</v>
      </c>
      <c r="C218" s="157" t="s">
        <v>170</v>
      </c>
      <c r="D218" s="157" t="s">
        <v>170</v>
      </c>
      <c r="E218" s="157" t="s">
        <v>170</v>
      </c>
      <c r="F218" s="157" t="s">
        <v>170</v>
      </c>
      <c r="G218" s="157" t="s">
        <v>170</v>
      </c>
      <c r="H218" s="157" t="s">
        <v>170</v>
      </c>
      <c r="I218" s="157" t="s">
        <v>170</v>
      </c>
      <c r="J218" s="157" t="s">
        <v>170</v>
      </c>
      <c r="K218" s="157" t="s">
        <v>170</v>
      </c>
      <c r="L218" s="157" t="s">
        <v>170</v>
      </c>
      <c r="M218" s="157" t="s">
        <v>170</v>
      </c>
      <c r="N218" s="157" t="s">
        <v>170</v>
      </c>
      <c r="O218" s="157" t="s">
        <v>170</v>
      </c>
      <c r="P218" s="157" t="s">
        <v>170</v>
      </c>
      <c r="Q218" s="157" t="s">
        <v>170</v>
      </c>
      <c r="R218" s="157" t="s">
        <v>170</v>
      </c>
      <c r="S218" s="157" t="s">
        <v>170</v>
      </c>
      <c r="T218" s="157" t="s">
        <v>170</v>
      </c>
      <c r="U218" s="157" t="s">
        <v>170</v>
      </c>
      <c r="V218" s="157" t="s">
        <v>170</v>
      </c>
      <c r="W218" s="157" t="s">
        <v>170</v>
      </c>
      <c r="X218" s="157" t="s">
        <v>170</v>
      </c>
      <c r="Y218" s="157" t="s">
        <v>170</v>
      </c>
      <c r="Z218" s="157" t="s">
        <v>170</v>
      </c>
      <c r="AA218" s="157" t="s">
        <v>170</v>
      </c>
      <c r="AB218" s="157" t="s">
        <v>170</v>
      </c>
      <c r="AC218" s="157" t="s">
        <v>170</v>
      </c>
      <c r="AD218" s="157" t="s">
        <v>170</v>
      </c>
    </row>
    <row r="219" spans="1:30">
      <c r="A219" s="157">
        <v>1968</v>
      </c>
      <c r="B219" s="157">
        <v>17.840772999999999</v>
      </c>
      <c r="C219" s="157" t="s">
        <v>170</v>
      </c>
      <c r="D219" s="157" t="s">
        <v>170</v>
      </c>
      <c r="E219" s="157" t="s">
        <v>170</v>
      </c>
      <c r="F219" s="157" t="s">
        <v>170</v>
      </c>
      <c r="G219" s="157" t="s">
        <v>170</v>
      </c>
      <c r="H219" s="157" t="s">
        <v>170</v>
      </c>
      <c r="I219" s="157" t="s">
        <v>170</v>
      </c>
      <c r="J219" s="157" t="s">
        <v>170</v>
      </c>
      <c r="K219" s="157" t="s">
        <v>170</v>
      </c>
      <c r="L219" s="157" t="s">
        <v>170</v>
      </c>
      <c r="M219" s="157" t="s">
        <v>170</v>
      </c>
      <c r="N219" s="157" t="s">
        <v>170</v>
      </c>
      <c r="O219" s="157" t="s">
        <v>170</v>
      </c>
      <c r="P219" s="157" t="s">
        <v>170</v>
      </c>
      <c r="Q219" s="157" t="s">
        <v>170</v>
      </c>
      <c r="R219" s="157" t="s">
        <v>170</v>
      </c>
      <c r="S219" s="157" t="s">
        <v>170</v>
      </c>
      <c r="T219" s="157" t="s">
        <v>170</v>
      </c>
      <c r="U219" s="157" t="s">
        <v>170</v>
      </c>
      <c r="V219" s="157" t="s">
        <v>170</v>
      </c>
      <c r="W219" s="157" t="s">
        <v>170</v>
      </c>
      <c r="X219" s="157" t="s">
        <v>170</v>
      </c>
      <c r="Y219" s="157" t="s">
        <v>170</v>
      </c>
      <c r="Z219" s="157" t="s">
        <v>170</v>
      </c>
      <c r="AA219" s="157" t="s">
        <v>170</v>
      </c>
      <c r="AB219" s="157" t="s">
        <v>170</v>
      </c>
      <c r="AC219" s="157" t="s">
        <v>170</v>
      </c>
      <c r="AD219" s="157" t="s">
        <v>170</v>
      </c>
    </row>
    <row r="220" spans="1:30">
      <c r="A220" s="157">
        <v>1969</v>
      </c>
      <c r="B220" s="157">
        <v>18.651129000000001</v>
      </c>
      <c r="C220" s="157" t="s">
        <v>170</v>
      </c>
      <c r="D220" s="157" t="s">
        <v>170</v>
      </c>
      <c r="E220" s="157" t="s">
        <v>170</v>
      </c>
      <c r="F220" s="157" t="s">
        <v>170</v>
      </c>
      <c r="G220" s="157" t="s">
        <v>170</v>
      </c>
      <c r="H220" s="157" t="s">
        <v>170</v>
      </c>
      <c r="I220" s="157" t="s">
        <v>170</v>
      </c>
      <c r="J220" s="157" t="s">
        <v>170</v>
      </c>
      <c r="K220" s="157" t="s">
        <v>170</v>
      </c>
      <c r="L220" s="157" t="s">
        <v>170</v>
      </c>
      <c r="M220" s="157" t="s">
        <v>170</v>
      </c>
      <c r="N220" s="157" t="s">
        <v>170</v>
      </c>
      <c r="O220" s="157" t="s">
        <v>170</v>
      </c>
      <c r="P220" s="157" t="s">
        <v>170</v>
      </c>
      <c r="Q220" s="157" t="s">
        <v>170</v>
      </c>
      <c r="R220" s="157" t="s">
        <v>170</v>
      </c>
      <c r="S220" s="157" t="s">
        <v>170</v>
      </c>
      <c r="T220" s="157" t="s">
        <v>170</v>
      </c>
      <c r="U220" s="157" t="s">
        <v>170</v>
      </c>
      <c r="V220" s="157" t="s">
        <v>170</v>
      </c>
      <c r="W220" s="157" t="s">
        <v>170</v>
      </c>
      <c r="X220" s="157" t="s">
        <v>170</v>
      </c>
      <c r="Y220" s="157" t="s">
        <v>170</v>
      </c>
      <c r="Z220" s="157" t="s">
        <v>170</v>
      </c>
      <c r="AA220" s="157" t="s">
        <v>170</v>
      </c>
      <c r="AB220" s="157" t="s">
        <v>170</v>
      </c>
      <c r="AC220" s="157" t="s">
        <v>170</v>
      </c>
      <c r="AD220" s="157" t="s">
        <v>170</v>
      </c>
    </row>
    <row r="221" spans="1:30">
      <c r="A221" s="157">
        <v>1970</v>
      </c>
      <c r="B221" s="157">
        <v>19.523633</v>
      </c>
      <c r="C221" s="157" t="s">
        <v>170</v>
      </c>
      <c r="D221" s="157" t="s">
        <v>170</v>
      </c>
      <c r="E221" s="157" t="s">
        <v>170</v>
      </c>
      <c r="F221" s="157" t="s">
        <v>170</v>
      </c>
      <c r="G221" s="157" t="s">
        <v>170</v>
      </c>
      <c r="H221" s="157" t="s">
        <v>170</v>
      </c>
      <c r="I221" s="157" t="s">
        <v>170</v>
      </c>
      <c r="J221" s="157" t="s">
        <v>170</v>
      </c>
      <c r="K221" s="157" t="s">
        <v>170</v>
      </c>
      <c r="L221" s="157" t="s">
        <v>170</v>
      </c>
      <c r="M221" s="157" t="s">
        <v>170</v>
      </c>
      <c r="N221" s="157" t="s">
        <v>170</v>
      </c>
      <c r="O221" s="157" t="s">
        <v>170</v>
      </c>
      <c r="P221" s="157" t="s">
        <v>170</v>
      </c>
      <c r="Q221" s="157" t="s">
        <v>170</v>
      </c>
      <c r="R221" s="157" t="s">
        <v>170</v>
      </c>
      <c r="S221" s="157" t="s">
        <v>170</v>
      </c>
      <c r="T221" s="157" t="s">
        <v>170</v>
      </c>
      <c r="U221" s="157" t="s">
        <v>170</v>
      </c>
      <c r="V221" s="157" t="s">
        <v>170</v>
      </c>
      <c r="W221" s="157" t="s">
        <v>170</v>
      </c>
      <c r="X221" s="157" t="s">
        <v>170</v>
      </c>
      <c r="Y221" s="157" t="s">
        <v>170</v>
      </c>
      <c r="Z221" s="157" t="s">
        <v>170</v>
      </c>
      <c r="AA221" s="157" t="s">
        <v>170</v>
      </c>
      <c r="AB221" s="157" t="s">
        <v>170</v>
      </c>
      <c r="AC221" s="157" t="s">
        <v>170</v>
      </c>
      <c r="AD221" s="157" t="s">
        <v>170</v>
      </c>
    </row>
    <row r="222" spans="1:30">
      <c r="A222" s="157">
        <v>1971</v>
      </c>
      <c r="B222" s="157">
        <v>19.962143999999999</v>
      </c>
      <c r="C222" s="157" t="s">
        <v>170</v>
      </c>
      <c r="D222" s="157" t="s">
        <v>170</v>
      </c>
      <c r="E222" s="157" t="s">
        <v>170</v>
      </c>
      <c r="F222" s="157" t="s">
        <v>170</v>
      </c>
      <c r="G222" s="157" t="s">
        <v>170</v>
      </c>
      <c r="H222" s="157" t="s">
        <v>170</v>
      </c>
      <c r="I222" s="157" t="s">
        <v>170</v>
      </c>
      <c r="J222" s="157" t="s">
        <v>170</v>
      </c>
      <c r="K222" s="157" t="s">
        <v>170</v>
      </c>
      <c r="L222" s="157" t="s">
        <v>170</v>
      </c>
      <c r="M222" s="157" t="s">
        <v>170</v>
      </c>
      <c r="N222" s="157" t="s">
        <v>170</v>
      </c>
      <c r="O222" s="157" t="s">
        <v>170</v>
      </c>
      <c r="P222" s="157" t="s">
        <v>170</v>
      </c>
      <c r="Q222" s="157" t="s">
        <v>170</v>
      </c>
      <c r="R222" s="157" t="s">
        <v>170</v>
      </c>
      <c r="S222" s="157" t="s">
        <v>170</v>
      </c>
      <c r="T222" s="157" t="s">
        <v>170</v>
      </c>
      <c r="U222" s="157" t="s">
        <v>170</v>
      </c>
      <c r="V222" s="157" t="s">
        <v>170</v>
      </c>
      <c r="W222" s="157" t="s">
        <v>170</v>
      </c>
      <c r="X222" s="157" t="s">
        <v>170</v>
      </c>
      <c r="Y222" s="157" t="s">
        <v>170</v>
      </c>
      <c r="Z222" s="157" t="s">
        <v>170</v>
      </c>
      <c r="AA222" s="157" t="s">
        <v>170</v>
      </c>
      <c r="AB222" s="157" t="s">
        <v>170</v>
      </c>
      <c r="AC222" s="157" t="s">
        <v>170</v>
      </c>
      <c r="AD222" s="157" t="s">
        <v>170</v>
      </c>
    </row>
    <row r="223" spans="1:30">
      <c r="A223" s="157">
        <v>1972</v>
      </c>
      <c r="B223" s="157">
        <v>20.445551999999999</v>
      </c>
      <c r="C223" s="157" t="s">
        <v>170</v>
      </c>
      <c r="D223" s="157" t="s">
        <v>170</v>
      </c>
      <c r="E223" s="157" t="s">
        <v>170</v>
      </c>
      <c r="F223" s="157" t="s">
        <v>170</v>
      </c>
      <c r="G223" s="157" t="s">
        <v>170</v>
      </c>
      <c r="H223" s="157" t="s">
        <v>170</v>
      </c>
      <c r="I223" s="157" t="s">
        <v>170</v>
      </c>
      <c r="J223" s="157" t="s">
        <v>170</v>
      </c>
      <c r="K223" s="157" t="s">
        <v>170</v>
      </c>
      <c r="L223" s="157" t="s">
        <v>170</v>
      </c>
      <c r="M223" s="157" t="s">
        <v>170</v>
      </c>
      <c r="N223" s="157" t="s">
        <v>170</v>
      </c>
      <c r="O223" s="157" t="s">
        <v>170</v>
      </c>
      <c r="P223" s="157" t="s">
        <v>170</v>
      </c>
      <c r="Q223" s="157" t="s">
        <v>170</v>
      </c>
      <c r="R223" s="157" t="s">
        <v>170</v>
      </c>
      <c r="S223" s="157" t="s">
        <v>170</v>
      </c>
      <c r="T223" s="157" t="s">
        <v>170</v>
      </c>
      <c r="U223" s="157" t="s">
        <v>170</v>
      </c>
      <c r="V223" s="157" t="s">
        <v>170</v>
      </c>
      <c r="W223" s="157" t="s">
        <v>170</v>
      </c>
      <c r="X223" s="157" t="s">
        <v>170</v>
      </c>
      <c r="Y223" s="157" t="s">
        <v>170</v>
      </c>
      <c r="Z223" s="157" t="s">
        <v>170</v>
      </c>
      <c r="AA223" s="157" t="s">
        <v>170</v>
      </c>
      <c r="AB223" s="157" t="s">
        <v>170</v>
      </c>
      <c r="AC223" s="157" t="s">
        <v>170</v>
      </c>
      <c r="AD223" s="157" t="s">
        <v>170</v>
      </c>
    </row>
    <row r="224" spans="1:30">
      <c r="A224" s="157">
        <v>1973</v>
      </c>
      <c r="B224" s="157">
        <v>21.217205</v>
      </c>
      <c r="C224" s="157" t="s">
        <v>170</v>
      </c>
      <c r="D224" s="157" t="s">
        <v>170</v>
      </c>
      <c r="E224" s="157" t="s">
        <v>170</v>
      </c>
      <c r="F224" s="157" t="s">
        <v>170</v>
      </c>
      <c r="G224" s="157" t="s">
        <v>170</v>
      </c>
      <c r="H224" s="157" t="s">
        <v>170</v>
      </c>
      <c r="I224" s="157" t="s">
        <v>170</v>
      </c>
      <c r="J224" s="157" t="s">
        <v>170</v>
      </c>
      <c r="K224" s="157" t="s">
        <v>170</v>
      </c>
      <c r="L224" s="157" t="s">
        <v>170</v>
      </c>
      <c r="M224" s="157" t="s">
        <v>170</v>
      </c>
      <c r="N224" s="157" t="s">
        <v>170</v>
      </c>
      <c r="O224" s="157" t="s">
        <v>170</v>
      </c>
      <c r="P224" s="157" t="s">
        <v>170</v>
      </c>
      <c r="Q224" s="157" t="s">
        <v>170</v>
      </c>
      <c r="R224" s="157" t="s">
        <v>170</v>
      </c>
      <c r="S224" s="157" t="s">
        <v>170</v>
      </c>
      <c r="T224" s="157" t="s">
        <v>170</v>
      </c>
      <c r="U224" s="157" t="s">
        <v>170</v>
      </c>
      <c r="V224" s="157" t="s">
        <v>170</v>
      </c>
      <c r="W224" s="157" t="s">
        <v>170</v>
      </c>
      <c r="X224" s="157" t="s">
        <v>170</v>
      </c>
      <c r="Y224" s="157" t="s">
        <v>170</v>
      </c>
      <c r="Z224" s="157" t="s">
        <v>170</v>
      </c>
      <c r="AA224" s="157" t="s">
        <v>170</v>
      </c>
      <c r="AB224" s="157" t="s">
        <v>170</v>
      </c>
      <c r="AC224" s="157" t="s">
        <v>170</v>
      </c>
      <c r="AD224" s="157" t="s">
        <v>170</v>
      </c>
    </row>
    <row r="225" spans="1:30">
      <c r="A225" s="157">
        <v>1974</v>
      </c>
      <c r="B225" s="157">
        <v>21.104112000000001</v>
      </c>
      <c r="C225" s="157" t="s">
        <v>170</v>
      </c>
      <c r="D225" s="157" t="s">
        <v>170</v>
      </c>
      <c r="E225" s="157" t="s">
        <v>170</v>
      </c>
      <c r="F225" s="157" t="s">
        <v>170</v>
      </c>
      <c r="G225" s="157" t="s">
        <v>170</v>
      </c>
      <c r="H225" s="157" t="s">
        <v>170</v>
      </c>
      <c r="I225" s="157" t="s">
        <v>170</v>
      </c>
      <c r="J225" s="157" t="s">
        <v>170</v>
      </c>
      <c r="K225" s="157" t="s">
        <v>170</v>
      </c>
      <c r="L225" s="157" t="s">
        <v>170</v>
      </c>
      <c r="M225" s="157" t="s">
        <v>170</v>
      </c>
      <c r="N225" s="157" t="s">
        <v>170</v>
      </c>
      <c r="O225" s="157" t="s">
        <v>170</v>
      </c>
      <c r="P225" s="157" t="s">
        <v>170</v>
      </c>
      <c r="Q225" s="157" t="s">
        <v>170</v>
      </c>
      <c r="R225" s="157" t="s">
        <v>170</v>
      </c>
      <c r="S225" s="157" t="s">
        <v>170</v>
      </c>
      <c r="T225" s="157" t="s">
        <v>170</v>
      </c>
      <c r="U225" s="157" t="s">
        <v>170</v>
      </c>
      <c r="V225" s="157" t="s">
        <v>170</v>
      </c>
      <c r="W225" s="157" t="s">
        <v>170</v>
      </c>
      <c r="X225" s="157" t="s">
        <v>170</v>
      </c>
      <c r="Y225" s="157" t="s">
        <v>170</v>
      </c>
      <c r="Z225" s="157" t="s">
        <v>170</v>
      </c>
      <c r="AA225" s="157" t="s">
        <v>170</v>
      </c>
      <c r="AB225" s="157" t="s">
        <v>170</v>
      </c>
      <c r="AC225" s="157" t="s">
        <v>170</v>
      </c>
      <c r="AD225" s="157" t="s">
        <v>170</v>
      </c>
    </row>
    <row r="226" spans="1:30">
      <c r="A226" s="157">
        <v>1975</v>
      </c>
      <c r="B226" s="157">
        <v>20.891483000000001</v>
      </c>
      <c r="C226" s="157" t="s">
        <v>170</v>
      </c>
      <c r="D226" s="157" t="s">
        <v>170</v>
      </c>
      <c r="E226" s="157" t="s">
        <v>170</v>
      </c>
      <c r="F226" s="157" t="s">
        <v>170</v>
      </c>
      <c r="G226" s="157" t="s">
        <v>170</v>
      </c>
      <c r="H226" s="157" t="s">
        <v>170</v>
      </c>
      <c r="I226" s="157" t="s">
        <v>170</v>
      </c>
      <c r="J226" s="157" t="s">
        <v>170</v>
      </c>
      <c r="K226" s="157" t="s">
        <v>170</v>
      </c>
      <c r="L226" s="157" t="s">
        <v>170</v>
      </c>
      <c r="M226" s="157" t="s">
        <v>170</v>
      </c>
      <c r="N226" s="157" t="s">
        <v>170</v>
      </c>
      <c r="O226" s="157" t="s">
        <v>170</v>
      </c>
      <c r="P226" s="157" t="s">
        <v>170</v>
      </c>
      <c r="Q226" s="157" t="s">
        <v>170</v>
      </c>
      <c r="R226" s="157" t="s">
        <v>170</v>
      </c>
      <c r="S226" s="157" t="s">
        <v>170</v>
      </c>
      <c r="T226" s="157" t="s">
        <v>170</v>
      </c>
      <c r="U226" s="157" t="s">
        <v>170</v>
      </c>
      <c r="V226" s="157" t="s">
        <v>170</v>
      </c>
      <c r="W226" s="157" t="s">
        <v>170</v>
      </c>
      <c r="X226" s="157" t="s">
        <v>170</v>
      </c>
      <c r="Y226" s="157" t="s">
        <v>170</v>
      </c>
      <c r="Z226" s="157" t="s">
        <v>170</v>
      </c>
      <c r="AA226" s="157" t="s">
        <v>170</v>
      </c>
      <c r="AB226" s="157" t="s">
        <v>170</v>
      </c>
      <c r="AC226" s="157" t="s">
        <v>170</v>
      </c>
      <c r="AD226" s="157" t="s">
        <v>170</v>
      </c>
    </row>
    <row r="227" spans="1:30">
      <c r="A227" s="157">
        <v>1976</v>
      </c>
      <c r="B227" s="157">
        <v>21.809808</v>
      </c>
      <c r="C227" s="157" t="s">
        <v>170</v>
      </c>
      <c r="D227" s="157" t="s">
        <v>170</v>
      </c>
      <c r="E227" s="157" t="s">
        <v>170</v>
      </c>
      <c r="F227" s="157" t="s">
        <v>170</v>
      </c>
      <c r="G227" s="157" t="s">
        <v>170</v>
      </c>
      <c r="H227" s="157" t="s">
        <v>170</v>
      </c>
      <c r="I227" s="157" t="s">
        <v>170</v>
      </c>
      <c r="J227" s="157" t="s">
        <v>170</v>
      </c>
      <c r="K227" s="157" t="s">
        <v>170</v>
      </c>
      <c r="L227" s="157" t="s">
        <v>170</v>
      </c>
      <c r="M227" s="157" t="s">
        <v>170</v>
      </c>
      <c r="N227" s="157" t="s">
        <v>170</v>
      </c>
      <c r="O227" s="157" t="s">
        <v>170</v>
      </c>
      <c r="P227" s="157" t="s">
        <v>170</v>
      </c>
      <c r="Q227" s="157" t="s">
        <v>170</v>
      </c>
      <c r="R227" s="157" t="s">
        <v>170</v>
      </c>
      <c r="S227" s="157" t="s">
        <v>170</v>
      </c>
      <c r="T227" s="157" t="s">
        <v>170</v>
      </c>
      <c r="U227" s="157" t="s">
        <v>170</v>
      </c>
      <c r="V227" s="157" t="s">
        <v>170</v>
      </c>
      <c r="W227" s="157" t="s">
        <v>170</v>
      </c>
      <c r="X227" s="157" t="s">
        <v>170</v>
      </c>
      <c r="Y227" s="157" t="s">
        <v>170</v>
      </c>
      <c r="Z227" s="157" t="s">
        <v>170</v>
      </c>
      <c r="AA227" s="157" t="s">
        <v>170</v>
      </c>
      <c r="AB227" s="157" t="s">
        <v>170</v>
      </c>
      <c r="AC227" s="157" t="s">
        <v>170</v>
      </c>
      <c r="AD227" s="157" t="s">
        <v>170</v>
      </c>
    </row>
    <row r="228" spans="1:30">
      <c r="A228" s="157">
        <v>1977</v>
      </c>
      <c r="B228" s="157">
        <v>22.278638999999998</v>
      </c>
      <c r="C228" s="157" t="s">
        <v>170</v>
      </c>
      <c r="D228" s="157" t="s">
        <v>170</v>
      </c>
      <c r="E228" s="157" t="s">
        <v>170</v>
      </c>
      <c r="F228" s="157" t="s">
        <v>170</v>
      </c>
      <c r="G228" s="157" t="s">
        <v>170</v>
      </c>
      <c r="H228" s="157" t="s">
        <v>170</v>
      </c>
      <c r="I228" s="157" t="s">
        <v>170</v>
      </c>
      <c r="J228" s="157" t="s">
        <v>170</v>
      </c>
      <c r="K228" s="157" t="s">
        <v>170</v>
      </c>
      <c r="L228" s="157" t="s">
        <v>170</v>
      </c>
      <c r="M228" s="157" t="s">
        <v>170</v>
      </c>
      <c r="N228" s="157" t="s">
        <v>170</v>
      </c>
      <c r="O228" s="157" t="s">
        <v>170</v>
      </c>
      <c r="P228" s="157" t="s">
        <v>170</v>
      </c>
      <c r="Q228" s="157" t="s">
        <v>170</v>
      </c>
      <c r="R228" s="157" t="s">
        <v>170</v>
      </c>
      <c r="S228" s="157" t="s">
        <v>170</v>
      </c>
      <c r="T228" s="157" t="s">
        <v>170</v>
      </c>
      <c r="U228" s="157" t="s">
        <v>170</v>
      </c>
      <c r="V228" s="157" t="s">
        <v>170</v>
      </c>
      <c r="W228" s="157" t="s">
        <v>170</v>
      </c>
      <c r="X228" s="157" t="s">
        <v>170</v>
      </c>
      <c r="Y228" s="157" t="s">
        <v>170</v>
      </c>
      <c r="Z228" s="157" t="s">
        <v>170</v>
      </c>
      <c r="AA228" s="157" t="s">
        <v>170</v>
      </c>
      <c r="AB228" s="157" t="s">
        <v>170</v>
      </c>
      <c r="AC228" s="157" t="s">
        <v>170</v>
      </c>
      <c r="AD228" s="157" t="s">
        <v>170</v>
      </c>
    </row>
    <row r="229" spans="1:30">
      <c r="A229" s="157">
        <v>1978</v>
      </c>
      <c r="B229" s="157">
        <v>22.356292</v>
      </c>
      <c r="C229" s="157" t="s">
        <v>170</v>
      </c>
      <c r="D229" s="157" t="s">
        <v>170</v>
      </c>
      <c r="E229" s="157" t="s">
        <v>170</v>
      </c>
      <c r="F229" s="157" t="s">
        <v>170</v>
      </c>
      <c r="G229" s="157" t="s">
        <v>170</v>
      </c>
      <c r="H229" s="157" t="s">
        <v>170</v>
      </c>
      <c r="I229" s="157" t="s">
        <v>170</v>
      </c>
      <c r="J229" s="157" t="s">
        <v>170</v>
      </c>
      <c r="K229" s="157" t="s">
        <v>170</v>
      </c>
      <c r="L229" s="157" t="s">
        <v>170</v>
      </c>
      <c r="M229" s="157" t="s">
        <v>170</v>
      </c>
      <c r="N229" s="157" t="s">
        <v>170</v>
      </c>
      <c r="O229" s="157" t="s">
        <v>170</v>
      </c>
      <c r="P229" s="157" t="s">
        <v>170</v>
      </c>
      <c r="Q229" s="157" t="s">
        <v>170</v>
      </c>
      <c r="R229" s="157" t="s">
        <v>170</v>
      </c>
      <c r="S229" s="157" t="s">
        <v>170</v>
      </c>
      <c r="T229" s="157" t="s">
        <v>170</v>
      </c>
      <c r="U229" s="157" t="s">
        <v>170</v>
      </c>
      <c r="V229" s="157" t="s">
        <v>170</v>
      </c>
      <c r="W229" s="157" t="s">
        <v>170</v>
      </c>
      <c r="X229" s="157" t="s">
        <v>170</v>
      </c>
      <c r="Y229" s="157" t="s">
        <v>170</v>
      </c>
      <c r="Z229" s="157" t="s">
        <v>170</v>
      </c>
      <c r="AA229" s="157" t="s">
        <v>170</v>
      </c>
      <c r="AB229" s="157" t="s">
        <v>170</v>
      </c>
      <c r="AC229" s="157" t="s">
        <v>170</v>
      </c>
      <c r="AD229" s="157" t="s">
        <v>170</v>
      </c>
    </row>
    <row r="230" spans="1:30">
      <c r="A230" s="157">
        <v>1979</v>
      </c>
      <c r="B230" s="157">
        <v>23.295292</v>
      </c>
      <c r="C230" s="157" t="s">
        <v>170</v>
      </c>
      <c r="D230" s="157" t="s">
        <v>170</v>
      </c>
      <c r="E230" s="157" t="s">
        <v>170</v>
      </c>
      <c r="F230" s="157" t="s">
        <v>170</v>
      </c>
      <c r="G230" s="157" t="s">
        <v>170</v>
      </c>
      <c r="H230" s="157" t="s">
        <v>170</v>
      </c>
      <c r="I230" s="157" t="s">
        <v>170</v>
      </c>
      <c r="J230" s="157" t="s">
        <v>170</v>
      </c>
      <c r="K230" s="157" t="s">
        <v>170</v>
      </c>
      <c r="L230" s="157" t="s">
        <v>170</v>
      </c>
      <c r="M230" s="157" t="s">
        <v>170</v>
      </c>
      <c r="N230" s="157" t="s">
        <v>170</v>
      </c>
      <c r="O230" s="157" t="s">
        <v>170</v>
      </c>
      <c r="P230" s="157" t="s">
        <v>170</v>
      </c>
      <c r="Q230" s="157" t="s">
        <v>170</v>
      </c>
      <c r="R230" s="157" t="s">
        <v>170</v>
      </c>
      <c r="S230" s="157" t="s">
        <v>170</v>
      </c>
      <c r="T230" s="157" t="s">
        <v>170</v>
      </c>
      <c r="U230" s="157" t="s">
        <v>170</v>
      </c>
      <c r="V230" s="157" t="s">
        <v>170</v>
      </c>
      <c r="W230" s="157" t="s">
        <v>170</v>
      </c>
      <c r="X230" s="157" t="s">
        <v>170</v>
      </c>
      <c r="Y230" s="157" t="s">
        <v>170</v>
      </c>
      <c r="Z230" s="157" t="s">
        <v>170</v>
      </c>
      <c r="AA230" s="157" t="s">
        <v>170</v>
      </c>
      <c r="AB230" s="157" t="s">
        <v>170</v>
      </c>
      <c r="AC230" s="157" t="s">
        <v>170</v>
      </c>
      <c r="AD230" s="157" t="s">
        <v>170</v>
      </c>
    </row>
    <row r="231" spans="1:30">
      <c r="A231" s="157">
        <v>1980</v>
      </c>
      <c r="B231" s="157">
        <v>23.233547000000002</v>
      </c>
      <c r="C231" s="157" t="s">
        <v>170</v>
      </c>
      <c r="D231" s="157" t="s">
        <v>170</v>
      </c>
      <c r="E231" s="157" t="s">
        <v>170</v>
      </c>
      <c r="F231" s="157" t="s">
        <v>170</v>
      </c>
      <c r="G231" s="157" t="s">
        <v>170</v>
      </c>
      <c r="H231" s="157" t="s">
        <v>170</v>
      </c>
      <c r="I231" s="157" t="s">
        <v>170</v>
      </c>
      <c r="J231" s="157" t="s">
        <v>170</v>
      </c>
      <c r="K231" s="157" t="s">
        <v>170</v>
      </c>
      <c r="L231" s="157" t="s">
        <v>170</v>
      </c>
      <c r="M231" s="157" t="s">
        <v>170</v>
      </c>
      <c r="N231" s="157" t="s">
        <v>170</v>
      </c>
      <c r="O231" s="157" t="s">
        <v>170</v>
      </c>
      <c r="P231" s="157" t="s">
        <v>170</v>
      </c>
      <c r="Q231" s="157" t="s">
        <v>170</v>
      </c>
      <c r="R231" s="157" t="s">
        <v>170</v>
      </c>
      <c r="S231" s="157" t="s">
        <v>170</v>
      </c>
      <c r="T231" s="157" t="s">
        <v>170</v>
      </c>
      <c r="U231" s="157" t="s">
        <v>170</v>
      </c>
      <c r="V231" s="157" t="s">
        <v>170</v>
      </c>
      <c r="W231" s="157" t="s">
        <v>170</v>
      </c>
      <c r="X231" s="157" t="s">
        <v>170</v>
      </c>
      <c r="Y231" s="157" t="s">
        <v>170</v>
      </c>
      <c r="Z231" s="157" t="s">
        <v>170</v>
      </c>
      <c r="AA231" s="157" t="s">
        <v>170</v>
      </c>
      <c r="AB231" s="157" t="s">
        <v>170</v>
      </c>
      <c r="AC231" s="157" t="s">
        <v>170</v>
      </c>
      <c r="AD231" s="157" t="s">
        <v>170</v>
      </c>
    </row>
    <row r="232" spans="1:30">
      <c r="A232" s="157">
        <v>1981</v>
      </c>
      <c r="B232" s="157">
        <v>22.672052000000001</v>
      </c>
      <c r="C232" s="157" t="s">
        <v>170</v>
      </c>
      <c r="D232" s="157" t="s">
        <v>170</v>
      </c>
      <c r="E232" s="157" t="s">
        <v>170</v>
      </c>
      <c r="F232" s="157" t="s">
        <v>170</v>
      </c>
      <c r="G232" s="157" t="s">
        <v>170</v>
      </c>
      <c r="H232" s="157" t="s">
        <v>170</v>
      </c>
      <c r="I232" s="157" t="s">
        <v>170</v>
      </c>
      <c r="J232" s="157" t="s">
        <v>170</v>
      </c>
      <c r="K232" s="157" t="s">
        <v>170</v>
      </c>
      <c r="L232" s="157" t="s">
        <v>170</v>
      </c>
      <c r="M232" s="157" t="s">
        <v>170</v>
      </c>
      <c r="N232" s="157" t="s">
        <v>170</v>
      </c>
      <c r="O232" s="157" t="s">
        <v>170</v>
      </c>
      <c r="P232" s="157" t="s">
        <v>170</v>
      </c>
      <c r="Q232" s="157" t="s">
        <v>170</v>
      </c>
      <c r="R232" s="157" t="s">
        <v>170</v>
      </c>
      <c r="S232" s="157" t="s">
        <v>170</v>
      </c>
      <c r="T232" s="157" t="s">
        <v>170</v>
      </c>
      <c r="U232" s="157" t="s">
        <v>170</v>
      </c>
      <c r="V232" s="157" t="s">
        <v>170</v>
      </c>
      <c r="W232" s="157" t="s">
        <v>170</v>
      </c>
      <c r="X232" s="157" t="s">
        <v>170</v>
      </c>
      <c r="Y232" s="157" t="s">
        <v>170</v>
      </c>
      <c r="Z232" s="157" t="s">
        <v>170</v>
      </c>
      <c r="AA232" s="157" t="s">
        <v>170</v>
      </c>
      <c r="AB232" s="157" t="s">
        <v>170</v>
      </c>
      <c r="AC232" s="157" t="s">
        <v>170</v>
      </c>
      <c r="AD232" s="157" t="s">
        <v>170</v>
      </c>
    </row>
    <row r="233" spans="1:30">
      <c r="A233" s="157">
        <v>1982</v>
      </c>
      <c r="B233" s="157">
        <v>22.555129000000001</v>
      </c>
      <c r="C233" s="157" t="s">
        <v>170</v>
      </c>
      <c r="D233" s="157" t="s">
        <v>170</v>
      </c>
      <c r="E233" s="157" t="s">
        <v>170</v>
      </c>
      <c r="F233" s="157" t="s">
        <v>170</v>
      </c>
      <c r="G233" s="157" t="s">
        <v>170</v>
      </c>
      <c r="H233" s="157" t="s">
        <v>170</v>
      </c>
      <c r="I233" s="157" t="s">
        <v>170</v>
      </c>
      <c r="J233" s="157" t="s">
        <v>170</v>
      </c>
      <c r="K233" s="157" t="s">
        <v>170</v>
      </c>
      <c r="L233" s="157" t="s">
        <v>170</v>
      </c>
      <c r="M233" s="157" t="s">
        <v>170</v>
      </c>
      <c r="N233" s="157" t="s">
        <v>170</v>
      </c>
      <c r="O233" s="157" t="s">
        <v>170</v>
      </c>
      <c r="P233" s="157" t="s">
        <v>170</v>
      </c>
      <c r="Q233" s="157" t="s">
        <v>170</v>
      </c>
      <c r="R233" s="157" t="s">
        <v>170</v>
      </c>
      <c r="S233" s="157" t="s">
        <v>170</v>
      </c>
      <c r="T233" s="157" t="s">
        <v>170</v>
      </c>
      <c r="U233" s="157" t="s">
        <v>170</v>
      </c>
      <c r="V233" s="157" t="s">
        <v>170</v>
      </c>
      <c r="W233" s="157" t="s">
        <v>170</v>
      </c>
      <c r="X233" s="157" t="s">
        <v>170</v>
      </c>
      <c r="Y233" s="157" t="s">
        <v>170</v>
      </c>
      <c r="Z233" s="157" t="s">
        <v>170</v>
      </c>
      <c r="AA233" s="157" t="s">
        <v>170</v>
      </c>
      <c r="AB233" s="157" t="s">
        <v>170</v>
      </c>
      <c r="AC233" s="157" t="s">
        <v>170</v>
      </c>
      <c r="AD233" s="157" t="s">
        <v>170</v>
      </c>
    </row>
    <row r="234" spans="1:30">
      <c r="A234" s="157">
        <v>1983</v>
      </c>
      <c r="B234" s="157">
        <v>22.639203999999999</v>
      </c>
      <c r="C234" s="157" t="s">
        <v>170</v>
      </c>
      <c r="D234" s="157" t="s">
        <v>170</v>
      </c>
      <c r="E234" s="157" t="s">
        <v>170</v>
      </c>
      <c r="F234" s="157" t="s">
        <v>170</v>
      </c>
      <c r="G234" s="157" t="s">
        <v>170</v>
      </c>
      <c r="H234" s="157" t="s">
        <v>170</v>
      </c>
      <c r="I234" s="157" t="s">
        <v>170</v>
      </c>
      <c r="J234" s="157" t="s">
        <v>170</v>
      </c>
      <c r="K234" s="157" t="s">
        <v>170</v>
      </c>
      <c r="L234" s="157" t="s">
        <v>170</v>
      </c>
      <c r="M234" s="157" t="s">
        <v>170</v>
      </c>
      <c r="N234" s="157" t="s">
        <v>170</v>
      </c>
      <c r="O234" s="157" t="s">
        <v>170</v>
      </c>
      <c r="P234" s="157" t="s">
        <v>170</v>
      </c>
      <c r="Q234" s="157" t="s">
        <v>170</v>
      </c>
      <c r="R234" s="157" t="s">
        <v>170</v>
      </c>
      <c r="S234" s="157" t="s">
        <v>170</v>
      </c>
      <c r="T234" s="157" t="s">
        <v>170</v>
      </c>
      <c r="U234" s="157" t="s">
        <v>170</v>
      </c>
      <c r="V234" s="157" t="s">
        <v>170</v>
      </c>
      <c r="W234" s="157" t="s">
        <v>170</v>
      </c>
      <c r="X234" s="157" t="s">
        <v>170</v>
      </c>
      <c r="Y234" s="157" t="s">
        <v>170</v>
      </c>
      <c r="Z234" s="157" t="s">
        <v>170</v>
      </c>
      <c r="AA234" s="157" t="s">
        <v>170</v>
      </c>
      <c r="AB234" s="157" t="s">
        <v>170</v>
      </c>
      <c r="AC234" s="157" t="s">
        <v>170</v>
      </c>
      <c r="AD234" s="157" t="s">
        <v>170</v>
      </c>
    </row>
    <row r="235" spans="1:30">
      <c r="A235" s="157">
        <v>1984</v>
      </c>
      <c r="B235" s="157">
        <v>23.443258</v>
      </c>
      <c r="C235" s="157" t="s">
        <v>170</v>
      </c>
      <c r="D235" s="157" t="s">
        <v>170</v>
      </c>
      <c r="E235" s="157" t="s">
        <v>170</v>
      </c>
      <c r="F235" s="157" t="s">
        <v>170</v>
      </c>
      <c r="G235" s="157" t="s">
        <v>170</v>
      </c>
      <c r="H235" s="157" t="s">
        <v>170</v>
      </c>
      <c r="I235" s="157" t="s">
        <v>170</v>
      </c>
      <c r="J235" s="157" t="s">
        <v>170</v>
      </c>
      <c r="K235" s="157" t="s">
        <v>170</v>
      </c>
      <c r="L235" s="157" t="s">
        <v>170</v>
      </c>
      <c r="M235" s="157" t="s">
        <v>170</v>
      </c>
      <c r="N235" s="157" t="s">
        <v>170</v>
      </c>
      <c r="O235" s="157" t="s">
        <v>170</v>
      </c>
      <c r="P235" s="157" t="s">
        <v>170</v>
      </c>
      <c r="Q235" s="157" t="s">
        <v>170</v>
      </c>
      <c r="R235" s="157" t="s">
        <v>170</v>
      </c>
      <c r="S235" s="157" t="s">
        <v>170</v>
      </c>
      <c r="T235" s="157" t="s">
        <v>170</v>
      </c>
      <c r="U235" s="157" t="s">
        <v>170</v>
      </c>
      <c r="V235" s="157" t="s">
        <v>170</v>
      </c>
      <c r="W235" s="157" t="s">
        <v>170</v>
      </c>
      <c r="X235" s="157" t="s">
        <v>170</v>
      </c>
      <c r="Y235" s="157" t="s">
        <v>170</v>
      </c>
      <c r="Z235" s="157" t="s">
        <v>170</v>
      </c>
      <c r="AA235" s="157" t="s">
        <v>170</v>
      </c>
      <c r="AB235" s="157" t="s">
        <v>170</v>
      </c>
      <c r="AC235" s="157" t="s">
        <v>170</v>
      </c>
      <c r="AD235" s="157" t="s">
        <v>170</v>
      </c>
    </row>
    <row r="236" spans="1:30">
      <c r="A236" s="157">
        <v>1985</v>
      </c>
      <c r="B236" s="157">
        <v>24.089853999999999</v>
      </c>
      <c r="C236" s="157" t="s">
        <v>170</v>
      </c>
      <c r="D236" s="157" t="s">
        <v>170</v>
      </c>
      <c r="E236" s="157" t="s">
        <v>170</v>
      </c>
      <c r="F236" s="157" t="s">
        <v>170</v>
      </c>
      <c r="G236" s="157" t="s">
        <v>170</v>
      </c>
      <c r="H236" s="157" t="s">
        <v>170</v>
      </c>
      <c r="I236" s="157" t="s">
        <v>170</v>
      </c>
      <c r="J236" s="157" t="s">
        <v>170</v>
      </c>
      <c r="K236" s="157" t="s">
        <v>170</v>
      </c>
      <c r="L236" s="157" t="s">
        <v>170</v>
      </c>
      <c r="M236" s="157" t="s">
        <v>170</v>
      </c>
      <c r="N236" s="157" t="s">
        <v>170</v>
      </c>
      <c r="O236" s="157" t="s">
        <v>170</v>
      </c>
      <c r="P236" s="157" t="s">
        <v>170</v>
      </c>
      <c r="Q236" s="157" t="s">
        <v>170</v>
      </c>
      <c r="R236" s="157" t="s">
        <v>170</v>
      </c>
      <c r="S236" s="157" t="s">
        <v>170</v>
      </c>
      <c r="T236" s="157" t="s">
        <v>170</v>
      </c>
      <c r="U236" s="157" t="s">
        <v>170</v>
      </c>
      <c r="V236" s="157" t="s">
        <v>170</v>
      </c>
      <c r="W236" s="157" t="s">
        <v>170</v>
      </c>
      <c r="X236" s="157" t="s">
        <v>170</v>
      </c>
      <c r="Y236" s="157" t="s">
        <v>170</v>
      </c>
      <c r="Z236" s="157" t="s">
        <v>170</v>
      </c>
      <c r="AA236" s="157" t="s">
        <v>170</v>
      </c>
      <c r="AB236" s="157" t="s">
        <v>170</v>
      </c>
      <c r="AC236" s="157" t="s">
        <v>170</v>
      </c>
      <c r="AD236" s="157" t="s">
        <v>170</v>
      </c>
    </row>
    <row r="237" spans="1:30">
      <c r="A237" s="157">
        <v>1986</v>
      </c>
      <c r="B237" s="157">
        <v>24.835609999999999</v>
      </c>
      <c r="C237" s="157" t="s">
        <v>170</v>
      </c>
      <c r="D237" s="157" t="s">
        <v>170</v>
      </c>
      <c r="E237" s="157" t="s">
        <v>170</v>
      </c>
      <c r="F237" s="157" t="s">
        <v>170</v>
      </c>
      <c r="G237" s="157" t="s">
        <v>170</v>
      </c>
      <c r="H237" s="157" t="s">
        <v>170</v>
      </c>
      <c r="I237" s="157" t="s">
        <v>170</v>
      </c>
      <c r="J237" s="157" t="s">
        <v>170</v>
      </c>
      <c r="K237" s="157" t="s">
        <v>170</v>
      </c>
      <c r="L237" s="157" t="s">
        <v>170</v>
      </c>
      <c r="M237" s="157" t="s">
        <v>170</v>
      </c>
      <c r="N237" s="157" t="s">
        <v>170</v>
      </c>
      <c r="O237" s="157" t="s">
        <v>170</v>
      </c>
      <c r="P237" s="157" t="s">
        <v>170</v>
      </c>
      <c r="Q237" s="157" t="s">
        <v>170</v>
      </c>
      <c r="R237" s="157" t="s">
        <v>170</v>
      </c>
      <c r="S237" s="157" t="s">
        <v>170</v>
      </c>
      <c r="T237" s="157" t="s">
        <v>170</v>
      </c>
      <c r="U237" s="157" t="s">
        <v>170</v>
      </c>
      <c r="V237" s="157" t="s">
        <v>170</v>
      </c>
      <c r="W237" s="157" t="s">
        <v>170</v>
      </c>
      <c r="X237" s="157" t="s">
        <v>170</v>
      </c>
      <c r="Y237" s="157" t="s">
        <v>170</v>
      </c>
      <c r="Z237" s="157" t="s">
        <v>170</v>
      </c>
      <c r="AA237" s="157" t="s">
        <v>170</v>
      </c>
      <c r="AB237" s="157" t="s">
        <v>170</v>
      </c>
      <c r="AC237" s="157" t="s">
        <v>170</v>
      </c>
      <c r="AD237" s="157" t="s">
        <v>170</v>
      </c>
    </row>
    <row r="238" spans="1:30">
      <c r="A238" s="157">
        <v>1987</v>
      </c>
      <c r="B238" s="157">
        <v>25.490770999999999</v>
      </c>
      <c r="C238" s="157" t="s">
        <v>170</v>
      </c>
      <c r="D238" s="157" t="s">
        <v>170</v>
      </c>
      <c r="E238" s="157" t="s">
        <v>170</v>
      </c>
      <c r="F238" s="157" t="s">
        <v>170</v>
      </c>
      <c r="G238" s="157" t="s">
        <v>170</v>
      </c>
      <c r="H238" s="157" t="s">
        <v>170</v>
      </c>
      <c r="I238" s="157" t="s">
        <v>170</v>
      </c>
      <c r="J238" s="157" t="s">
        <v>170</v>
      </c>
      <c r="K238" s="157" t="s">
        <v>170</v>
      </c>
      <c r="L238" s="157" t="s">
        <v>170</v>
      </c>
      <c r="M238" s="157" t="s">
        <v>170</v>
      </c>
      <c r="N238" s="157" t="s">
        <v>170</v>
      </c>
      <c r="O238" s="157" t="s">
        <v>170</v>
      </c>
      <c r="P238" s="157" t="s">
        <v>170</v>
      </c>
      <c r="Q238" s="157" t="s">
        <v>170</v>
      </c>
      <c r="R238" s="157" t="s">
        <v>170</v>
      </c>
      <c r="S238" s="157" t="s">
        <v>170</v>
      </c>
      <c r="T238" s="157" t="s">
        <v>170</v>
      </c>
      <c r="U238" s="157" t="s">
        <v>170</v>
      </c>
      <c r="V238" s="157" t="s">
        <v>170</v>
      </c>
      <c r="W238" s="157" t="s">
        <v>170</v>
      </c>
      <c r="X238" s="157" t="s">
        <v>170</v>
      </c>
      <c r="Y238" s="157" t="s">
        <v>170</v>
      </c>
      <c r="Z238" s="157" t="s">
        <v>170</v>
      </c>
      <c r="AA238" s="157" t="s">
        <v>170</v>
      </c>
      <c r="AB238" s="157" t="s">
        <v>170</v>
      </c>
      <c r="AC238" s="157" t="s">
        <v>170</v>
      </c>
      <c r="AD238" s="157" t="s">
        <v>170</v>
      </c>
    </row>
    <row r="239" spans="1:30">
      <c r="A239" s="157">
        <v>1988</v>
      </c>
      <c r="B239" s="157">
        <v>26.326364000000002</v>
      </c>
      <c r="C239" s="157" t="s">
        <v>170</v>
      </c>
      <c r="D239" s="157" t="s">
        <v>170</v>
      </c>
      <c r="E239" s="157" t="s">
        <v>170</v>
      </c>
      <c r="F239" s="157" t="s">
        <v>170</v>
      </c>
      <c r="G239" s="157" t="s">
        <v>170</v>
      </c>
      <c r="H239" s="157" t="s">
        <v>170</v>
      </c>
      <c r="I239" s="157" t="s">
        <v>170</v>
      </c>
      <c r="J239" s="157" t="s">
        <v>170</v>
      </c>
      <c r="K239" s="157" t="s">
        <v>170</v>
      </c>
      <c r="L239" s="157" t="s">
        <v>170</v>
      </c>
      <c r="M239" s="157" t="s">
        <v>170</v>
      </c>
      <c r="N239" s="157" t="s">
        <v>170</v>
      </c>
      <c r="O239" s="157" t="s">
        <v>170</v>
      </c>
      <c r="P239" s="157" t="s">
        <v>170</v>
      </c>
      <c r="Q239" s="157" t="s">
        <v>170</v>
      </c>
      <c r="R239" s="157" t="s">
        <v>170</v>
      </c>
      <c r="S239" s="157" t="s">
        <v>170</v>
      </c>
      <c r="T239" s="157" t="s">
        <v>170</v>
      </c>
      <c r="U239" s="157" t="s">
        <v>170</v>
      </c>
      <c r="V239" s="157" t="s">
        <v>170</v>
      </c>
      <c r="W239" s="157" t="s">
        <v>170</v>
      </c>
      <c r="X239" s="157" t="s">
        <v>170</v>
      </c>
      <c r="Y239" s="157" t="s">
        <v>170</v>
      </c>
      <c r="Z239" s="157" t="s">
        <v>170</v>
      </c>
      <c r="AA239" s="157" t="s">
        <v>170</v>
      </c>
      <c r="AB239" s="157" t="s">
        <v>170</v>
      </c>
      <c r="AC239" s="157" t="s">
        <v>170</v>
      </c>
      <c r="AD239" s="157" t="s">
        <v>170</v>
      </c>
    </row>
    <row r="240" spans="1:30">
      <c r="A240" s="157">
        <v>1989</v>
      </c>
      <c r="B240" s="157">
        <v>26.899407</v>
      </c>
      <c r="C240" s="157" t="s">
        <v>170</v>
      </c>
      <c r="D240" s="157" t="s">
        <v>170</v>
      </c>
      <c r="E240" s="157" t="s">
        <v>170</v>
      </c>
      <c r="F240" s="157" t="s">
        <v>170</v>
      </c>
      <c r="G240" s="157" t="s">
        <v>170</v>
      </c>
      <c r="H240" s="157" t="s">
        <v>170</v>
      </c>
      <c r="I240" s="157" t="s">
        <v>170</v>
      </c>
      <c r="J240" s="157" t="s">
        <v>170</v>
      </c>
      <c r="K240" s="157" t="s">
        <v>170</v>
      </c>
      <c r="L240" s="157" t="s">
        <v>170</v>
      </c>
      <c r="M240" s="157" t="s">
        <v>170</v>
      </c>
      <c r="N240" s="157" t="s">
        <v>170</v>
      </c>
      <c r="O240" s="157" t="s">
        <v>170</v>
      </c>
      <c r="P240" s="157" t="s">
        <v>170</v>
      </c>
      <c r="Q240" s="157" t="s">
        <v>170</v>
      </c>
      <c r="R240" s="157" t="s">
        <v>170</v>
      </c>
      <c r="S240" s="157" t="s">
        <v>170</v>
      </c>
      <c r="T240" s="157" t="s">
        <v>170</v>
      </c>
      <c r="U240" s="157" t="s">
        <v>170</v>
      </c>
      <c r="V240" s="157" t="s">
        <v>170</v>
      </c>
      <c r="W240" s="157" t="s">
        <v>170</v>
      </c>
      <c r="X240" s="157" t="s">
        <v>170</v>
      </c>
      <c r="Y240" s="157" t="s">
        <v>170</v>
      </c>
      <c r="Z240" s="157" t="s">
        <v>170</v>
      </c>
      <c r="AA240" s="157" t="s">
        <v>170</v>
      </c>
      <c r="AB240" s="157" t="s">
        <v>170</v>
      </c>
      <c r="AC240" s="157" t="s">
        <v>170</v>
      </c>
      <c r="AD240" s="157" t="s">
        <v>170</v>
      </c>
    </row>
    <row r="241" spans="1:30">
      <c r="A241" s="157">
        <v>1990</v>
      </c>
      <c r="B241" s="157">
        <v>26.901848999999999</v>
      </c>
      <c r="C241" s="157" t="s">
        <v>170</v>
      </c>
      <c r="D241" s="157" t="s">
        <v>170</v>
      </c>
      <c r="E241" s="157" t="s">
        <v>170</v>
      </c>
      <c r="F241" s="157" t="s">
        <v>170</v>
      </c>
      <c r="G241" s="157" t="s">
        <v>170</v>
      </c>
      <c r="H241" s="157" t="s">
        <v>170</v>
      </c>
      <c r="I241" s="157" t="s">
        <v>170</v>
      </c>
      <c r="J241" s="157" t="s">
        <v>170</v>
      </c>
      <c r="K241" s="157" t="s">
        <v>170</v>
      </c>
      <c r="L241" s="157" t="s">
        <v>170</v>
      </c>
      <c r="M241" s="157" t="s">
        <v>170</v>
      </c>
      <c r="N241" s="157" t="s">
        <v>170</v>
      </c>
      <c r="O241" s="157" t="s">
        <v>170</v>
      </c>
      <c r="P241" s="157" t="s">
        <v>170</v>
      </c>
      <c r="Q241" s="157" t="s">
        <v>170</v>
      </c>
      <c r="R241" s="157" t="s">
        <v>170</v>
      </c>
      <c r="S241" s="157" t="s">
        <v>170</v>
      </c>
      <c r="T241" s="157" t="s">
        <v>170</v>
      </c>
      <c r="U241" s="157" t="s">
        <v>170</v>
      </c>
      <c r="V241" s="157" t="s">
        <v>170</v>
      </c>
      <c r="W241" s="157" t="s">
        <v>170</v>
      </c>
      <c r="X241" s="157" t="s">
        <v>170</v>
      </c>
      <c r="Y241" s="157" t="s">
        <v>170</v>
      </c>
      <c r="Z241" s="157" t="s">
        <v>170</v>
      </c>
      <c r="AA241" s="157" t="s">
        <v>170</v>
      </c>
      <c r="AB241" s="157" t="s">
        <v>170</v>
      </c>
      <c r="AC241" s="157" t="s">
        <v>170</v>
      </c>
      <c r="AD241" s="157" t="s">
        <v>170</v>
      </c>
    </row>
    <row r="242" spans="1:30">
      <c r="A242" s="157">
        <v>1991</v>
      </c>
      <c r="B242" s="157">
        <v>27.205718000000001</v>
      </c>
      <c r="C242" s="157" t="s">
        <v>170</v>
      </c>
      <c r="D242" s="157" t="s">
        <v>170</v>
      </c>
      <c r="E242" s="157" t="s">
        <v>170</v>
      </c>
      <c r="F242" s="157" t="s">
        <v>170</v>
      </c>
      <c r="G242" s="157" t="s">
        <v>170</v>
      </c>
      <c r="H242" s="157" t="s">
        <v>170</v>
      </c>
      <c r="I242" s="157" t="s">
        <v>170</v>
      </c>
      <c r="J242" s="157" t="s">
        <v>170</v>
      </c>
      <c r="K242" s="157" t="s">
        <v>170</v>
      </c>
      <c r="L242" s="157" t="s">
        <v>170</v>
      </c>
      <c r="M242" s="157" t="s">
        <v>170</v>
      </c>
      <c r="N242" s="157" t="s">
        <v>170</v>
      </c>
      <c r="O242" s="157" t="s">
        <v>170</v>
      </c>
      <c r="P242" s="157" t="s">
        <v>170</v>
      </c>
      <c r="Q242" s="157" t="s">
        <v>170</v>
      </c>
      <c r="R242" s="157" t="s">
        <v>170</v>
      </c>
      <c r="S242" s="157" t="s">
        <v>170</v>
      </c>
      <c r="T242" s="157" t="s">
        <v>170</v>
      </c>
      <c r="U242" s="157" t="s">
        <v>170</v>
      </c>
      <c r="V242" s="157" t="s">
        <v>170</v>
      </c>
      <c r="W242" s="157" t="s">
        <v>170</v>
      </c>
      <c r="X242" s="157" t="s">
        <v>170</v>
      </c>
      <c r="Y242" s="157" t="s">
        <v>170</v>
      </c>
      <c r="Z242" s="157" t="s">
        <v>170</v>
      </c>
      <c r="AA242" s="157" t="s">
        <v>170</v>
      </c>
      <c r="AB242" s="157" t="s">
        <v>170</v>
      </c>
      <c r="AC242" s="157" t="s">
        <v>170</v>
      </c>
      <c r="AD242" s="157" t="s">
        <v>170</v>
      </c>
    </row>
    <row r="243" spans="1:30">
      <c r="A243" s="157">
        <v>1992</v>
      </c>
      <c r="B243" s="157">
        <v>27.043894000000002</v>
      </c>
      <c r="C243" s="157" t="s">
        <v>170</v>
      </c>
      <c r="D243" s="157" t="s">
        <v>170</v>
      </c>
      <c r="E243" s="157" t="s">
        <v>170</v>
      </c>
      <c r="F243" s="157" t="s">
        <v>170</v>
      </c>
      <c r="G243" s="157" t="s">
        <v>170</v>
      </c>
      <c r="H243" s="157" t="s">
        <v>170</v>
      </c>
      <c r="I243" s="157" t="s">
        <v>170</v>
      </c>
      <c r="J243" s="157" t="s">
        <v>170</v>
      </c>
      <c r="K243" s="157" t="s">
        <v>170</v>
      </c>
      <c r="L243" s="157" t="s">
        <v>170</v>
      </c>
      <c r="M243" s="157" t="s">
        <v>170</v>
      </c>
      <c r="N243" s="157" t="s">
        <v>170</v>
      </c>
      <c r="O243" s="157" t="s">
        <v>170</v>
      </c>
      <c r="P243" s="157" t="s">
        <v>170</v>
      </c>
      <c r="Q243" s="157" t="s">
        <v>170</v>
      </c>
      <c r="R243" s="157" t="s">
        <v>170</v>
      </c>
      <c r="S243" s="157" t="s">
        <v>170</v>
      </c>
      <c r="T243" s="157" t="s">
        <v>170</v>
      </c>
      <c r="U243" s="157" t="s">
        <v>170</v>
      </c>
      <c r="V243" s="157" t="s">
        <v>170</v>
      </c>
      <c r="W243" s="157" t="s">
        <v>170</v>
      </c>
      <c r="X243" s="157" t="s">
        <v>170</v>
      </c>
      <c r="Y243" s="157" t="s">
        <v>170</v>
      </c>
      <c r="Z243" s="157" t="s">
        <v>170</v>
      </c>
      <c r="AA243" s="157" t="s">
        <v>170</v>
      </c>
      <c r="AB243" s="157" t="s">
        <v>170</v>
      </c>
      <c r="AC243" s="157" t="s">
        <v>170</v>
      </c>
      <c r="AD243" s="157" t="s">
        <v>170</v>
      </c>
    </row>
    <row r="244" spans="1:30">
      <c r="A244" s="157">
        <v>1993</v>
      </c>
      <c r="B244" s="157">
        <v>27.018613999999999</v>
      </c>
      <c r="C244" s="157" t="s">
        <v>170</v>
      </c>
      <c r="D244" s="157" t="s">
        <v>170</v>
      </c>
      <c r="E244" s="157" t="s">
        <v>170</v>
      </c>
      <c r="F244" s="157" t="s">
        <v>170</v>
      </c>
      <c r="G244" s="157" t="s">
        <v>170</v>
      </c>
      <c r="H244" s="157" t="s">
        <v>170</v>
      </c>
      <c r="I244" s="157" t="s">
        <v>170</v>
      </c>
      <c r="J244" s="157" t="s">
        <v>170</v>
      </c>
      <c r="K244" s="157" t="s">
        <v>170</v>
      </c>
      <c r="L244" s="157" t="s">
        <v>170</v>
      </c>
      <c r="M244" s="157" t="s">
        <v>170</v>
      </c>
      <c r="N244" s="157" t="s">
        <v>170</v>
      </c>
      <c r="O244" s="157" t="s">
        <v>170</v>
      </c>
      <c r="P244" s="157" t="s">
        <v>170</v>
      </c>
      <c r="Q244" s="157" t="s">
        <v>170</v>
      </c>
      <c r="R244" s="157" t="s">
        <v>170</v>
      </c>
      <c r="S244" s="157" t="s">
        <v>170</v>
      </c>
      <c r="T244" s="157" t="s">
        <v>170</v>
      </c>
      <c r="U244" s="157" t="s">
        <v>170</v>
      </c>
      <c r="V244" s="157" t="s">
        <v>170</v>
      </c>
      <c r="W244" s="157" t="s">
        <v>170</v>
      </c>
      <c r="X244" s="157" t="s">
        <v>170</v>
      </c>
      <c r="Y244" s="157" t="s">
        <v>170</v>
      </c>
      <c r="Z244" s="157" t="s">
        <v>170</v>
      </c>
      <c r="AA244" s="157" t="s">
        <v>170</v>
      </c>
      <c r="AB244" s="157" t="s">
        <v>170</v>
      </c>
      <c r="AC244" s="157" t="s">
        <v>170</v>
      </c>
      <c r="AD244" s="157" t="s">
        <v>170</v>
      </c>
    </row>
    <row r="245" spans="1:30">
      <c r="A245" s="157">
        <v>1994</v>
      </c>
      <c r="B245" s="157">
        <v>27.391746999999999</v>
      </c>
      <c r="C245" s="157" t="s">
        <v>170</v>
      </c>
      <c r="D245" s="157" t="s">
        <v>170</v>
      </c>
      <c r="E245" s="157" t="s">
        <v>170</v>
      </c>
      <c r="F245" s="157" t="s">
        <v>170</v>
      </c>
      <c r="G245" s="157" t="s">
        <v>170</v>
      </c>
      <c r="H245" s="157" t="s">
        <v>170</v>
      </c>
      <c r="I245" s="157" t="s">
        <v>170</v>
      </c>
      <c r="J245" s="157" t="s">
        <v>170</v>
      </c>
      <c r="K245" s="157" t="s">
        <v>170</v>
      </c>
      <c r="L245" s="157" t="s">
        <v>170</v>
      </c>
      <c r="M245" s="157" t="s">
        <v>170</v>
      </c>
      <c r="N245" s="157" t="s">
        <v>170</v>
      </c>
      <c r="O245" s="157" t="s">
        <v>170</v>
      </c>
      <c r="P245" s="157" t="s">
        <v>170</v>
      </c>
      <c r="Q245" s="157" t="s">
        <v>170</v>
      </c>
      <c r="R245" s="157" t="s">
        <v>170</v>
      </c>
      <c r="S245" s="157" t="s">
        <v>170</v>
      </c>
      <c r="T245" s="157" t="s">
        <v>170</v>
      </c>
      <c r="U245" s="157" t="s">
        <v>170</v>
      </c>
      <c r="V245" s="157" t="s">
        <v>170</v>
      </c>
      <c r="W245" s="157" t="s">
        <v>170</v>
      </c>
      <c r="X245" s="157" t="s">
        <v>170</v>
      </c>
      <c r="Y245" s="157" t="s">
        <v>170</v>
      </c>
      <c r="Z245" s="157" t="s">
        <v>170</v>
      </c>
      <c r="AA245" s="157" t="s">
        <v>170</v>
      </c>
      <c r="AB245" s="157" t="s">
        <v>170</v>
      </c>
      <c r="AC245" s="157" t="s">
        <v>170</v>
      </c>
      <c r="AD245" s="157" t="s">
        <v>170</v>
      </c>
    </row>
    <row r="246" spans="1:30">
      <c r="A246" s="157">
        <v>1995</v>
      </c>
      <c r="B246" s="157">
        <v>27.825761</v>
      </c>
      <c r="C246" s="157" t="s">
        <v>170</v>
      </c>
      <c r="D246" s="157" t="s">
        <v>170</v>
      </c>
      <c r="E246" s="157" t="s">
        <v>170</v>
      </c>
      <c r="F246" s="157" t="s">
        <v>170</v>
      </c>
      <c r="G246" s="157" t="s">
        <v>170</v>
      </c>
      <c r="H246" s="157" t="s">
        <v>170</v>
      </c>
      <c r="I246" s="157" t="s">
        <v>170</v>
      </c>
      <c r="J246" s="157" t="s">
        <v>170</v>
      </c>
      <c r="K246" s="157" t="s">
        <v>170</v>
      </c>
      <c r="L246" s="157" t="s">
        <v>170</v>
      </c>
      <c r="M246" s="157" t="s">
        <v>170</v>
      </c>
      <c r="N246" s="157" t="s">
        <v>170</v>
      </c>
      <c r="O246" s="157" t="s">
        <v>170</v>
      </c>
      <c r="P246" s="157" t="s">
        <v>170</v>
      </c>
      <c r="Q246" s="157" t="s">
        <v>170</v>
      </c>
      <c r="R246" s="157" t="s">
        <v>170</v>
      </c>
      <c r="S246" s="157" t="s">
        <v>170</v>
      </c>
      <c r="T246" s="157" t="s">
        <v>170</v>
      </c>
      <c r="U246" s="157" t="s">
        <v>170</v>
      </c>
      <c r="V246" s="157" t="s">
        <v>170</v>
      </c>
      <c r="W246" s="157" t="s">
        <v>170</v>
      </c>
      <c r="X246" s="157" t="s">
        <v>170</v>
      </c>
      <c r="Y246" s="157" t="s">
        <v>170</v>
      </c>
      <c r="Z246" s="157" t="s">
        <v>170</v>
      </c>
      <c r="AA246" s="157" t="s">
        <v>170</v>
      </c>
      <c r="AB246" s="157" t="s">
        <v>170</v>
      </c>
      <c r="AC246" s="157" t="s">
        <v>170</v>
      </c>
      <c r="AD246" s="157" t="s">
        <v>170</v>
      </c>
    </row>
    <row r="247" spans="1:30">
      <c r="A247" s="157">
        <v>1996</v>
      </c>
      <c r="B247" s="157">
        <v>28.254742</v>
      </c>
      <c r="C247" s="157" t="s">
        <v>170</v>
      </c>
      <c r="D247" s="157" t="s">
        <v>170</v>
      </c>
      <c r="E247" s="157" t="s">
        <v>170</v>
      </c>
      <c r="F247" s="157" t="s">
        <v>170</v>
      </c>
      <c r="G247" s="157" t="s">
        <v>170</v>
      </c>
      <c r="H247" s="157" t="s">
        <v>170</v>
      </c>
      <c r="I247" s="157" t="s">
        <v>170</v>
      </c>
      <c r="J247" s="157" t="s">
        <v>170</v>
      </c>
      <c r="K247" s="157" t="s">
        <v>170</v>
      </c>
      <c r="L247" s="157" t="s">
        <v>170</v>
      </c>
      <c r="M247" s="157" t="s">
        <v>170</v>
      </c>
      <c r="N247" s="157" t="s">
        <v>170</v>
      </c>
      <c r="O247" s="157" t="s">
        <v>170</v>
      </c>
      <c r="P247" s="157" t="s">
        <v>170</v>
      </c>
      <c r="Q247" s="157" t="s">
        <v>170</v>
      </c>
      <c r="R247" s="157" t="s">
        <v>170</v>
      </c>
      <c r="S247" s="157" t="s">
        <v>170</v>
      </c>
      <c r="T247" s="157" t="s">
        <v>170</v>
      </c>
      <c r="U247" s="157" t="s">
        <v>170</v>
      </c>
      <c r="V247" s="157" t="s">
        <v>170</v>
      </c>
      <c r="W247" s="157" t="s">
        <v>170</v>
      </c>
      <c r="X247" s="157" t="s">
        <v>170</v>
      </c>
      <c r="Y247" s="157" t="s">
        <v>170</v>
      </c>
      <c r="Z247" s="157" t="s">
        <v>170</v>
      </c>
      <c r="AA247" s="157" t="s">
        <v>170</v>
      </c>
      <c r="AB247" s="157" t="s">
        <v>170</v>
      </c>
      <c r="AC247" s="157" t="s">
        <v>170</v>
      </c>
      <c r="AD247" s="157" t="s">
        <v>170</v>
      </c>
    </row>
    <row r="248" spans="1:30">
      <c r="A248" s="157">
        <v>1997</v>
      </c>
      <c r="B248" s="157">
        <v>30.384886000000002</v>
      </c>
      <c r="C248" s="157" t="s">
        <v>170</v>
      </c>
      <c r="D248" s="157" t="s">
        <v>170</v>
      </c>
      <c r="E248" s="157" t="s">
        <v>170</v>
      </c>
      <c r="F248" s="157" t="s">
        <v>170</v>
      </c>
      <c r="G248" s="157" t="s">
        <v>170</v>
      </c>
      <c r="H248" s="157" t="s">
        <v>170</v>
      </c>
      <c r="I248" s="157" t="s">
        <v>170</v>
      </c>
      <c r="J248" s="157" t="s">
        <v>170</v>
      </c>
      <c r="K248" s="157" t="s">
        <v>170</v>
      </c>
      <c r="L248" s="157" t="s">
        <v>170</v>
      </c>
      <c r="M248" s="157" t="s">
        <v>170</v>
      </c>
      <c r="N248" s="157" t="s">
        <v>170</v>
      </c>
      <c r="O248" s="157" t="s">
        <v>170</v>
      </c>
      <c r="P248" s="157" t="s">
        <v>170</v>
      </c>
      <c r="Q248" s="157" t="s">
        <v>170</v>
      </c>
      <c r="R248" s="157" t="s">
        <v>170</v>
      </c>
      <c r="S248" s="157" t="s">
        <v>170</v>
      </c>
      <c r="T248" s="157" t="s">
        <v>170</v>
      </c>
      <c r="U248" s="157" t="s">
        <v>170</v>
      </c>
      <c r="V248" s="157" t="s">
        <v>170</v>
      </c>
      <c r="W248" s="157" t="s">
        <v>170</v>
      </c>
      <c r="X248" s="157" t="s">
        <v>170</v>
      </c>
      <c r="Y248" s="157" t="s">
        <v>170</v>
      </c>
      <c r="Z248" s="157" t="s">
        <v>170</v>
      </c>
      <c r="AA248" s="157" t="s">
        <v>170</v>
      </c>
      <c r="AB248" s="157" t="s">
        <v>170</v>
      </c>
      <c r="AC248" s="157" t="s">
        <v>170</v>
      </c>
      <c r="AD248" s="157" t="s">
        <v>170</v>
      </c>
    </row>
    <row r="249" spans="1:30">
      <c r="A249" s="157">
        <v>1998</v>
      </c>
      <c r="B249" s="157">
        <v>28.432124999999999</v>
      </c>
      <c r="C249" s="157" t="s">
        <v>170</v>
      </c>
      <c r="D249" s="157" t="s">
        <v>170</v>
      </c>
      <c r="E249" s="157" t="s">
        <v>170</v>
      </c>
      <c r="F249" s="157" t="s">
        <v>170</v>
      </c>
      <c r="G249" s="157" t="s">
        <v>170</v>
      </c>
      <c r="H249" s="157" t="s">
        <v>170</v>
      </c>
      <c r="I249" s="157" t="s">
        <v>170</v>
      </c>
      <c r="J249" s="157" t="s">
        <v>170</v>
      </c>
      <c r="K249" s="157" t="s">
        <v>170</v>
      </c>
      <c r="L249" s="157" t="s">
        <v>170</v>
      </c>
      <c r="M249" s="157" t="s">
        <v>170</v>
      </c>
      <c r="N249" s="157" t="s">
        <v>170</v>
      </c>
      <c r="O249" s="157" t="s">
        <v>170</v>
      </c>
      <c r="P249" s="157" t="s">
        <v>170</v>
      </c>
      <c r="Q249" s="157" t="s">
        <v>170</v>
      </c>
      <c r="R249" s="157" t="s">
        <v>170</v>
      </c>
      <c r="S249" s="157" t="s">
        <v>170</v>
      </c>
      <c r="T249" s="157" t="s">
        <v>170</v>
      </c>
      <c r="U249" s="157" t="s">
        <v>170</v>
      </c>
      <c r="V249" s="157" t="s">
        <v>170</v>
      </c>
      <c r="W249" s="157" t="s">
        <v>170</v>
      </c>
      <c r="X249" s="157" t="s">
        <v>170</v>
      </c>
      <c r="Y249" s="157" t="s">
        <v>170</v>
      </c>
      <c r="Z249" s="157" t="s">
        <v>170</v>
      </c>
      <c r="AA249" s="157" t="s">
        <v>170</v>
      </c>
      <c r="AB249" s="157" t="s">
        <v>170</v>
      </c>
      <c r="AC249" s="157" t="s">
        <v>170</v>
      </c>
      <c r="AD249" s="157" t="s">
        <v>170</v>
      </c>
    </row>
    <row r="250" spans="1:30">
      <c r="A250" s="157">
        <v>1999</v>
      </c>
      <c r="B250" s="157">
        <v>28.284292000000001</v>
      </c>
      <c r="C250" s="157" t="s">
        <v>170</v>
      </c>
      <c r="D250" s="157" t="s">
        <v>170</v>
      </c>
      <c r="E250" s="157" t="s">
        <v>170</v>
      </c>
      <c r="F250" s="157" t="s">
        <v>170</v>
      </c>
      <c r="G250" s="157" t="s">
        <v>170</v>
      </c>
      <c r="H250" s="157" t="s">
        <v>170</v>
      </c>
      <c r="I250" s="157" t="s">
        <v>170</v>
      </c>
      <c r="J250" s="157" t="s">
        <v>170</v>
      </c>
      <c r="K250" s="157" t="s">
        <v>170</v>
      </c>
      <c r="L250" s="157" t="s">
        <v>170</v>
      </c>
      <c r="M250" s="157" t="s">
        <v>170</v>
      </c>
      <c r="N250" s="157" t="s">
        <v>170</v>
      </c>
      <c r="O250" s="157" t="s">
        <v>170</v>
      </c>
      <c r="P250" s="157" t="s">
        <v>170</v>
      </c>
      <c r="Q250" s="157" t="s">
        <v>170</v>
      </c>
      <c r="R250" s="157" t="s">
        <v>170</v>
      </c>
      <c r="S250" s="157" t="s">
        <v>170</v>
      </c>
      <c r="T250" s="157" t="s">
        <v>170</v>
      </c>
      <c r="U250" s="157" t="s">
        <v>170</v>
      </c>
      <c r="V250" s="157" t="s">
        <v>170</v>
      </c>
      <c r="W250" s="157" t="s">
        <v>170</v>
      </c>
      <c r="X250" s="157" t="s">
        <v>170</v>
      </c>
      <c r="Y250" s="157" t="s">
        <v>170</v>
      </c>
      <c r="Z250" s="157" t="s">
        <v>170</v>
      </c>
      <c r="AA250" s="157" t="s">
        <v>170</v>
      </c>
      <c r="AB250" s="157" t="s">
        <v>170</v>
      </c>
      <c r="AC250" s="157" t="s">
        <v>170</v>
      </c>
      <c r="AD250" s="157" t="s">
        <v>170</v>
      </c>
    </row>
    <row r="251" spans="1:30">
      <c r="A251" s="157">
        <v>2000</v>
      </c>
      <c r="B251" s="157">
        <v>29.329491000000001</v>
      </c>
      <c r="C251" s="157">
        <v>29.329491000000001</v>
      </c>
      <c r="D251" s="157" t="s">
        <v>170</v>
      </c>
      <c r="E251" s="157" t="s">
        <v>170</v>
      </c>
      <c r="F251" s="157" t="s">
        <v>170</v>
      </c>
      <c r="G251" s="157" t="s">
        <v>170</v>
      </c>
      <c r="H251" s="157" t="s">
        <v>170</v>
      </c>
      <c r="I251" s="157" t="s">
        <v>170</v>
      </c>
      <c r="J251" s="157" t="s">
        <v>170</v>
      </c>
      <c r="K251" s="157" t="s">
        <v>170</v>
      </c>
      <c r="L251" s="157" t="s">
        <v>170</v>
      </c>
      <c r="M251" s="157" t="s">
        <v>170</v>
      </c>
      <c r="N251" s="157" t="s">
        <v>170</v>
      </c>
      <c r="O251" s="157" t="s">
        <v>170</v>
      </c>
      <c r="P251" s="157" t="s">
        <v>170</v>
      </c>
      <c r="Q251" s="157" t="s">
        <v>170</v>
      </c>
      <c r="R251" s="157" t="s">
        <v>170</v>
      </c>
      <c r="S251" s="157" t="s">
        <v>170</v>
      </c>
      <c r="T251" s="157" t="s">
        <v>170</v>
      </c>
      <c r="U251" s="157" t="s">
        <v>170</v>
      </c>
      <c r="V251" s="157" t="s">
        <v>170</v>
      </c>
      <c r="W251" s="157" t="s">
        <v>170</v>
      </c>
      <c r="X251" s="157" t="s">
        <v>170</v>
      </c>
      <c r="Y251" s="157" t="s">
        <v>170</v>
      </c>
      <c r="Z251" s="157" t="s">
        <v>170</v>
      </c>
      <c r="AA251" s="157" t="s">
        <v>170</v>
      </c>
      <c r="AB251" s="157" t="s">
        <v>170</v>
      </c>
      <c r="AC251" s="157" t="s">
        <v>170</v>
      </c>
      <c r="AD251" s="157" t="s">
        <v>170</v>
      </c>
    </row>
    <row r="252" spans="1:30">
      <c r="A252" s="157">
        <v>2001</v>
      </c>
      <c r="B252" s="157">
        <v>29.431711</v>
      </c>
      <c r="C252" s="157">
        <v>29.454764999999998</v>
      </c>
      <c r="D252" s="157">
        <v>29.431711</v>
      </c>
      <c r="E252" s="157" t="s">
        <v>170</v>
      </c>
      <c r="F252" s="157" t="s">
        <v>170</v>
      </c>
      <c r="G252" s="157" t="s">
        <v>170</v>
      </c>
      <c r="H252" s="157" t="s">
        <v>170</v>
      </c>
      <c r="I252" s="157" t="s">
        <v>170</v>
      </c>
      <c r="J252" s="157" t="s">
        <v>170</v>
      </c>
      <c r="K252" s="157" t="s">
        <v>170</v>
      </c>
      <c r="L252" s="157" t="s">
        <v>170</v>
      </c>
      <c r="M252" s="157" t="s">
        <v>170</v>
      </c>
      <c r="N252" s="157" t="s">
        <v>170</v>
      </c>
      <c r="O252" s="157" t="s">
        <v>170</v>
      </c>
      <c r="P252" s="157" t="s">
        <v>170</v>
      </c>
      <c r="Q252" s="157" t="s">
        <v>170</v>
      </c>
      <c r="R252" s="157" t="s">
        <v>170</v>
      </c>
      <c r="S252" s="157" t="s">
        <v>170</v>
      </c>
      <c r="T252" s="157" t="s">
        <v>170</v>
      </c>
      <c r="U252" s="157" t="s">
        <v>170</v>
      </c>
      <c r="V252" s="157" t="s">
        <v>170</v>
      </c>
      <c r="W252" s="157" t="s">
        <v>170</v>
      </c>
      <c r="X252" s="157" t="s">
        <v>170</v>
      </c>
      <c r="Y252" s="157" t="s">
        <v>170</v>
      </c>
      <c r="Z252" s="157" t="s">
        <v>170</v>
      </c>
      <c r="AA252" s="157" t="s">
        <v>170</v>
      </c>
      <c r="AB252" s="157" t="s">
        <v>170</v>
      </c>
      <c r="AC252" s="157" t="s">
        <v>170</v>
      </c>
      <c r="AD252" s="157" t="s">
        <v>170</v>
      </c>
    </row>
    <row r="253" spans="1:30">
      <c r="A253" s="157">
        <v>2002</v>
      </c>
      <c r="B253" s="157">
        <v>30.386423000000001</v>
      </c>
      <c r="C253" s="157">
        <v>29.500758999999999</v>
      </c>
      <c r="D253" s="157">
        <v>29.471889999999998</v>
      </c>
      <c r="E253" s="157">
        <v>30.386423000000001</v>
      </c>
      <c r="F253" s="157" t="s">
        <v>170</v>
      </c>
      <c r="G253" s="157" t="s">
        <v>170</v>
      </c>
      <c r="H253" s="157" t="s">
        <v>170</v>
      </c>
      <c r="I253" s="157" t="s">
        <v>170</v>
      </c>
      <c r="J253" s="157" t="s">
        <v>170</v>
      </c>
      <c r="K253" s="157" t="s">
        <v>170</v>
      </c>
      <c r="L253" s="157" t="s">
        <v>170</v>
      </c>
      <c r="M253" s="157" t="s">
        <v>170</v>
      </c>
      <c r="N253" s="157" t="s">
        <v>170</v>
      </c>
      <c r="O253" s="157" t="s">
        <v>170</v>
      </c>
      <c r="P253" s="157" t="s">
        <v>170</v>
      </c>
      <c r="Q253" s="157" t="s">
        <v>170</v>
      </c>
      <c r="R253" s="157" t="s">
        <v>170</v>
      </c>
      <c r="S253" s="157" t="s">
        <v>170</v>
      </c>
      <c r="T253" s="157" t="s">
        <v>170</v>
      </c>
      <c r="U253" s="157" t="s">
        <v>170</v>
      </c>
      <c r="V253" s="157" t="s">
        <v>170</v>
      </c>
      <c r="W253" s="157" t="s">
        <v>170</v>
      </c>
      <c r="X253" s="157" t="s">
        <v>170</v>
      </c>
      <c r="Y253" s="157" t="s">
        <v>170</v>
      </c>
      <c r="Z253" s="157" t="s">
        <v>170</v>
      </c>
      <c r="AA253" s="157" t="s">
        <v>170</v>
      </c>
      <c r="AB253" s="157" t="s">
        <v>170</v>
      </c>
      <c r="AC253" s="157" t="s">
        <v>170</v>
      </c>
      <c r="AD253" s="157" t="s">
        <v>170</v>
      </c>
    </row>
    <row r="254" spans="1:30">
      <c r="A254" s="157">
        <v>2003</v>
      </c>
      <c r="B254" s="157">
        <v>31.965567</v>
      </c>
      <c r="C254" s="157">
        <v>29.474781</v>
      </c>
      <c r="D254" s="157">
        <v>29.441084</v>
      </c>
      <c r="E254" s="157">
        <v>30.461693</v>
      </c>
      <c r="F254" s="157">
        <v>31.965567</v>
      </c>
      <c r="G254" s="157" t="s">
        <v>170</v>
      </c>
      <c r="H254" s="157" t="s">
        <v>170</v>
      </c>
      <c r="I254" s="157" t="s">
        <v>170</v>
      </c>
      <c r="J254" s="157" t="s">
        <v>170</v>
      </c>
      <c r="K254" s="157" t="s">
        <v>170</v>
      </c>
      <c r="L254" s="157" t="s">
        <v>170</v>
      </c>
      <c r="M254" s="157" t="s">
        <v>170</v>
      </c>
      <c r="N254" s="157" t="s">
        <v>170</v>
      </c>
      <c r="O254" s="157" t="s">
        <v>170</v>
      </c>
      <c r="P254" s="157" t="s">
        <v>170</v>
      </c>
      <c r="Q254" s="157" t="s">
        <v>170</v>
      </c>
      <c r="R254" s="157" t="s">
        <v>170</v>
      </c>
      <c r="S254" s="157" t="s">
        <v>170</v>
      </c>
      <c r="T254" s="157" t="s">
        <v>170</v>
      </c>
      <c r="U254" s="157" t="s">
        <v>170</v>
      </c>
      <c r="V254" s="157" t="s">
        <v>170</v>
      </c>
      <c r="W254" s="157" t="s">
        <v>170</v>
      </c>
      <c r="X254" s="157" t="s">
        <v>170</v>
      </c>
      <c r="Y254" s="157" t="s">
        <v>170</v>
      </c>
      <c r="Z254" s="157" t="s">
        <v>170</v>
      </c>
      <c r="AA254" s="157" t="s">
        <v>170</v>
      </c>
      <c r="AB254" s="157" t="s">
        <v>170</v>
      </c>
      <c r="AC254" s="157" t="s">
        <v>170</v>
      </c>
      <c r="AD254" s="157" t="s">
        <v>170</v>
      </c>
    </row>
    <row r="255" spans="1:30">
      <c r="A255" s="157">
        <v>2004</v>
      </c>
      <c r="B255" s="157">
        <v>33.090114</v>
      </c>
      <c r="C255" s="157">
        <v>29.383617999999998</v>
      </c>
      <c r="D255" s="157">
        <v>29.345981999999999</v>
      </c>
      <c r="E255" s="157">
        <v>30.450184</v>
      </c>
      <c r="F255" s="157">
        <v>32.591152000000001</v>
      </c>
      <c r="G255" s="157">
        <v>33.090114</v>
      </c>
      <c r="H255" s="157" t="s">
        <v>170</v>
      </c>
      <c r="I255" s="157" t="s">
        <v>170</v>
      </c>
      <c r="J255" s="157" t="s">
        <v>170</v>
      </c>
      <c r="K255" s="157" t="s">
        <v>170</v>
      </c>
      <c r="L255" s="157" t="s">
        <v>170</v>
      </c>
      <c r="M255" s="157" t="s">
        <v>170</v>
      </c>
      <c r="N255" s="157" t="s">
        <v>170</v>
      </c>
      <c r="O255" s="157" t="s">
        <v>170</v>
      </c>
      <c r="P255" s="157" t="s">
        <v>170</v>
      </c>
      <c r="Q255" s="157" t="s">
        <v>170</v>
      </c>
      <c r="R255" s="157" t="s">
        <v>170</v>
      </c>
      <c r="S255" s="157" t="s">
        <v>170</v>
      </c>
      <c r="T255" s="157" t="s">
        <v>170</v>
      </c>
      <c r="U255" s="157" t="s">
        <v>170</v>
      </c>
      <c r="V255" s="157" t="s">
        <v>170</v>
      </c>
      <c r="W255" s="157" t="s">
        <v>170</v>
      </c>
      <c r="X255" s="157" t="s">
        <v>170</v>
      </c>
      <c r="Y255" s="157" t="s">
        <v>170</v>
      </c>
      <c r="Z255" s="157" t="s">
        <v>170</v>
      </c>
      <c r="AA255" s="157" t="s">
        <v>170</v>
      </c>
      <c r="AB255" s="157" t="s">
        <v>170</v>
      </c>
      <c r="AC255" s="157" t="s">
        <v>170</v>
      </c>
      <c r="AD255" s="157" t="s">
        <v>170</v>
      </c>
    </row>
    <row r="256" spans="1:30">
      <c r="A256" s="157">
        <v>2005</v>
      </c>
      <c r="B256" s="157">
        <v>33.758226999999998</v>
      </c>
      <c r="C256" s="157">
        <v>29.233574999999998</v>
      </c>
      <c r="D256" s="157">
        <v>29.192798</v>
      </c>
      <c r="E256" s="157">
        <v>30.360555999999999</v>
      </c>
      <c r="F256" s="157">
        <v>33.015079</v>
      </c>
      <c r="G256" s="157">
        <v>33.958041999999999</v>
      </c>
      <c r="H256" s="157">
        <v>33.758226999999998</v>
      </c>
      <c r="I256" s="157" t="s">
        <v>170</v>
      </c>
      <c r="J256" s="157" t="s">
        <v>170</v>
      </c>
      <c r="K256" s="157" t="s">
        <v>170</v>
      </c>
      <c r="L256" s="157" t="s">
        <v>170</v>
      </c>
      <c r="M256" s="157" t="s">
        <v>170</v>
      </c>
      <c r="N256" s="157" t="s">
        <v>170</v>
      </c>
      <c r="O256" s="157" t="s">
        <v>170</v>
      </c>
      <c r="P256" s="157" t="s">
        <v>170</v>
      </c>
      <c r="Q256" s="157" t="s">
        <v>170</v>
      </c>
      <c r="R256" s="157" t="s">
        <v>170</v>
      </c>
      <c r="S256" s="157" t="s">
        <v>170</v>
      </c>
      <c r="T256" s="157" t="s">
        <v>170</v>
      </c>
      <c r="U256" s="157" t="s">
        <v>170</v>
      </c>
      <c r="V256" s="157" t="s">
        <v>170</v>
      </c>
      <c r="W256" s="157" t="s">
        <v>170</v>
      </c>
      <c r="X256" s="157" t="s">
        <v>170</v>
      </c>
      <c r="Y256" s="157" t="s">
        <v>170</v>
      </c>
      <c r="Z256" s="157" t="s">
        <v>170</v>
      </c>
      <c r="AA256" s="157" t="s">
        <v>170</v>
      </c>
      <c r="AB256" s="157" t="s">
        <v>170</v>
      </c>
      <c r="AC256" s="157" t="s">
        <v>170</v>
      </c>
      <c r="AD256" s="157" t="s">
        <v>170</v>
      </c>
    </row>
    <row r="257" spans="1:30">
      <c r="A257" s="157">
        <v>2006</v>
      </c>
      <c r="B257" s="157">
        <v>34.985774999999997</v>
      </c>
      <c r="C257" s="157">
        <v>29.030501000000001</v>
      </c>
      <c r="D257" s="157">
        <v>28.987295</v>
      </c>
      <c r="E257" s="157">
        <v>30.200810000000001</v>
      </c>
      <c r="F257" s="157">
        <v>33.260024000000001</v>
      </c>
      <c r="G257" s="157">
        <v>34.553455</v>
      </c>
      <c r="H257" s="157">
        <v>34.660089999999997</v>
      </c>
      <c r="I257" s="157">
        <v>34.985774999999997</v>
      </c>
      <c r="J257" s="157" t="s">
        <v>170</v>
      </c>
      <c r="K257" s="157" t="s">
        <v>170</v>
      </c>
      <c r="L257" s="157" t="s">
        <v>170</v>
      </c>
      <c r="M257" s="157" t="s">
        <v>170</v>
      </c>
      <c r="N257" s="157" t="s">
        <v>170</v>
      </c>
      <c r="O257" s="157" t="s">
        <v>170</v>
      </c>
      <c r="P257" s="157" t="s">
        <v>170</v>
      </c>
      <c r="Q257" s="157" t="s">
        <v>170</v>
      </c>
      <c r="R257" s="157" t="s">
        <v>170</v>
      </c>
      <c r="S257" s="157" t="s">
        <v>170</v>
      </c>
      <c r="T257" s="157" t="s">
        <v>170</v>
      </c>
      <c r="U257" s="157" t="s">
        <v>170</v>
      </c>
      <c r="V257" s="157" t="s">
        <v>170</v>
      </c>
      <c r="W257" s="157" t="s">
        <v>170</v>
      </c>
      <c r="X257" s="157" t="s">
        <v>170</v>
      </c>
      <c r="Y257" s="157" t="s">
        <v>170</v>
      </c>
      <c r="Z257" s="157" t="s">
        <v>170</v>
      </c>
      <c r="AA257" s="157" t="s">
        <v>170</v>
      </c>
      <c r="AB257" s="157" t="s">
        <v>170</v>
      </c>
      <c r="AC257" s="157" t="s">
        <v>170</v>
      </c>
      <c r="AD257" s="157" t="s">
        <v>170</v>
      </c>
    </row>
    <row r="258" spans="1:30">
      <c r="A258" s="157">
        <v>2007</v>
      </c>
      <c r="B258" s="157">
        <v>34.954695000000001</v>
      </c>
      <c r="C258" s="157">
        <v>28.779820000000001</v>
      </c>
      <c r="D258" s="157">
        <v>28.734822999999999</v>
      </c>
      <c r="E258" s="157">
        <v>29.978334</v>
      </c>
      <c r="F258" s="157">
        <v>33.346622000000004</v>
      </c>
      <c r="G258" s="157">
        <v>34.909500000000001</v>
      </c>
      <c r="H258" s="157">
        <v>35.261195000000001</v>
      </c>
      <c r="I258" s="157">
        <v>36.001961000000001</v>
      </c>
      <c r="J258" s="157">
        <v>34.954695000000001</v>
      </c>
      <c r="K258" s="157" t="s">
        <v>170</v>
      </c>
      <c r="L258" s="157" t="s">
        <v>170</v>
      </c>
      <c r="M258" s="157" t="s">
        <v>170</v>
      </c>
      <c r="N258" s="157" t="s">
        <v>170</v>
      </c>
      <c r="O258" s="157" t="s">
        <v>170</v>
      </c>
      <c r="P258" s="157" t="s">
        <v>170</v>
      </c>
      <c r="Q258" s="157" t="s">
        <v>170</v>
      </c>
      <c r="R258" s="157" t="s">
        <v>170</v>
      </c>
      <c r="S258" s="157" t="s">
        <v>170</v>
      </c>
      <c r="T258" s="157" t="s">
        <v>170</v>
      </c>
      <c r="U258" s="157" t="s">
        <v>170</v>
      </c>
      <c r="V258" s="157" t="s">
        <v>170</v>
      </c>
      <c r="W258" s="157" t="s">
        <v>170</v>
      </c>
      <c r="X258" s="157" t="s">
        <v>170</v>
      </c>
      <c r="Y258" s="157" t="s">
        <v>170</v>
      </c>
      <c r="Z258" s="157" t="s">
        <v>170</v>
      </c>
      <c r="AA258" s="157" t="s">
        <v>170</v>
      </c>
      <c r="AB258" s="157" t="s">
        <v>170</v>
      </c>
      <c r="AC258" s="157" t="s">
        <v>170</v>
      </c>
      <c r="AD258" s="157" t="s">
        <v>170</v>
      </c>
    </row>
    <row r="259" spans="1:30">
      <c r="A259" s="157">
        <v>2008</v>
      </c>
      <c r="B259" s="157">
        <v>36.159453999999997</v>
      </c>
      <c r="C259" s="157">
        <v>28.486557999999999</v>
      </c>
      <c r="D259" s="157">
        <v>28.440337</v>
      </c>
      <c r="E259" s="157">
        <v>29.699945</v>
      </c>
      <c r="F259" s="157">
        <v>33.293633</v>
      </c>
      <c r="G259" s="157">
        <v>35.056072</v>
      </c>
      <c r="H259" s="157">
        <v>35.599882999999998</v>
      </c>
      <c r="I259" s="157">
        <v>36.658005000000003</v>
      </c>
      <c r="J259" s="157">
        <v>35.764144999999999</v>
      </c>
      <c r="K259" s="157">
        <v>36.159453999999997</v>
      </c>
      <c r="L259" s="157" t="s">
        <v>170</v>
      </c>
      <c r="M259" s="157" t="s">
        <v>170</v>
      </c>
      <c r="N259" s="157" t="s">
        <v>170</v>
      </c>
      <c r="O259" s="157" t="s">
        <v>170</v>
      </c>
      <c r="P259" s="157" t="s">
        <v>170</v>
      </c>
      <c r="Q259" s="157" t="s">
        <v>170</v>
      </c>
      <c r="R259" s="157" t="s">
        <v>170</v>
      </c>
      <c r="S259" s="157" t="s">
        <v>170</v>
      </c>
      <c r="T259" s="157" t="s">
        <v>170</v>
      </c>
      <c r="U259" s="157" t="s">
        <v>170</v>
      </c>
      <c r="V259" s="157" t="s">
        <v>170</v>
      </c>
      <c r="W259" s="157" t="s">
        <v>170</v>
      </c>
      <c r="X259" s="157" t="s">
        <v>170</v>
      </c>
      <c r="Y259" s="157" t="s">
        <v>170</v>
      </c>
      <c r="Z259" s="157" t="s">
        <v>170</v>
      </c>
      <c r="AA259" s="157" t="s">
        <v>170</v>
      </c>
      <c r="AB259" s="157" t="s">
        <v>170</v>
      </c>
      <c r="AC259" s="157" t="s">
        <v>170</v>
      </c>
      <c r="AD259" s="157" t="s">
        <v>170</v>
      </c>
    </row>
    <row r="260" spans="1:30">
      <c r="A260" s="157">
        <v>2009</v>
      </c>
      <c r="B260" s="157">
        <v>37.404161999999999</v>
      </c>
      <c r="C260" s="157">
        <v>28.155367999999999</v>
      </c>
      <c r="D260" s="157">
        <v>28.108425</v>
      </c>
      <c r="E260" s="157">
        <v>29.371928</v>
      </c>
      <c r="F260" s="157">
        <v>33.118093999999999</v>
      </c>
      <c r="G260" s="157">
        <v>35.020100999999997</v>
      </c>
      <c r="H260" s="157">
        <v>35.710555999999997</v>
      </c>
      <c r="I260" s="157">
        <v>37.003053999999999</v>
      </c>
      <c r="J260" s="157">
        <v>36.245795999999999</v>
      </c>
      <c r="K260" s="157">
        <v>36.819628000000002</v>
      </c>
      <c r="L260" s="157">
        <v>37.404161999999999</v>
      </c>
      <c r="M260" s="157" t="s">
        <v>170</v>
      </c>
      <c r="N260" s="157" t="s">
        <v>170</v>
      </c>
      <c r="O260" s="157" t="s">
        <v>170</v>
      </c>
      <c r="P260" s="157" t="s">
        <v>170</v>
      </c>
      <c r="Q260" s="157" t="s">
        <v>170</v>
      </c>
      <c r="R260" s="157" t="s">
        <v>170</v>
      </c>
      <c r="S260" s="157" t="s">
        <v>170</v>
      </c>
      <c r="T260" s="157" t="s">
        <v>170</v>
      </c>
      <c r="U260" s="157" t="s">
        <v>170</v>
      </c>
      <c r="V260" s="157" t="s">
        <v>170</v>
      </c>
      <c r="W260" s="157" t="s">
        <v>170</v>
      </c>
      <c r="X260" s="157" t="s">
        <v>170</v>
      </c>
      <c r="Y260" s="157" t="s">
        <v>170</v>
      </c>
      <c r="Z260" s="157" t="s">
        <v>170</v>
      </c>
      <c r="AA260" s="157" t="s">
        <v>170</v>
      </c>
      <c r="AB260" s="157" t="s">
        <v>170</v>
      </c>
      <c r="AC260" s="157" t="s">
        <v>170</v>
      </c>
      <c r="AD260" s="157" t="s">
        <v>170</v>
      </c>
    </row>
    <row r="261" spans="1:30">
      <c r="A261" s="157">
        <v>2010</v>
      </c>
      <c r="B261" s="157">
        <v>38.450577000000003</v>
      </c>
      <c r="C261" s="157">
        <v>27.790557</v>
      </c>
      <c r="D261" s="157">
        <v>27.743335999999999</v>
      </c>
      <c r="E261" s="157">
        <v>29.000070999999998</v>
      </c>
      <c r="F261" s="157">
        <v>32.835464999999999</v>
      </c>
      <c r="G261" s="157">
        <v>34.825816000000003</v>
      </c>
      <c r="H261" s="157">
        <v>35.624039000000003</v>
      </c>
      <c r="I261" s="157">
        <v>37.080846000000001</v>
      </c>
      <c r="J261" s="157">
        <v>36.445016000000003</v>
      </c>
      <c r="K261" s="157">
        <v>37.148224999999996</v>
      </c>
      <c r="L261" s="157">
        <v>38.067965999999998</v>
      </c>
      <c r="M261" s="157">
        <v>38.450577000000003</v>
      </c>
      <c r="N261" s="157" t="s">
        <v>170</v>
      </c>
      <c r="O261" s="157" t="s">
        <v>170</v>
      </c>
      <c r="P261" s="157" t="s">
        <v>170</v>
      </c>
      <c r="Q261" s="157" t="s">
        <v>170</v>
      </c>
      <c r="R261" s="157" t="s">
        <v>170</v>
      </c>
      <c r="S261" s="157" t="s">
        <v>170</v>
      </c>
      <c r="T261" s="157" t="s">
        <v>170</v>
      </c>
      <c r="U261" s="157" t="s">
        <v>170</v>
      </c>
      <c r="V261" s="157" t="s">
        <v>170</v>
      </c>
      <c r="W261" s="157" t="s">
        <v>170</v>
      </c>
      <c r="X261" s="157" t="s">
        <v>170</v>
      </c>
      <c r="Y261" s="157" t="s">
        <v>170</v>
      </c>
      <c r="Z261" s="157" t="s">
        <v>170</v>
      </c>
      <c r="AA261" s="157" t="s">
        <v>170</v>
      </c>
      <c r="AB261" s="157" t="s">
        <v>170</v>
      </c>
      <c r="AC261" s="157" t="s">
        <v>170</v>
      </c>
      <c r="AD261" s="157" t="s">
        <v>170</v>
      </c>
    </row>
    <row r="262" spans="1:30">
      <c r="A262" s="157">
        <v>2011</v>
      </c>
      <c r="B262" s="157">
        <v>39.629116000000003</v>
      </c>
      <c r="C262" s="157">
        <v>27.396106</v>
      </c>
      <c r="D262" s="157">
        <v>27.348996</v>
      </c>
      <c r="E262" s="157">
        <v>28.589701999999999</v>
      </c>
      <c r="F262" s="157">
        <v>32.459753999999997</v>
      </c>
      <c r="G262" s="157">
        <v>34.494988999999997</v>
      </c>
      <c r="H262" s="157">
        <v>35.367919000000001</v>
      </c>
      <c r="I262" s="157">
        <v>36.930247999999999</v>
      </c>
      <c r="J262" s="157">
        <v>36.402155999999998</v>
      </c>
      <c r="K262" s="157">
        <v>37.193641</v>
      </c>
      <c r="L262" s="157">
        <v>38.35427</v>
      </c>
      <c r="M262" s="157">
        <v>39.174626000000004</v>
      </c>
      <c r="N262" s="157">
        <v>39.629116000000003</v>
      </c>
      <c r="O262" s="157" t="s">
        <v>170</v>
      </c>
      <c r="P262" s="157" t="s">
        <v>170</v>
      </c>
      <c r="Q262" s="157" t="s">
        <v>170</v>
      </c>
      <c r="R262" s="157" t="s">
        <v>170</v>
      </c>
      <c r="S262" s="157" t="s">
        <v>170</v>
      </c>
      <c r="T262" s="157" t="s">
        <v>170</v>
      </c>
      <c r="U262" s="157" t="s">
        <v>170</v>
      </c>
      <c r="V262" s="157" t="s">
        <v>170</v>
      </c>
      <c r="W262" s="157" t="s">
        <v>170</v>
      </c>
      <c r="X262" s="157" t="s">
        <v>170</v>
      </c>
      <c r="Y262" s="157" t="s">
        <v>170</v>
      </c>
      <c r="Z262" s="157" t="s">
        <v>170</v>
      </c>
      <c r="AA262" s="157" t="s">
        <v>170</v>
      </c>
      <c r="AB262" s="157" t="s">
        <v>170</v>
      </c>
      <c r="AC262" s="157" t="s">
        <v>170</v>
      </c>
      <c r="AD262" s="157" t="s">
        <v>170</v>
      </c>
    </row>
    <row r="263" spans="1:30">
      <c r="A263" s="157">
        <v>2012</v>
      </c>
      <c r="B263" s="157">
        <v>40.471041999999997</v>
      </c>
      <c r="C263" s="157">
        <v>26.975688999999999</v>
      </c>
      <c r="D263" s="157">
        <v>26.929031999999999</v>
      </c>
      <c r="E263" s="157">
        <v>28.145717999999999</v>
      </c>
      <c r="F263" s="157">
        <v>32.003639999999997</v>
      </c>
      <c r="G263" s="157">
        <v>34.047159999999998</v>
      </c>
      <c r="H263" s="157">
        <v>34.966850999999998</v>
      </c>
      <c r="I263" s="157">
        <v>36.585742000000003</v>
      </c>
      <c r="J263" s="157">
        <v>36.153047999999998</v>
      </c>
      <c r="K263" s="157">
        <v>36.998685000000002</v>
      </c>
      <c r="L263" s="157">
        <v>38.321983000000003</v>
      </c>
      <c r="M263" s="157">
        <v>39.456470000000003</v>
      </c>
      <c r="N263" s="157">
        <v>40.402859999999997</v>
      </c>
      <c r="O263" s="157">
        <v>40.471041999999997</v>
      </c>
      <c r="P263" s="157" t="s">
        <v>170</v>
      </c>
      <c r="Q263" s="157" t="s">
        <v>170</v>
      </c>
      <c r="R263" s="157" t="s">
        <v>170</v>
      </c>
      <c r="S263" s="157" t="s">
        <v>170</v>
      </c>
      <c r="T263" s="157" t="s">
        <v>170</v>
      </c>
      <c r="U263" s="157" t="s">
        <v>170</v>
      </c>
      <c r="V263" s="157" t="s">
        <v>170</v>
      </c>
      <c r="W263" s="157" t="s">
        <v>170</v>
      </c>
      <c r="X263" s="157" t="s">
        <v>170</v>
      </c>
      <c r="Y263" s="157" t="s">
        <v>170</v>
      </c>
      <c r="Z263" s="157" t="s">
        <v>170</v>
      </c>
      <c r="AA263" s="157" t="s">
        <v>170</v>
      </c>
      <c r="AB263" s="157" t="s">
        <v>170</v>
      </c>
      <c r="AC263" s="157" t="s">
        <v>170</v>
      </c>
      <c r="AD263" s="157" t="s">
        <v>170</v>
      </c>
    </row>
    <row r="264" spans="1:30">
      <c r="A264" s="157">
        <v>2013</v>
      </c>
      <c r="B264" s="157">
        <v>40.940936000000001</v>
      </c>
      <c r="C264" s="157">
        <v>26.532699000000001</v>
      </c>
      <c r="D264" s="157">
        <v>26.486792000000001</v>
      </c>
      <c r="E264" s="157">
        <v>27.672616999999999</v>
      </c>
      <c r="F264" s="157">
        <v>31.478586</v>
      </c>
      <c r="G264" s="157">
        <v>33.499834999999997</v>
      </c>
      <c r="H264" s="157">
        <v>34.442832000000003</v>
      </c>
      <c r="I264" s="157">
        <v>36.077874000000001</v>
      </c>
      <c r="J264" s="157">
        <v>35.729463000000003</v>
      </c>
      <c r="K264" s="157">
        <v>36.601157999999998</v>
      </c>
      <c r="L264" s="157">
        <v>38.022767999999999</v>
      </c>
      <c r="M264" s="157">
        <v>39.369880000000002</v>
      </c>
      <c r="N264" s="157">
        <v>40.658051999999998</v>
      </c>
      <c r="O264" s="157">
        <v>41.321136000000003</v>
      </c>
      <c r="P264" s="157">
        <v>40.940936000000001</v>
      </c>
      <c r="Q264" s="157" t="s">
        <v>170</v>
      </c>
      <c r="R264" s="157" t="s">
        <v>170</v>
      </c>
      <c r="S264" s="157" t="s">
        <v>170</v>
      </c>
      <c r="T264" s="157" t="s">
        <v>170</v>
      </c>
      <c r="U264" s="157" t="s">
        <v>170</v>
      </c>
      <c r="V264" s="157" t="s">
        <v>170</v>
      </c>
      <c r="W264" s="157" t="s">
        <v>170</v>
      </c>
      <c r="X264" s="157" t="s">
        <v>170</v>
      </c>
      <c r="Y264" s="157" t="s">
        <v>170</v>
      </c>
      <c r="Z264" s="157" t="s">
        <v>170</v>
      </c>
      <c r="AA264" s="157" t="s">
        <v>170</v>
      </c>
      <c r="AB264" s="157" t="s">
        <v>170</v>
      </c>
      <c r="AC264" s="157" t="s">
        <v>170</v>
      </c>
      <c r="AD264" s="157" t="s">
        <v>170</v>
      </c>
    </row>
    <row r="265" spans="1:30">
      <c r="A265" s="157">
        <v>2014</v>
      </c>
      <c r="B265" s="157">
        <v>41.133265999999999</v>
      </c>
      <c r="C265" s="157">
        <v>26.070263000000001</v>
      </c>
      <c r="D265" s="157">
        <v>26.025361</v>
      </c>
      <c r="E265" s="157">
        <v>27.174527000000001</v>
      </c>
      <c r="F265" s="157">
        <v>30.894938</v>
      </c>
      <c r="G265" s="157">
        <v>32.868678000000003</v>
      </c>
      <c r="H265" s="157">
        <v>33.815458</v>
      </c>
      <c r="I265" s="157">
        <v>35.433649000000003</v>
      </c>
      <c r="J265" s="157">
        <v>35.159519000000003</v>
      </c>
      <c r="K265" s="157">
        <v>36.034384000000003</v>
      </c>
      <c r="L265" s="157">
        <v>37.501842000000003</v>
      </c>
      <c r="M265" s="157">
        <v>38.978924999999997</v>
      </c>
      <c r="N265" s="157">
        <v>40.487586</v>
      </c>
      <c r="O265" s="157">
        <v>41.564757</v>
      </c>
      <c r="P265" s="157">
        <v>41.623873000000003</v>
      </c>
      <c r="Q265" s="157">
        <v>41.133265999999999</v>
      </c>
      <c r="R265" s="157" t="s">
        <v>170</v>
      </c>
      <c r="S265" s="157" t="s">
        <v>170</v>
      </c>
      <c r="T265" s="157" t="s">
        <v>170</v>
      </c>
      <c r="U265" s="157" t="s">
        <v>170</v>
      </c>
      <c r="V265" s="157" t="s">
        <v>170</v>
      </c>
      <c r="W265" s="157" t="s">
        <v>170</v>
      </c>
      <c r="X265" s="157" t="s">
        <v>170</v>
      </c>
      <c r="Y265" s="157" t="s">
        <v>170</v>
      </c>
      <c r="Z265" s="157" t="s">
        <v>170</v>
      </c>
      <c r="AA265" s="157" t="s">
        <v>170</v>
      </c>
      <c r="AB265" s="157" t="s">
        <v>170</v>
      </c>
      <c r="AC265" s="157" t="s">
        <v>170</v>
      </c>
      <c r="AD265" s="157" t="s">
        <v>170</v>
      </c>
    </row>
    <row r="266" spans="1:30">
      <c r="A266" s="157">
        <v>2015</v>
      </c>
      <c r="B266" s="157">
        <v>41.585129000000002</v>
      </c>
      <c r="C266" s="157">
        <v>25.591259999999998</v>
      </c>
      <c r="D266" s="157">
        <v>25.547582999999999</v>
      </c>
      <c r="E266" s="157">
        <v>26.655228999999999</v>
      </c>
      <c r="F266" s="157">
        <v>30.262024</v>
      </c>
      <c r="G266" s="157">
        <v>32.167679</v>
      </c>
      <c r="H266" s="157">
        <v>33.102155000000003</v>
      </c>
      <c r="I266" s="157">
        <v>34.676900000000003</v>
      </c>
      <c r="J266" s="157">
        <v>34.468057999999999</v>
      </c>
      <c r="K266" s="157">
        <v>35.327674999999999</v>
      </c>
      <c r="L266" s="157">
        <v>36.798696999999997</v>
      </c>
      <c r="M266" s="157">
        <v>38.339125000000003</v>
      </c>
      <c r="N266" s="157">
        <v>39.971251000000002</v>
      </c>
      <c r="O266" s="157">
        <v>41.318024999999999</v>
      </c>
      <c r="P266" s="157">
        <v>41.690157999999997</v>
      </c>
      <c r="Q266" s="157">
        <v>41.588382000000003</v>
      </c>
      <c r="R266" s="157">
        <v>41.585129000000002</v>
      </c>
      <c r="S266" s="157" t="s">
        <v>170</v>
      </c>
      <c r="T266" s="157" t="s">
        <v>170</v>
      </c>
      <c r="U266" s="157" t="s">
        <v>170</v>
      </c>
      <c r="V266" s="157" t="s">
        <v>170</v>
      </c>
      <c r="W266" s="157" t="s">
        <v>170</v>
      </c>
      <c r="X266" s="157" t="s">
        <v>170</v>
      </c>
      <c r="Y266" s="157" t="s">
        <v>170</v>
      </c>
      <c r="Z266" s="157" t="s">
        <v>170</v>
      </c>
      <c r="AA266" s="157" t="s">
        <v>170</v>
      </c>
      <c r="AB266" s="157" t="s">
        <v>170</v>
      </c>
      <c r="AC266" s="157" t="s">
        <v>170</v>
      </c>
      <c r="AD266" s="157" t="s">
        <v>170</v>
      </c>
    </row>
    <row r="267" spans="1:30">
      <c r="A267" s="157">
        <v>2016</v>
      </c>
      <c r="B267" s="157">
        <v>40.837102000000002</v>
      </c>
      <c r="C267" s="157">
        <v>25.098337000000001</v>
      </c>
      <c r="D267" s="157">
        <v>25.056069999999998</v>
      </c>
      <c r="E267" s="157">
        <v>26.118182999999998</v>
      </c>
      <c r="F267" s="157">
        <v>29.588235000000001</v>
      </c>
      <c r="G267" s="157">
        <v>31.409306999999998</v>
      </c>
      <c r="H267" s="157">
        <v>32.318387000000001</v>
      </c>
      <c r="I267" s="157">
        <v>33.828609</v>
      </c>
      <c r="J267" s="157">
        <v>33.676977000000001</v>
      </c>
      <c r="K267" s="157">
        <v>34.506762000000002</v>
      </c>
      <c r="L267" s="157">
        <v>35.947744</v>
      </c>
      <c r="M267" s="157">
        <v>37.498468000000003</v>
      </c>
      <c r="N267" s="157">
        <v>39.177404000000003</v>
      </c>
      <c r="O267" s="157">
        <v>40.679554000000003</v>
      </c>
      <c r="P267" s="157">
        <v>41.264127000000002</v>
      </c>
      <c r="Q267" s="157">
        <v>41.441580999999999</v>
      </c>
      <c r="R267" s="157">
        <v>41.839472000000001</v>
      </c>
      <c r="S267" s="157">
        <v>40.837102000000002</v>
      </c>
      <c r="T267" s="157" t="s">
        <v>170</v>
      </c>
      <c r="U267" s="157" t="s">
        <v>170</v>
      </c>
      <c r="V267" s="157" t="s">
        <v>170</v>
      </c>
      <c r="W267" s="157" t="s">
        <v>170</v>
      </c>
      <c r="X267" s="157" t="s">
        <v>170</v>
      </c>
      <c r="Y267" s="157" t="s">
        <v>170</v>
      </c>
      <c r="Z267" s="157" t="s">
        <v>170</v>
      </c>
      <c r="AA267" s="157" t="s">
        <v>170</v>
      </c>
      <c r="AB267" s="157" t="s">
        <v>170</v>
      </c>
      <c r="AC267" s="157" t="s">
        <v>170</v>
      </c>
      <c r="AD267" s="157" t="s">
        <v>170</v>
      </c>
    </row>
    <row r="268" spans="1:30">
      <c r="A268" s="157">
        <v>2017</v>
      </c>
      <c r="B268" s="157">
        <v>41.456657999999997</v>
      </c>
      <c r="C268" s="157">
        <v>24.593927000000001</v>
      </c>
      <c r="D268" s="157">
        <v>24.553227</v>
      </c>
      <c r="E268" s="157">
        <v>25.566552999999999</v>
      </c>
      <c r="F268" s="157">
        <v>28.88111</v>
      </c>
      <c r="G268" s="157">
        <v>30.604655000000001</v>
      </c>
      <c r="H268" s="157">
        <v>31.477847000000001</v>
      </c>
      <c r="I268" s="157">
        <v>32.907207</v>
      </c>
      <c r="J268" s="157">
        <v>32.805539000000003</v>
      </c>
      <c r="K268" s="157">
        <v>33.594177000000002</v>
      </c>
      <c r="L268" s="157">
        <v>34.978886000000003</v>
      </c>
      <c r="M268" s="157">
        <v>36.498314999999998</v>
      </c>
      <c r="N268" s="157">
        <v>38.164423999999997</v>
      </c>
      <c r="O268" s="157">
        <v>39.732826000000003</v>
      </c>
      <c r="P268" s="157">
        <v>40.450544999999998</v>
      </c>
      <c r="Q268" s="157">
        <v>40.820228999999998</v>
      </c>
      <c r="R268" s="157">
        <v>41.483291000000001</v>
      </c>
      <c r="S268" s="157">
        <v>40.793926999999996</v>
      </c>
      <c r="T268" s="157">
        <v>41.456657999999997</v>
      </c>
      <c r="U268" s="157" t="s">
        <v>170</v>
      </c>
      <c r="V268" s="157" t="s">
        <v>170</v>
      </c>
      <c r="W268" s="157" t="s">
        <v>170</v>
      </c>
      <c r="X268" s="157" t="s">
        <v>170</v>
      </c>
      <c r="Y268" s="157" t="s">
        <v>170</v>
      </c>
      <c r="Z268" s="157" t="s">
        <v>170</v>
      </c>
      <c r="AA268" s="157" t="s">
        <v>170</v>
      </c>
      <c r="AB268" s="157" t="s">
        <v>170</v>
      </c>
      <c r="AC268" s="157" t="s">
        <v>170</v>
      </c>
      <c r="AD268" s="157" t="s">
        <v>170</v>
      </c>
    </row>
    <row r="269" spans="1:30">
      <c r="A269" s="157">
        <v>2018</v>
      </c>
      <c r="B269" s="157" t="s">
        <v>170</v>
      </c>
      <c r="C269" s="157">
        <v>24.080261</v>
      </c>
      <c r="D269" s="157">
        <v>24.041255</v>
      </c>
      <c r="E269" s="157">
        <v>25.003223999999999</v>
      </c>
      <c r="F269" s="157">
        <v>28.147407000000001</v>
      </c>
      <c r="G269" s="157">
        <v>29.763572</v>
      </c>
      <c r="H269" s="157">
        <v>30.592635000000001</v>
      </c>
      <c r="I269" s="157">
        <v>31.928840999999998</v>
      </c>
      <c r="J269" s="157">
        <v>31.870643000000001</v>
      </c>
      <c r="K269" s="157">
        <v>32.609599000000003</v>
      </c>
      <c r="L269" s="157">
        <v>33.918039999999998</v>
      </c>
      <c r="M269" s="157">
        <v>35.374211000000003</v>
      </c>
      <c r="N269" s="157">
        <v>36.982010000000002</v>
      </c>
      <c r="O269" s="157">
        <v>38.548262999999999</v>
      </c>
      <c r="P269" s="157">
        <v>39.337376999999996</v>
      </c>
      <c r="Q269" s="157">
        <v>39.830903999999997</v>
      </c>
      <c r="R269" s="157">
        <v>40.653880999999998</v>
      </c>
      <c r="S269" s="157">
        <v>40.209758999999998</v>
      </c>
      <c r="T269" s="157">
        <v>41.255600999999999</v>
      </c>
      <c r="U269" s="157">
        <v>41.456657999999997</v>
      </c>
      <c r="V269" s="157" t="s">
        <v>170</v>
      </c>
      <c r="W269" s="157" t="s">
        <v>170</v>
      </c>
      <c r="X269" s="157" t="s">
        <v>170</v>
      </c>
      <c r="Y269" s="157" t="s">
        <v>170</v>
      </c>
      <c r="Z269" s="157" t="s">
        <v>170</v>
      </c>
      <c r="AA269" s="157" t="s">
        <v>170</v>
      </c>
      <c r="AB269" s="157" t="s">
        <v>170</v>
      </c>
      <c r="AC269" s="157" t="s">
        <v>170</v>
      </c>
      <c r="AD269" s="157" t="s">
        <v>170</v>
      </c>
    </row>
    <row r="270" spans="1:30">
      <c r="A270" s="157">
        <v>2019</v>
      </c>
      <c r="B270" s="157" t="s">
        <v>170</v>
      </c>
      <c r="C270" s="157">
        <v>23.559381999999999</v>
      </c>
      <c r="D270" s="157">
        <v>23.522175000000001</v>
      </c>
      <c r="E270" s="157">
        <v>24.430826</v>
      </c>
      <c r="F270" s="157">
        <v>27.393173000000001</v>
      </c>
      <c r="G270" s="157">
        <v>28.894774000000002</v>
      </c>
      <c r="H270" s="157">
        <v>29.673410000000001</v>
      </c>
      <c r="I270" s="157">
        <v>30.907617999999999</v>
      </c>
      <c r="J270" s="157">
        <v>30.887074999999999</v>
      </c>
      <c r="K270" s="157">
        <v>31.570163000000001</v>
      </c>
      <c r="L270" s="157">
        <v>32.787588999999997</v>
      </c>
      <c r="M270" s="157">
        <v>34.156588999999997</v>
      </c>
      <c r="N270" s="157">
        <v>35.672305000000001</v>
      </c>
      <c r="O270" s="157">
        <v>37.185037000000001</v>
      </c>
      <c r="P270" s="157">
        <v>37.998184999999999</v>
      </c>
      <c r="Q270" s="157">
        <v>38.562435999999998</v>
      </c>
      <c r="R270" s="157">
        <v>39.465004999999998</v>
      </c>
      <c r="S270" s="157">
        <v>39.210863000000003</v>
      </c>
      <c r="T270" s="157">
        <v>40.473025999999997</v>
      </c>
      <c r="U270" s="157">
        <v>41.156649999999999</v>
      </c>
      <c r="V270" s="157">
        <v>41.456657999999997</v>
      </c>
      <c r="W270" s="157" t="s">
        <v>170</v>
      </c>
      <c r="X270" s="157" t="s">
        <v>170</v>
      </c>
      <c r="Y270" s="157" t="s">
        <v>170</v>
      </c>
      <c r="Z270" s="157" t="s">
        <v>170</v>
      </c>
      <c r="AA270" s="157" t="s">
        <v>170</v>
      </c>
      <c r="AB270" s="157" t="s">
        <v>170</v>
      </c>
      <c r="AC270" s="157" t="s">
        <v>170</v>
      </c>
      <c r="AD270" s="157" t="s">
        <v>170</v>
      </c>
    </row>
    <row r="271" spans="1:30">
      <c r="A271" s="157">
        <v>2020</v>
      </c>
      <c r="B271" s="157" t="s">
        <v>170</v>
      </c>
      <c r="C271" s="157">
        <v>23.033159999999999</v>
      </c>
      <c r="D271" s="157">
        <v>22.997833</v>
      </c>
      <c r="E271" s="157">
        <v>23.851751</v>
      </c>
      <c r="F271" s="157">
        <v>26.623804</v>
      </c>
      <c r="G271" s="157">
        <v>28.005960999999999</v>
      </c>
      <c r="H271" s="157">
        <v>28.729538000000002</v>
      </c>
      <c r="I271" s="157">
        <v>29.855816000000001</v>
      </c>
      <c r="J271" s="157">
        <v>29.867732</v>
      </c>
      <c r="K271" s="157">
        <v>30.490742999999998</v>
      </c>
      <c r="L271" s="157">
        <v>31.606797</v>
      </c>
      <c r="M271" s="157">
        <v>32.871406999999998</v>
      </c>
      <c r="N271" s="157">
        <v>34.270898000000003</v>
      </c>
      <c r="O271" s="157">
        <v>35.692639</v>
      </c>
      <c r="P271" s="157">
        <v>36.494202999999999</v>
      </c>
      <c r="Q271" s="157">
        <v>37.088524</v>
      </c>
      <c r="R271" s="157">
        <v>38.010494999999999</v>
      </c>
      <c r="S271" s="157">
        <v>37.901471999999998</v>
      </c>
      <c r="T271" s="157">
        <v>39.255495000000003</v>
      </c>
      <c r="U271" s="157">
        <v>40.228025000000002</v>
      </c>
      <c r="V271" s="157">
        <v>41.080238000000001</v>
      </c>
      <c r="W271" s="157">
        <v>41.456657999999997</v>
      </c>
      <c r="X271" s="157" t="s">
        <v>170</v>
      </c>
      <c r="Y271" s="157" t="s">
        <v>170</v>
      </c>
      <c r="Z271" s="157" t="s">
        <v>170</v>
      </c>
      <c r="AA271" s="157" t="s">
        <v>170</v>
      </c>
      <c r="AB271" s="157" t="s">
        <v>170</v>
      </c>
      <c r="AC271" s="157" t="s">
        <v>170</v>
      </c>
      <c r="AD271" s="157" t="s">
        <v>170</v>
      </c>
    </row>
    <row r="272" spans="1:30">
      <c r="A272" s="157">
        <v>2021</v>
      </c>
      <c r="B272" s="157" t="s">
        <v>170</v>
      </c>
      <c r="C272" s="157">
        <v>22.503301</v>
      </c>
      <c r="D272" s="157">
        <v>22.469916999999999</v>
      </c>
      <c r="E272" s="157">
        <v>23.268169</v>
      </c>
      <c r="F272" s="157">
        <v>25.844106</v>
      </c>
      <c r="G272" s="157">
        <v>27.103909000000002</v>
      </c>
      <c r="H272" s="157">
        <v>27.769223</v>
      </c>
      <c r="I272" s="157">
        <v>28.784089999999999</v>
      </c>
      <c r="J272" s="157">
        <v>28.823824999999999</v>
      </c>
      <c r="K272" s="157">
        <v>29.384197</v>
      </c>
      <c r="L272" s="157">
        <v>30.392177</v>
      </c>
      <c r="M272" s="157">
        <v>31.540707000000001</v>
      </c>
      <c r="N272" s="157">
        <v>32.807690999999998</v>
      </c>
      <c r="O272" s="157">
        <v>34.112248000000001</v>
      </c>
      <c r="P272" s="157">
        <v>34.876136000000002</v>
      </c>
      <c r="Q272" s="157">
        <v>35.469997999999997</v>
      </c>
      <c r="R272" s="157">
        <v>36.367334</v>
      </c>
      <c r="S272" s="157">
        <v>36.367198999999999</v>
      </c>
      <c r="T272" s="157">
        <v>37.722256000000002</v>
      </c>
      <c r="U272" s="157">
        <v>38.840077999999998</v>
      </c>
      <c r="V272" s="157">
        <v>40.004404000000001</v>
      </c>
      <c r="W272" s="157">
        <v>40.998894</v>
      </c>
      <c r="X272" s="157">
        <v>41.456657999999997</v>
      </c>
      <c r="Y272" s="157" t="s">
        <v>170</v>
      </c>
      <c r="Z272" s="157" t="s">
        <v>170</v>
      </c>
      <c r="AA272" s="157" t="s">
        <v>170</v>
      </c>
      <c r="AB272" s="157" t="s">
        <v>170</v>
      </c>
      <c r="AC272" s="157" t="s">
        <v>170</v>
      </c>
      <c r="AD272" s="157" t="s">
        <v>170</v>
      </c>
    </row>
    <row r="273" spans="1:30">
      <c r="A273" s="157">
        <v>2022</v>
      </c>
      <c r="B273" s="157" t="s">
        <v>170</v>
      </c>
      <c r="C273" s="157">
        <v>21.971361000000002</v>
      </c>
      <c r="D273" s="157">
        <v>21.939962999999999</v>
      </c>
      <c r="E273" s="157">
        <v>22.68205</v>
      </c>
      <c r="F273" s="157">
        <v>25.058344000000002</v>
      </c>
      <c r="G273" s="157">
        <v>26.194562999999999</v>
      </c>
      <c r="H273" s="157">
        <v>26.799620000000001</v>
      </c>
      <c r="I273" s="157">
        <v>27.701639</v>
      </c>
      <c r="J273" s="157">
        <v>27.765059000000001</v>
      </c>
      <c r="K273" s="157">
        <v>28.261600000000001</v>
      </c>
      <c r="L273" s="157">
        <v>29.157816</v>
      </c>
      <c r="M273" s="157">
        <v>30.183109000000002</v>
      </c>
      <c r="N273" s="157">
        <v>31.307670000000002</v>
      </c>
      <c r="O273" s="157">
        <v>32.477919999999997</v>
      </c>
      <c r="P273" s="157">
        <v>33.185713</v>
      </c>
      <c r="Q273" s="157">
        <v>33.756757</v>
      </c>
      <c r="R273" s="157">
        <v>34.598294000000003</v>
      </c>
      <c r="S273" s="157">
        <v>34.677956000000002</v>
      </c>
      <c r="T273" s="157">
        <v>35.969752</v>
      </c>
      <c r="U273" s="157">
        <v>37.128610000000002</v>
      </c>
      <c r="V273" s="157">
        <v>38.431294999999999</v>
      </c>
      <c r="W273" s="157">
        <v>39.752426999999997</v>
      </c>
      <c r="X273" s="157">
        <v>40.955953999999998</v>
      </c>
      <c r="Y273" s="157">
        <v>41.456657999999997</v>
      </c>
      <c r="Z273" s="157" t="s">
        <v>170</v>
      </c>
      <c r="AA273" s="157" t="s">
        <v>170</v>
      </c>
      <c r="AB273" s="157" t="s">
        <v>170</v>
      </c>
      <c r="AC273" s="157" t="s">
        <v>170</v>
      </c>
      <c r="AD273" s="157" t="s">
        <v>170</v>
      </c>
    </row>
    <row r="274" spans="1:30">
      <c r="A274" s="157">
        <v>2023</v>
      </c>
      <c r="B274" s="157" t="s">
        <v>170</v>
      </c>
      <c r="C274" s="157">
        <v>21.438753999999999</v>
      </c>
      <c r="D274" s="157">
        <v>21.409372000000001</v>
      </c>
      <c r="E274" s="157">
        <v>22.09517</v>
      </c>
      <c r="F274" s="157">
        <v>24.270292000000001</v>
      </c>
      <c r="G274" s="157">
        <v>25.283118999999999</v>
      </c>
      <c r="H274" s="157">
        <v>25.826948000000002</v>
      </c>
      <c r="I274" s="157">
        <v>26.616375999999999</v>
      </c>
      <c r="J274" s="157">
        <v>26.699801000000001</v>
      </c>
      <c r="K274" s="157">
        <v>27.132441</v>
      </c>
      <c r="L274" s="157">
        <v>27.915666000000002</v>
      </c>
      <c r="M274" s="157">
        <v>28.814247999999999</v>
      </c>
      <c r="N274" s="157">
        <v>29.791574000000001</v>
      </c>
      <c r="O274" s="157">
        <v>30.817618</v>
      </c>
      <c r="P274" s="157">
        <v>31.45703</v>
      </c>
      <c r="Q274" s="157">
        <v>31.989446999999998</v>
      </c>
      <c r="R274" s="157">
        <v>32.754187000000002</v>
      </c>
      <c r="S274" s="157">
        <v>32.890448999999997</v>
      </c>
      <c r="T274" s="157">
        <v>34.075434000000001</v>
      </c>
      <c r="U274" s="157">
        <v>35.201785999999998</v>
      </c>
      <c r="V274" s="157">
        <v>36.520308</v>
      </c>
      <c r="W274" s="157">
        <v>37.963161999999997</v>
      </c>
      <c r="X274" s="157">
        <v>39.530453999999999</v>
      </c>
      <c r="Y274" s="157">
        <v>40.780537000000002</v>
      </c>
      <c r="Z274" s="157">
        <v>41.456657999999997</v>
      </c>
      <c r="AA274" s="157" t="s">
        <v>170</v>
      </c>
      <c r="AB274" s="157" t="s">
        <v>170</v>
      </c>
      <c r="AC274" s="157" t="s">
        <v>170</v>
      </c>
      <c r="AD274" s="157" t="s">
        <v>170</v>
      </c>
    </row>
    <row r="275" spans="1:30">
      <c r="A275" s="157">
        <v>2024</v>
      </c>
      <c r="B275" s="157" t="s">
        <v>170</v>
      </c>
      <c r="C275" s="157">
        <v>20.906765</v>
      </c>
      <c r="D275" s="157">
        <v>20.879413</v>
      </c>
      <c r="E275" s="157">
        <v>21.509132000000001</v>
      </c>
      <c r="F275" s="157">
        <v>23.483277000000001</v>
      </c>
      <c r="G275" s="157">
        <v>24.374096999999999</v>
      </c>
      <c r="H275" s="157">
        <v>24.856586</v>
      </c>
      <c r="I275" s="157">
        <v>25.535063000000001</v>
      </c>
      <c r="J275" s="157">
        <v>25.635224000000001</v>
      </c>
      <c r="K275" s="157">
        <v>26.004807</v>
      </c>
      <c r="L275" s="157">
        <v>26.675806000000001</v>
      </c>
      <c r="M275" s="157">
        <v>27.447161000000001</v>
      </c>
      <c r="N275" s="157">
        <v>28.276479999999999</v>
      </c>
      <c r="O275" s="157">
        <v>29.154108999999998</v>
      </c>
      <c r="P275" s="157">
        <v>29.717704000000001</v>
      </c>
      <c r="Q275" s="157">
        <v>30.200890999999999</v>
      </c>
      <c r="R275" s="157">
        <v>30.875786999999999</v>
      </c>
      <c r="S275" s="157">
        <v>31.050298999999999</v>
      </c>
      <c r="T275" s="157">
        <v>32.100977</v>
      </c>
      <c r="U275" s="157">
        <v>33.145037000000002</v>
      </c>
      <c r="V275" s="157">
        <v>34.396084999999999</v>
      </c>
      <c r="W275" s="157">
        <v>35.821128000000002</v>
      </c>
      <c r="X275" s="157">
        <v>37.492776999999997</v>
      </c>
      <c r="Y275" s="157">
        <v>39.070357999999999</v>
      </c>
      <c r="Z275" s="157">
        <v>40.639921000000001</v>
      </c>
      <c r="AA275" s="157">
        <v>41.456657999999997</v>
      </c>
      <c r="AB275" s="157" t="s">
        <v>170</v>
      </c>
      <c r="AC275" s="157" t="s">
        <v>170</v>
      </c>
      <c r="AD275" s="157" t="s">
        <v>170</v>
      </c>
    </row>
    <row r="276" spans="1:30">
      <c r="A276" s="157">
        <v>2025</v>
      </c>
      <c r="B276" s="157" t="s">
        <v>170</v>
      </c>
      <c r="C276" s="157">
        <v>20.376556999999998</v>
      </c>
      <c r="D276" s="157">
        <v>20.351236</v>
      </c>
      <c r="E276" s="157">
        <v>20.925379</v>
      </c>
      <c r="F276" s="157">
        <v>22.700223999999999</v>
      </c>
      <c r="G276" s="157">
        <v>23.471409000000001</v>
      </c>
      <c r="H276" s="157">
        <v>23.893160999999999</v>
      </c>
      <c r="I276" s="157">
        <v>24.463446000000001</v>
      </c>
      <c r="J276" s="157">
        <v>24.577444</v>
      </c>
      <c r="K276" s="157">
        <v>24.885542000000001</v>
      </c>
      <c r="L276" s="157">
        <v>25.446670999999998</v>
      </c>
      <c r="M276" s="157">
        <v>26.09263</v>
      </c>
      <c r="N276" s="157">
        <v>26.776316999999999</v>
      </c>
      <c r="O276" s="157">
        <v>27.505737</v>
      </c>
      <c r="P276" s="157">
        <v>27.989872999999999</v>
      </c>
      <c r="Q276" s="157">
        <v>28.417325000000002</v>
      </c>
      <c r="R276" s="157">
        <v>28.995470999999998</v>
      </c>
      <c r="S276" s="157">
        <v>29.193854999999999</v>
      </c>
      <c r="T276" s="157">
        <v>30.094995000000001</v>
      </c>
      <c r="U276" s="157">
        <v>31.025157</v>
      </c>
      <c r="V276" s="157">
        <v>32.155099999999997</v>
      </c>
      <c r="W276" s="157">
        <v>33.471685999999998</v>
      </c>
      <c r="X276" s="157">
        <v>35.078547</v>
      </c>
      <c r="Y276" s="157">
        <v>36.708939000000001</v>
      </c>
      <c r="Z276" s="157">
        <v>38.611158000000003</v>
      </c>
      <c r="AA276" s="157">
        <v>40.450493000000002</v>
      </c>
      <c r="AB276" s="157">
        <v>41.456657999999997</v>
      </c>
      <c r="AC276" s="157" t="s">
        <v>170</v>
      </c>
      <c r="AD276" s="157" t="s">
        <v>170</v>
      </c>
    </row>
    <row r="277" spans="1:30">
      <c r="A277" s="157">
        <v>2026</v>
      </c>
      <c r="B277" s="157" t="s">
        <v>170</v>
      </c>
      <c r="C277" s="157">
        <v>19.849177999999998</v>
      </c>
      <c r="D277" s="157">
        <v>19.825880000000002</v>
      </c>
      <c r="E277" s="157">
        <v>20.345203000000001</v>
      </c>
      <c r="F277" s="157">
        <v>21.923686</v>
      </c>
      <c r="G277" s="157">
        <v>22.578424999999999</v>
      </c>
      <c r="H277" s="157">
        <v>22.940626000000002</v>
      </c>
      <c r="I277" s="157">
        <v>23.406368000000001</v>
      </c>
      <c r="J277" s="157">
        <v>23.531638999999998</v>
      </c>
      <c r="K277" s="157">
        <v>23.780398999999999</v>
      </c>
      <c r="L277" s="157">
        <v>24.235258000000002</v>
      </c>
      <c r="M277" s="157">
        <v>24.759478000000001</v>
      </c>
      <c r="N277" s="157">
        <v>25.302320000000002</v>
      </c>
      <c r="O277" s="157">
        <v>25.887094000000001</v>
      </c>
      <c r="P277" s="157">
        <v>26.291052000000001</v>
      </c>
      <c r="Q277" s="157">
        <v>26.659448999999999</v>
      </c>
      <c r="R277" s="157">
        <v>27.138611000000001</v>
      </c>
      <c r="S277" s="157">
        <v>27.349734000000002</v>
      </c>
      <c r="T277" s="157">
        <v>28.095327999999999</v>
      </c>
      <c r="U277" s="157">
        <v>28.893706999999999</v>
      </c>
      <c r="V277" s="157">
        <v>29.871091</v>
      </c>
      <c r="W277" s="157">
        <v>31.024636000000001</v>
      </c>
      <c r="X277" s="157">
        <v>32.463135000000001</v>
      </c>
      <c r="Y277" s="157">
        <v>33.976745999999999</v>
      </c>
      <c r="Z277" s="157">
        <v>35.865395999999997</v>
      </c>
      <c r="AA277" s="157">
        <v>38.006605</v>
      </c>
      <c r="AB277" s="157">
        <v>40.186805</v>
      </c>
      <c r="AC277" s="157">
        <v>41.456657999999997</v>
      </c>
      <c r="AD277" s="157" t="s">
        <v>170</v>
      </c>
    </row>
    <row r="278" spans="1:30">
      <c r="A278" s="157">
        <v>2027</v>
      </c>
      <c r="B278" s="157" t="s">
        <v>170</v>
      </c>
      <c r="C278" s="157">
        <v>19.325575000000001</v>
      </c>
      <c r="D278" s="157">
        <v>19.304281</v>
      </c>
      <c r="E278" s="157">
        <v>19.769757999999999</v>
      </c>
      <c r="F278" s="157">
        <v>21.155885999999999</v>
      </c>
      <c r="G278" s="157">
        <v>21.698022999999999</v>
      </c>
      <c r="H278" s="157">
        <v>22.002334999999999</v>
      </c>
      <c r="I278" s="157">
        <v>22.367874</v>
      </c>
      <c r="J278" s="157">
        <v>22.502154999999998</v>
      </c>
      <c r="K278" s="157">
        <v>22.694165999999999</v>
      </c>
      <c r="L278" s="157">
        <v>23.047308000000001</v>
      </c>
      <c r="M278" s="157">
        <v>23.454840000000001</v>
      </c>
      <c r="N278" s="157">
        <v>23.863412</v>
      </c>
      <c r="O278" s="157">
        <v>24.3096</v>
      </c>
      <c r="P278" s="157">
        <v>24.634869999999999</v>
      </c>
      <c r="Q278" s="157">
        <v>24.943332999999999</v>
      </c>
      <c r="R278" s="157">
        <v>25.324757999999999</v>
      </c>
      <c r="S278" s="157">
        <v>25.540120000000002</v>
      </c>
      <c r="T278" s="157">
        <v>26.130955</v>
      </c>
      <c r="U278" s="157">
        <v>26.789860999999998</v>
      </c>
      <c r="V278" s="157">
        <v>27.599519999999998</v>
      </c>
      <c r="W278" s="157">
        <v>28.561595000000001</v>
      </c>
      <c r="X278" s="157">
        <v>29.774992000000001</v>
      </c>
      <c r="Y278" s="157">
        <v>31.075997999999998</v>
      </c>
      <c r="Z278" s="157">
        <v>32.752347</v>
      </c>
      <c r="AA278" s="157">
        <v>34.780045999999999</v>
      </c>
      <c r="AB278" s="157">
        <v>37.189002000000002</v>
      </c>
      <c r="AC278" s="157">
        <v>39.804447000000003</v>
      </c>
      <c r="AD278" s="157">
        <v>41.456657999999997</v>
      </c>
    </row>
    <row r="279" spans="1:30">
      <c r="A279" s="157">
        <v>2028</v>
      </c>
      <c r="B279" s="157" t="s">
        <v>170</v>
      </c>
      <c r="C279" s="157">
        <v>18.806595000000002</v>
      </c>
      <c r="D279" s="157">
        <v>18.787278000000001</v>
      </c>
      <c r="E279" s="157">
        <v>19.200071999999999</v>
      </c>
      <c r="F279" s="157">
        <v>20.398743</v>
      </c>
      <c r="G279" s="157">
        <v>20.832643000000001</v>
      </c>
      <c r="H279" s="157">
        <v>21.081108</v>
      </c>
      <c r="I279" s="157">
        <v>21.351306000000001</v>
      </c>
      <c r="J279" s="157">
        <v>21.492602999999999</v>
      </c>
      <c r="K279" s="157">
        <v>21.630783999999998</v>
      </c>
      <c r="L279" s="157">
        <v>21.887471000000001</v>
      </c>
      <c r="M279" s="157">
        <v>22.184391000000002</v>
      </c>
      <c r="N279" s="157">
        <v>22.466552</v>
      </c>
      <c r="O279" s="157">
        <v>22.781998999999999</v>
      </c>
      <c r="P279" s="157">
        <v>23.031699</v>
      </c>
      <c r="Q279" s="157">
        <v>23.281184</v>
      </c>
      <c r="R279" s="157">
        <v>23.568648</v>
      </c>
      <c r="S279" s="157">
        <v>23.781882</v>
      </c>
      <c r="T279" s="157">
        <v>24.223610999999998</v>
      </c>
      <c r="U279" s="157">
        <v>24.742757000000001</v>
      </c>
      <c r="V279" s="157">
        <v>25.381231</v>
      </c>
      <c r="W279" s="157">
        <v>26.141970000000001</v>
      </c>
      <c r="X279" s="157">
        <v>27.106242999999999</v>
      </c>
      <c r="Y279" s="157">
        <v>28.149469</v>
      </c>
      <c r="Z279" s="157">
        <v>29.513943000000001</v>
      </c>
      <c r="AA279" s="157">
        <v>31.212691</v>
      </c>
      <c r="AB279" s="157">
        <v>33.353926999999999</v>
      </c>
      <c r="AC279" s="157">
        <v>36.046931999999998</v>
      </c>
      <c r="AD279" s="157">
        <v>39.220281</v>
      </c>
    </row>
    <row r="280" spans="1:30">
      <c r="A280" s="157">
        <v>2029</v>
      </c>
      <c r="B280" s="157" t="s">
        <v>170</v>
      </c>
      <c r="C280" s="157">
        <v>18.292997</v>
      </c>
      <c r="D280" s="157">
        <v>18.275621999999998</v>
      </c>
      <c r="E280" s="157">
        <v>18.637055</v>
      </c>
      <c r="F280" s="157">
        <v>19.653905000000002</v>
      </c>
      <c r="G280" s="157">
        <v>19.984335000000002</v>
      </c>
      <c r="H280" s="157">
        <v>20.179290999999999</v>
      </c>
      <c r="I280" s="157">
        <v>20.359385</v>
      </c>
      <c r="J280" s="157">
        <v>20.505949000000001</v>
      </c>
      <c r="K280" s="157">
        <v>20.593449</v>
      </c>
      <c r="L280" s="157">
        <v>20.759443999999998</v>
      </c>
      <c r="M280" s="157">
        <v>20.952553000000002</v>
      </c>
      <c r="N280" s="157">
        <v>21.117027</v>
      </c>
      <c r="O280" s="157">
        <v>21.310794000000001</v>
      </c>
      <c r="P280" s="157">
        <v>21.4892</v>
      </c>
      <c r="Q280" s="157">
        <v>21.682005</v>
      </c>
      <c r="R280" s="157">
        <v>21.881049000000001</v>
      </c>
      <c r="S280" s="157">
        <v>22.087499000000001</v>
      </c>
      <c r="T280" s="157">
        <v>22.389126999999998</v>
      </c>
      <c r="U280" s="157">
        <v>22.773454000000001</v>
      </c>
      <c r="V280" s="157">
        <v>23.245450999999999</v>
      </c>
      <c r="W280" s="157">
        <v>23.807773999999998</v>
      </c>
      <c r="X280" s="157">
        <v>24.521087999999999</v>
      </c>
      <c r="Y280" s="157">
        <v>25.295107000000002</v>
      </c>
      <c r="Z280" s="157">
        <v>26.312816000000002</v>
      </c>
      <c r="AA280" s="157">
        <v>27.594197999999999</v>
      </c>
      <c r="AB280" s="157">
        <v>29.247063000000001</v>
      </c>
      <c r="AC280" s="157">
        <v>31.434804</v>
      </c>
      <c r="AD280" s="157">
        <v>34.387681000000001</v>
      </c>
    </row>
    <row r="281" spans="1:30">
      <c r="A281" s="157">
        <v>2030</v>
      </c>
      <c r="B281" s="157" t="s">
        <v>170</v>
      </c>
      <c r="C281" s="157">
        <v>17.785456</v>
      </c>
      <c r="D281" s="157">
        <v>17.769981999999999</v>
      </c>
      <c r="E281" s="157">
        <v>18.081510000000002</v>
      </c>
      <c r="F281" s="157">
        <v>18.922771000000001</v>
      </c>
      <c r="G281" s="157">
        <v>19.154798</v>
      </c>
      <c r="H281" s="157">
        <v>19.298805000000002</v>
      </c>
      <c r="I281" s="157">
        <v>19.394289000000001</v>
      </c>
      <c r="J281" s="157">
        <v>19.544588000000001</v>
      </c>
      <c r="K281" s="157">
        <v>19.584709</v>
      </c>
      <c r="L281" s="157">
        <v>19.666101999999999</v>
      </c>
      <c r="M281" s="157">
        <v>19.762674000000001</v>
      </c>
      <c r="N281" s="157">
        <v>19.818714</v>
      </c>
      <c r="O281" s="157">
        <v>19.900614000000001</v>
      </c>
      <c r="P281" s="157">
        <v>20.012784</v>
      </c>
      <c r="Q281" s="157">
        <v>20.152152000000001</v>
      </c>
      <c r="R281" s="157">
        <v>20.269483000000001</v>
      </c>
      <c r="S281" s="157">
        <v>20.465862999999999</v>
      </c>
      <c r="T281" s="157">
        <v>20.638560999999999</v>
      </c>
      <c r="U281" s="157">
        <v>20.896540000000002</v>
      </c>
      <c r="V281" s="157">
        <v>21.212230999999999</v>
      </c>
      <c r="W281" s="157">
        <v>21.587495000000001</v>
      </c>
      <c r="X281" s="157">
        <v>22.062427</v>
      </c>
      <c r="Y281" s="157">
        <v>22.577351</v>
      </c>
      <c r="Z281" s="157">
        <v>23.253817999999999</v>
      </c>
      <c r="AA281" s="157">
        <v>24.106695999999999</v>
      </c>
      <c r="AB281" s="157">
        <v>25.212826</v>
      </c>
      <c r="AC281" s="157">
        <v>26.698632</v>
      </c>
      <c r="AD281" s="157">
        <v>28.783058</v>
      </c>
    </row>
    <row r="282" spans="1:30">
      <c r="A282" s="157">
        <v>2031</v>
      </c>
      <c r="B282" s="157" t="s">
        <v>170</v>
      </c>
      <c r="C282" s="157">
        <v>17.284569000000001</v>
      </c>
      <c r="D282" s="157">
        <v>17.270949999999999</v>
      </c>
      <c r="E282" s="157">
        <v>17.534139</v>
      </c>
      <c r="F282" s="157">
        <v>18.206522</v>
      </c>
      <c r="G282" s="157">
        <v>18.345421000000002</v>
      </c>
      <c r="H282" s="157">
        <v>18.441199999999998</v>
      </c>
      <c r="I282" s="157">
        <v>18.457716000000001</v>
      </c>
      <c r="J282" s="157">
        <v>18.610415</v>
      </c>
      <c r="K282" s="157">
        <v>18.606545000000001</v>
      </c>
      <c r="L282" s="157">
        <v>18.60961</v>
      </c>
      <c r="M282" s="157">
        <v>18.617186</v>
      </c>
      <c r="N282" s="157">
        <v>18.574299</v>
      </c>
      <c r="O282" s="157">
        <v>18.554532999999999</v>
      </c>
      <c r="P282" s="157">
        <v>18.606003000000001</v>
      </c>
      <c r="Q282" s="157">
        <v>18.695812</v>
      </c>
      <c r="R282" s="157">
        <v>18.738828999999999</v>
      </c>
      <c r="S282" s="157">
        <v>18.922934999999999</v>
      </c>
      <c r="T282" s="157">
        <v>18.979133000000001</v>
      </c>
      <c r="U282" s="157">
        <v>19.121469999999999</v>
      </c>
      <c r="V282" s="157">
        <v>19.294436000000001</v>
      </c>
      <c r="W282" s="157">
        <v>19.499200999999999</v>
      </c>
      <c r="X282" s="157">
        <v>19.757076000000001</v>
      </c>
      <c r="Y282" s="157">
        <v>20.035862999999999</v>
      </c>
      <c r="Z282" s="157">
        <v>20.400206000000001</v>
      </c>
      <c r="AA282" s="157">
        <v>20.857365000000001</v>
      </c>
      <c r="AB282" s="157">
        <v>21.447606</v>
      </c>
      <c r="AC282" s="157">
        <v>22.238078000000002</v>
      </c>
      <c r="AD282" s="157">
        <v>23.349219999999999</v>
      </c>
    </row>
    <row r="283" spans="1:30">
      <c r="A283" s="157">
        <v>2032</v>
      </c>
      <c r="B283" s="157" t="s">
        <v>170</v>
      </c>
      <c r="C283" s="157">
        <v>16.790863000000002</v>
      </c>
      <c r="D283" s="157">
        <v>16.779050000000002</v>
      </c>
      <c r="E283" s="157">
        <v>16.995555</v>
      </c>
      <c r="F283" s="157">
        <v>17.506136000000001</v>
      </c>
      <c r="G283" s="157">
        <v>17.557313000000001</v>
      </c>
      <c r="H283" s="157">
        <v>17.607697000000002</v>
      </c>
      <c r="I283" s="157">
        <v>17.550951000000001</v>
      </c>
      <c r="J283" s="157">
        <v>17.704889000000001</v>
      </c>
      <c r="K283" s="157">
        <v>17.660443999999998</v>
      </c>
      <c r="L283" s="157">
        <v>17.591522000000001</v>
      </c>
      <c r="M283" s="157">
        <v>17.517745000000001</v>
      </c>
      <c r="N283" s="157">
        <v>17.385473000000001</v>
      </c>
      <c r="O283" s="157">
        <v>17.274338</v>
      </c>
      <c r="P283" s="157">
        <v>17.270889</v>
      </c>
      <c r="Q283" s="157">
        <v>17.3154</v>
      </c>
      <c r="R283" s="157">
        <v>17.291833</v>
      </c>
      <c r="S283" s="157">
        <v>17.462309999999999</v>
      </c>
      <c r="T283" s="157">
        <v>17.415002999999999</v>
      </c>
      <c r="U283" s="157">
        <v>17.453651000000001</v>
      </c>
      <c r="V283" s="157">
        <v>17.499357</v>
      </c>
      <c r="W283" s="157">
        <v>17.553018000000002</v>
      </c>
      <c r="X283" s="157">
        <v>17.619848999999999</v>
      </c>
      <c r="Y283" s="157">
        <v>17.692232000000001</v>
      </c>
      <c r="Z283" s="157">
        <v>17.785740000000001</v>
      </c>
      <c r="AA283" s="157">
        <v>17.902034</v>
      </c>
      <c r="AB283" s="157">
        <v>18.050588999999999</v>
      </c>
      <c r="AC283" s="157">
        <v>18.246980000000001</v>
      </c>
      <c r="AD283" s="157">
        <v>18.518706999999999</v>
      </c>
    </row>
    <row r="284" spans="1:30">
      <c r="A284" s="157">
        <v>2033</v>
      </c>
      <c r="B284" s="157" t="s">
        <v>170</v>
      </c>
      <c r="C284" s="157">
        <v>16.3048</v>
      </c>
      <c r="D284" s="157">
        <v>16.294737000000001</v>
      </c>
      <c r="E284" s="157">
        <v>16.466286</v>
      </c>
      <c r="F284" s="157">
        <v>16.822412</v>
      </c>
      <c r="G284" s="157">
        <v>16.791342</v>
      </c>
      <c r="H284" s="157">
        <v>16.799223999999999</v>
      </c>
      <c r="I284" s="157">
        <v>16.674913</v>
      </c>
      <c r="J284" s="157">
        <v>16.829087000000001</v>
      </c>
      <c r="K284" s="157">
        <v>16.747464000000001</v>
      </c>
      <c r="L284" s="157">
        <v>16.612867999999999</v>
      </c>
      <c r="M284" s="157">
        <v>16.465344000000002</v>
      </c>
      <c r="N284" s="157">
        <v>16.253097</v>
      </c>
      <c r="O284" s="157">
        <v>16.060766000000001</v>
      </c>
      <c r="P284" s="157">
        <v>16.008240000000001</v>
      </c>
      <c r="Q284" s="157">
        <v>16.011903</v>
      </c>
      <c r="R284" s="157">
        <v>15.929535</v>
      </c>
      <c r="S284" s="157">
        <v>16.085688000000001</v>
      </c>
      <c r="T284" s="157">
        <v>15.947917</v>
      </c>
      <c r="U284" s="157">
        <v>15.895344</v>
      </c>
      <c r="V284" s="157">
        <v>15.830015</v>
      </c>
      <c r="W284" s="157">
        <v>15.753099000000001</v>
      </c>
      <c r="X284" s="157">
        <v>15.656744</v>
      </c>
      <c r="Y284" s="157">
        <v>15.55508</v>
      </c>
      <c r="Z284" s="157">
        <v>15.42367</v>
      </c>
      <c r="AA284" s="157">
        <v>15.262141</v>
      </c>
      <c r="AB284" s="157">
        <v>15.058814999999999</v>
      </c>
      <c r="AC284" s="157">
        <v>14.795106000000001</v>
      </c>
      <c r="AD284" s="157">
        <v>14.439526000000001</v>
      </c>
    </row>
    <row r="285" spans="1:30">
      <c r="A285" s="157">
        <v>2034</v>
      </c>
      <c r="B285" s="157" t="s">
        <v>170</v>
      </c>
      <c r="C285" s="157">
        <v>15.826779999999999</v>
      </c>
      <c r="D285" s="157">
        <v>15.81841</v>
      </c>
      <c r="E285" s="157">
        <v>15.946783999999999</v>
      </c>
      <c r="F285" s="157">
        <v>16.155989000000002</v>
      </c>
      <c r="G285" s="157">
        <v>16.048155999999999</v>
      </c>
      <c r="H285" s="157">
        <v>16.016455000000001</v>
      </c>
      <c r="I285" s="157">
        <v>15.830206</v>
      </c>
      <c r="J285" s="157">
        <v>15.983752000000001</v>
      </c>
      <c r="K285" s="157">
        <v>15.868296000000001</v>
      </c>
      <c r="L285" s="157">
        <v>15.674231000000001</v>
      </c>
      <c r="M285" s="157">
        <v>15.460429</v>
      </c>
      <c r="N285" s="157">
        <v>15.177351</v>
      </c>
      <c r="O285" s="157">
        <v>14.913702000000001</v>
      </c>
      <c r="P285" s="157">
        <v>14.817859</v>
      </c>
      <c r="Q285" s="157">
        <v>14.785164999999999</v>
      </c>
      <c r="R285" s="157">
        <v>14.651624999999999</v>
      </c>
      <c r="S285" s="157">
        <v>14.79326</v>
      </c>
      <c r="T285" s="157">
        <v>14.57774</v>
      </c>
      <c r="U285" s="157">
        <v>14.446388000000001</v>
      </c>
      <c r="V285" s="157">
        <v>14.286208</v>
      </c>
      <c r="W285" s="157">
        <v>14.099183</v>
      </c>
      <c r="X285" s="157">
        <v>13.867407999999999</v>
      </c>
      <c r="Y285" s="157">
        <v>13.623948</v>
      </c>
      <c r="Z285" s="157">
        <v>13.313364999999999</v>
      </c>
      <c r="AA285" s="157">
        <v>12.936809</v>
      </c>
      <c r="AB285" s="157">
        <v>12.471066</v>
      </c>
      <c r="AC285" s="157">
        <v>11.880836</v>
      </c>
      <c r="AD285" s="157">
        <v>11.109978999999999</v>
      </c>
    </row>
    <row r="286" spans="1:30">
      <c r="A286" s="157">
        <v>2035</v>
      </c>
      <c r="B286" s="157" t="s">
        <v>170</v>
      </c>
      <c r="C286" s="157">
        <v>15.357146999999999</v>
      </c>
      <c r="D286" s="157">
        <v>15.35041</v>
      </c>
      <c r="E286" s="157">
        <v>15.437428000000001</v>
      </c>
      <c r="F286" s="157">
        <v>15.507362000000001</v>
      </c>
      <c r="G286" s="157">
        <v>15.328211</v>
      </c>
      <c r="H286" s="157">
        <v>15.259838999999999</v>
      </c>
      <c r="I286" s="157">
        <v>15.017163</v>
      </c>
      <c r="J286" s="157">
        <v>15.169343</v>
      </c>
      <c r="K286" s="157">
        <v>15.023313999999999</v>
      </c>
      <c r="L286" s="157">
        <v>14.775817</v>
      </c>
      <c r="M286" s="157">
        <v>14.502980000000001</v>
      </c>
      <c r="N286" s="157">
        <v>14.157851000000001</v>
      </c>
      <c r="O286" s="157">
        <v>13.832341</v>
      </c>
      <c r="P286" s="157">
        <v>13.698757000000001</v>
      </c>
      <c r="Q286" s="157">
        <v>13.634126</v>
      </c>
      <c r="R286" s="157">
        <v>13.456738</v>
      </c>
      <c r="S286" s="157">
        <v>13.584042</v>
      </c>
      <c r="T286" s="157">
        <v>13.302892</v>
      </c>
      <c r="U286" s="157">
        <v>13.104797</v>
      </c>
      <c r="V286" s="157">
        <v>12.865352</v>
      </c>
      <c r="W286" s="157">
        <v>12.587823999999999</v>
      </c>
      <c r="X286" s="157">
        <v>12.247037000000001</v>
      </c>
      <c r="Y286" s="157">
        <v>11.892207000000001</v>
      </c>
      <c r="Z286" s="157">
        <v>11.44515</v>
      </c>
      <c r="AA286" s="157">
        <v>10.911346</v>
      </c>
      <c r="AB286" s="157">
        <v>10.263923999999999</v>
      </c>
      <c r="AC286" s="157">
        <v>9.4644879999999993</v>
      </c>
      <c r="AD286" s="157">
        <v>8.4572430000000001</v>
      </c>
    </row>
    <row r="287" spans="1:30">
      <c r="A287" s="157">
        <v>2036</v>
      </c>
      <c r="B287" s="157" t="s">
        <v>170</v>
      </c>
      <c r="C287" s="157">
        <v>14.896195000000001</v>
      </c>
      <c r="D287" s="157">
        <v>14.891029</v>
      </c>
      <c r="E287" s="157">
        <v>14.938537999999999</v>
      </c>
      <c r="F287" s="157">
        <v>14.876897</v>
      </c>
      <c r="G287" s="157">
        <v>14.631796</v>
      </c>
      <c r="H287" s="157">
        <v>14.529631999999999</v>
      </c>
      <c r="I287" s="157">
        <v>14.235880999999999</v>
      </c>
      <c r="J287" s="157">
        <v>14.386068</v>
      </c>
      <c r="K287" s="157">
        <v>14.212618000000001</v>
      </c>
      <c r="L287" s="157">
        <v>13.917512</v>
      </c>
      <c r="M287" s="157">
        <v>13.592599</v>
      </c>
      <c r="N287" s="157">
        <v>13.193761</v>
      </c>
      <c r="O287" s="157">
        <v>12.815340000000001</v>
      </c>
      <c r="P287" s="157">
        <v>12.649331</v>
      </c>
      <c r="Q287" s="157">
        <v>12.557022999999999</v>
      </c>
      <c r="R287" s="157">
        <v>12.342706</v>
      </c>
      <c r="S287" s="157">
        <v>12.456142</v>
      </c>
      <c r="T287" s="157">
        <v>12.120709</v>
      </c>
      <c r="U287" s="157">
        <v>11.867239</v>
      </c>
      <c r="V287" s="157">
        <v>11.563147000000001</v>
      </c>
      <c r="W287" s="157">
        <v>11.213343999999999</v>
      </c>
      <c r="X287" s="157">
        <v>10.787827</v>
      </c>
      <c r="Y287" s="157">
        <v>10.349233999999999</v>
      </c>
      <c r="Z287" s="157">
        <v>9.8037949999999991</v>
      </c>
      <c r="AA287" s="157">
        <v>9.1631459999999993</v>
      </c>
      <c r="AB287" s="157">
        <v>8.4023679999999992</v>
      </c>
      <c r="AC287" s="157">
        <v>7.4888890000000004</v>
      </c>
      <c r="AD287" s="157">
        <v>6.3816240000000004</v>
      </c>
    </row>
    <row r="288" spans="1:30">
      <c r="A288" s="157">
        <v>2037</v>
      </c>
      <c r="B288" s="157" t="s">
        <v>170</v>
      </c>
      <c r="C288" s="157">
        <v>14.44417</v>
      </c>
      <c r="D288" s="157">
        <v>14.440511000000001</v>
      </c>
      <c r="E288" s="157">
        <v>14.450369</v>
      </c>
      <c r="F288" s="157">
        <v>14.264844999999999</v>
      </c>
      <c r="G288" s="157">
        <v>13.959052</v>
      </c>
      <c r="H288" s="157">
        <v>13.825918</v>
      </c>
      <c r="I288" s="157">
        <v>13.486259</v>
      </c>
      <c r="J288" s="157">
        <v>13.633926000000001</v>
      </c>
      <c r="K288" s="157">
        <v>13.43608</v>
      </c>
      <c r="L288" s="157">
        <v>13.098936</v>
      </c>
      <c r="M288" s="157">
        <v>12.728572</v>
      </c>
      <c r="N288" s="157">
        <v>12.283882999999999</v>
      </c>
      <c r="O288" s="157">
        <v>11.860932</v>
      </c>
      <c r="P288" s="157">
        <v>11.667498999999999</v>
      </c>
      <c r="Q288" s="157">
        <v>11.551562000000001</v>
      </c>
      <c r="R288" s="157">
        <v>11.306759</v>
      </c>
      <c r="S288" s="157">
        <v>11.406984</v>
      </c>
      <c r="T288" s="157">
        <v>11.027730999999999</v>
      </c>
      <c r="U288" s="157">
        <v>10.729423000000001</v>
      </c>
      <c r="V288" s="157">
        <v>10.374105999999999</v>
      </c>
      <c r="W288" s="157">
        <v>9.9685799999999993</v>
      </c>
      <c r="X288" s="157">
        <v>9.4800719999999998</v>
      </c>
      <c r="Y288" s="157">
        <v>8.9820130000000002</v>
      </c>
      <c r="Z288" s="157">
        <v>8.3710100000000001</v>
      </c>
      <c r="AA288" s="157">
        <v>7.6657019999999996</v>
      </c>
      <c r="AB288" s="157">
        <v>6.84659</v>
      </c>
      <c r="AC288" s="157">
        <v>5.8916409999999999</v>
      </c>
      <c r="AD288" s="157">
        <v>4.7802100000000003</v>
      </c>
    </row>
    <row r="289" spans="1:30">
      <c r="A289" s="157">
        <v>2038</v>
      </c>
      <c r="B289" s="157" t="s">
        <v>170</v>
      </c>
      <c r="C289" s="157">
        <v>14.001272999999999</v>
      </c>
      <c r="D289" s="157">
        <v>13.999058</v>
      </c>
      <c r="E289" s="157">
        <v>13.973128000000001</v>
      </c>
      <c r="F289" s="157">
        <v>13.671355999999999</v>
      </c>
      <c r="G289" s="157">
        <v>13.309991999999999</v>
      </c>
      <c r="H289" s="157">
        <v>13.148635000000001</v>
      </c>
      <c r="I289" s="157">
        <v>12.768025</v>
      </c>
      <c r="J289" s="157">
        <v>12.912732</v>
      </c>
      <c r="K289" s="157">
        <v>12.693377</v>
      </c>
      <c r="L289" s="157">
        <v>12.319489000000001</v>
      </c>
      <c r="M289" s="157">
        <v>11.909933000000001</v>
      </c>
      <c r="N289" s="157">
        <v>11.426734</v>
      </c>
      <c r="O289" s="157">
        <v>10.967027</v>
      </c>
      <c r="P289" s="157">
        <v>10.750826</v>
      </c>
      <c r="Q289" s="157">
        <v>10.615053</v>
      </c>
      <c r="R289" s="157">
        <v>10.345689999999999</v>
      </c>
      <c r="S289" s="157">
        <v>10.433493</v>
      </c>
      <c r="T289" s="157">
        <v>10.019944000000001</v>
      </c>
      <c r="U289" s="157">
        <v>9.6864019999999993</v>
      </c>
      <c r="V289" s="157">
        <v>9.2919669999999996</v>
      </c>
      <c r="W289" s="157">
        <v>8.8454540000000001</v>
      </c>
      <c r="X289" s="157">
        <v>8.3129810000000006</v>
      </c>
      <c r="Y289" s="157">
        <v>7.7763010000000001</v>
      </c>
      <c r="Z289" s="157">
        <v>7.1271699999999996</v>
      </c>
      <c r="AA289" s="157">
        <v>6.3912829999999996</v>
      </c>
      <c r="AB289" s="157">
        <v>5.5562329999999998</v>
      </c>
      <c r="AC289" s="157">
        <v>4.6120570000000001</v>
      </c>
      <c r="AD289" s="157">
        <v>3.5584419999999999</v>
      </c>
    </row>
    <row r="290" spans="1:30">
      <c r="A290" s="157">
        <v>2039</v>
      </c>
      <c r="B290" s="157" t="s">
        <v>170</v>
      </c>
      <c r="C290" s="157">
        <v>13.567667</v>
      </c>
      <c r="D290" s="157">
        <v>13.566831000000001</v>
      </c>
      <c r="E290" s="157">
        <v>13.506969</v>
      </c>
      <c r="F290" s="157">
        <v>13.096489999999999</v>
      </c>
      <c r="G290" s="157">
        <v>12.684514999999999</v>
      </c>
      <c r="H290" s="157">
        <v>12.497596</v>
      </c>
      <c r="I290" s="157">
        <v>12.080762</v>
      </c>
      <c r="J290" s="157">
        <v>12.222147</v>
      </c>
      <c r="K290" s="157">
        <v>11.984019999999999</v>
      </c>
      <c r="L290" s="157">
        <v>11.578388</v>
      </c>
      <c r="M290" s="157">
        <v>11.135514000000001</v>
      </c>
      <c r="N290" s="157">
        <v>10.620609999999999</v>
      </c>
      <c r="O290" s="157">
        <v>10.131304</v>
      </c>
      <c r="P290" s="157">
        <v>9.8966239999999992</v>
      </c>
      <c r="Q290" s="157">
        <v>9.7445269999999997</v>
      </c>
      <c r="R290" s="157">
        <v>9.4559949999999997</v>
      </c>
      <c r="S290" s="157">
        <v>9.5322479999999992</v>
      </c>
      <c r="T290" s="157">
        <v>9.0929629999999992</v>
      </c>
      <c r="U290" s="157">
        <v>8.7328209999999995</v>
      </c>
      <c r="V290" s="157">
        <v>8.3100179999999995</v>
      </c>
      <c r="W290" s="157">
        <v>7.8354059999999999</v>
      </c>
      <c r="X290" s="157">
        <v>7.27529</v>
      </c>
      <c r="Y290" s="157">
        <v>6.7174529999999999</v>
      </c>
      <c r="Z290" s="157">
        <v>6.0525089999999997</v>
      </c>
      <c r="AA290" s="157">
        <v>5.31264</v>
      </c>
      <c r="AB290" s="157">
        <v>4.4928889999999999</v>
      </c>
      <c r="AC290" s="157">
        <v>3.5947450000000001</v>
      </c>
      <c r="AD290" s="157">
        <v>2.6348210000000001</v>
      </c>
    </row>
    <row r="291" spans="1:30">
      <c r="A291" s="157">
        <v>2040</v>
      </c>
      <c r="B291" s="157" t="s">
        <v>170</v>
      </c>
      <c r="C291" s="157">
        <v>13.143478999999999</v>
      </c>
      <c r="D291" s="157">
        <v>13.143955999999999</v>
      </c>
      <c r="E291" s="157">
        <v>13.052004999999999</v>
      </c>
      <c r="F291" s="157">
        <v>12.540227</v>
      </c>
      <c r="G291" s="157">
        <v>12.082426</v>
      </c>
      <c r="H291" s="157">
        <v>11.872506</v>
      </c>
      <c r="I291" s="157">
        <v>11.423935</v>
      </c>
      <c r="J291" s="157">
        <v>11.561705</v>
      </c>
      <c r="K291" s="157">
        <v>11.307389000000001</v>
      </c>
      <c r="L291" s="157">
        <v>10.874707000000001</v>
      </c>
      <c r="M291" s="157">
        <v>10.403988999999999</v>
      </c>
      <c r="N291" s="157">
        <v>9.8636479999999995</v>
      </c>
      <c r="O291" s="157">
        <v>9.3512730000000008</v>
      </c>
      <c r="P291" s="157">
        <v>9.1020319999999995</v>
      </c>
      <c r="Q291" s="157">
        <v>8.9368300000000005</v>
      </c>
      <c r="R291" s="157">
        <v>8.6339860000000002</v>
      </c>
      <c r="S291" s="157">
        <v>8.6995989999999992</v>
      </c>
      <c r="T291" s="157">
        <v>8.242191</v>
      </c>
      <c r="U291" s="157">
        <v>7.8631080000000004</v>
      </c>
      <c r="V291" s="157">
        <v>7.4213440000000004</v>
      </c>
      <c r="W291" s="157">
        <v>6.9297180000000003</v>
      </c>
      <c r="X291" s="157">
        <v>6.3556929999999996</v>
      </c>
      <c r="Y291" s="157">
        <v>5.7910029999999999</v>
      </c>
      <c r="Z291" s="157">
        <v>5.1278879999999996</v>
      </c>
      <c r="AA291" s="157">
        <v>4.4040530000000002</v>
      </c>
      <c r="AB291" s="157">
        <v>3.6214439999999999</v>
      </c>
      <c r="AC291" s="157">
        <v>2.7911459999999999</v>
      </c>
      <c r="AD291" s="157">
        <v>1.941899</v>
      </c>
    </row>
    <row r="292" spans="1:30">
      <c r="A292" s="157">
        <v>2041</v>
      </c>
      <c r="B292" s="157" t="s">
        <v>170</v>
      </c>
      <c r="C292" s="157">
        <v>12.7288</v>
      </c>
      <c r="D292" s="157">
        <v>12.730525999999999</v>
      </c>
      <c r="E292" s="157">
        <v>12.608306000000001</v>
      </c>
      <c r="F292" s="157">
        <v>12.002478999999999</v>
      </c>
      <c r="G292" s="157">
        <v>11.503444</v>
      </c>
      <c r="H292" s="157">
        <v>11.272976</v>
      </c>
      <c r="I292" s="157">
        <v>10.796908999999999</v>
      </c>
      <c r="J292" s="157">
        <v>10.930832000000001</v>
      </c>
      <c r="K292" s="157">
        <v>10.662750000000001</v>
      </c>
      <c r="L292" s="157">
        <v>10.207401000000001</v>
      </c>
      <c r="M292" s="157">
        <v>9.7139140000000008</v>
      </c>
      <c r="N292" s="157">
        <v>9.1538679999999992</v>
      </c>
      <c r="O292" s="157">
        <v>8.6243409999999994</v>
      </c>
      <c r="P292" s="157">
        <v>8.3640830000000008</v>
      </c>
      <c r="Q292" s="157">
        <v>8.1887000000000008</v>
      </c>
      <c r="R292" s="157">
        <v>7.8758739999999996</v>
      </c>
      <c r="S292" s="157">
        <v>7.9317700000000002</v>
      </c>
      <c r="T292" s="157">
        <v>7.4629339999999997</v>
      </c>
      <c r="U292" s="157">
        <v>7.0716210000000004</v>
      </c>
      <c r="V292" s="157">
        <v>6.6190100000000003</v>
      </c>
      <c r="W292" s="157">
        <v>6.1197530000000002</v>
      </c>
      <c r="X292" s="157">
        <v>5.5431530000000002</v>
      </c>
      <c r="Y292" s="157">
        <v>4.983047</v>
      </c>
      <c r="Z292" s="157">
        <v>4.3352890000000004</v>
      </c>
      <c r="AA292" s="157">
        <v>3.6419039999999998</v>
      </c>
      <c r="AB292" s="157">
        <v>2.9106740000000002</v>
      </c>
      <c r="AC292" s="157">
        <v>2.1598609999999998</v>
      </c>
      <c r="AD292" s="157">
        <v>1.425397</v>
      </c>
    </row>
    <row r="293" spans="1:30">
      <c r="A293" s="157">
        <v>2042</v>
      </c>
      <c r="B293" s="157" t="s">
        <v>170</v>
      </c>
      <c r="C293" s="157">
        <v>12.323693</v>
      </c>
      <c r="D293" s="157">
        <v>12.326604</v>
      </c>
      <c r="E293" s="157">
        <v>12.175907</v>
      </c>
      <c r="F293" s="157">
        <v>11.483095</v>
      </c>
      <c r="G293" s="157">
        <v>10.947219</v>
      </c>
      <c r="H293" s="157">
        <v>10.698543000000001</v>
      </c>
      <c r="I293" s="157">
        <v>10.198967</v>
      </c>
      <c r="J293" s="157">
        <v>10.328865</v>
      </c>
      <c r="K293" s="157">
        <v>10.049281000000001</v>
      </c>
      <c r="L293" s="157">
        <v>9.5753369999999993</v>
      </c>
      <c r="M293" s="157">
        <v>9.0637550000000005</v>
      </c>
      <c r="N293" s="157">
        <v>8.4892120000000002</v>
      </c>
      <c r="O293" s="157">
        <v>7.9478540000000004</v>
      </c>
      <c r="P293" s="157">
        <v>7.6797630000000003</v>
      </c>
      <c r="Q293" s="157">
        <v>7.496829</v>
      </c>
      <c r="R293" s="157">
        <v>7.1778469999999999</v>
      </c>
      <c r="S293" s="157">
        <v>7.224939</v>
      </c>
      <c r="T293" s="157">
        <v>6.7504960000000001</v>
      </c>
      <c r="U293" s="157">
        <v>6.3527589999999998</v>
      </c>
      <c r="V293" s="157">
        <v>5.8962070000000004</v>
      </c>
      <c r="W293" s="157">
        <v>5.3971260000000001</v>
      </c>
      <c r="X293" s="157">
        <v>4.8271110000000004</v>
      </c>
      <c r="Y293" s="157">
        <v>4.2804919999999997</v>
      </c>
      <c r="Z293" s="157">
        <v>3.658083</v>
      </c>
      <c r="AA293" s="157">
        <v>3.0049459999999999</v>
      </c>
      <c r="AB293" s="157">
        <v>2.3333740000000001</v>
      </c>
      <c r="AC293" s="157">
        <v>1.666309</v>
      </c>
      <c r="AD293" s="157">
        <v>1.042519</v>
      </c>
    </row>
    <row r="294" spans="1:30">
      <c r="A294" s="157">
        <v>2043</v>
      </c>
      <c r="B294" s="157" t="s">
        <v>170</v>
      </c>
      <c r="C294" s="157">
        <v>11.928193</v>
      </c>
      <c r="D294" s="157">
        <v>11.932223</v>
      </c>
      <c r="E294" s="157">
        <v>11.754809</v>
      </c>
      <c r="F294" s="157">
        <v>10.981873</v>
      </c>
      <c r="G294" s="157">
        <v>10.413342</v>
      </c>
      <c r="H294" s="157">
        <v>10.148678</v>
      </c>
      <c r="I294" s="157">
        <v>9.6293290000000002</v>
      </c>
      <c r="J294" s="157">
        <v>9.7550690000000007</v>
      </c>
      <c r="K294" s="157">
        <v>9.4660890000000002</v>
      </c>
      <c r="L294" s="157">
        <v>8.9773139999999998</v>
      </c>
      <c r="M294" s="157">
        <v>8.4519190000000002</v>
      </c>
      <c r="N294" s="157">
        <v>7.8675829999999998</v>
      </c>
      <c r="O294" s="157">
        <v>7.3191439999999997</v>
      </c>
      <c r="P294" s="157">
        <v>7.0460529999999997</v>
      </c>
      <c r="Q294" s="157">
        <v>6.8579140000000001</v>
      </c>
      <c r="R294" s="157">
        <v>6.5361219999999998</v>
      </c>
      <c r="S294" s="157">
        <v>6.5752940000000004</v>
      </c>
      <c r="T294" s="157">
        <v>6.1002510000000001</v>
      </c>
      <c r="U294" s="157">
        <v>5.7010529999999999</v>
      </c>
      <c r="V294" s="157">
        <v>5.2463439999999997</v>
      </c>
      <c r="W294" s="157">
        <v>4.753819</v>
      </c>
      <c r="X294" s="157">
        <v>4.1976199999999997</v>
      </c>
      <c r="Y294" s="157">
        <v>3.6711969999999998</v>
      </c>
      <c r="Z294" s="157">
        <v>3.0811649999999999</v>
      </c>
      <c r="AA294" s="157">
        <v>2.4743569999999999</v>
      </c>
      <c r="AB294" s="157">
        <v>1.8662069999999999</v>
      </c>
      <c r="AC294" s="157">
        <v>1.282049</v>
      </c>
      <c r="AD294" s="157">
        <v>0.76005199999999995</v>
      </c>
    </row>
    <row r="295" spans="1:30">
      <c r="A295" s="157">
        <v>2044</v>
      </c>
      <c r="B295" s="157" t="s">
        <v>170</v>
      </c>
      <c r="C295" s="157">
        <v>11.542306999999999</v>
      </c>
      <c r="D295" s="157">
        <v>11.547395</v>
      </c>
      <c r="E295" s="157">
        <v>11.344987</v>
      </c>
      <c r="F295" s="157">
        <v>10.498563000000001</v>
      </c>
      <c r="G295" s="157">
        <v>9.9013530000000003</v>
      </c>
      <c r="H295" s="157">
        <v>9.6228020000000001</v>
      </c>
      <c r="I295" s="157">
        <v>9.0871630000000003</v>
      </c>
      <c r="J295" s="157">
        <v>9.2086550000000003</v>
      </c>
      <c r="K295" s="157">
        <v>8.9122280000000007</v>
      </c>
      <c r="L295" s="157">
        <v>8.4120830000000009</v>
      </c>
      <c r="M295" s="157">
        <v>7.8767769999999997</v>
      </c>
      <c r="N295" s="157">
        <v>7.286867</v>
      </c>
      <c r="O295" s="157">
        <v>6.7355530000000003</v>
      </c>
      <c r="P295" s="157">
        <v>6.4599659999999997</v>
      </c>
      <c r="Q295" s="157">
        <v>6.2686960000000003</v>
      </c>
      <c r="R295" s="157">
        <v>5.9469919999999998</v>
      </c>
      <c r="S295" s="157">
        <v>5.9790869999999998</v>
      </c>
      <c r="T295" s="157">
        <v>5.5076989999999997</v>
      </c>
      <c r="U295" s="157">
        <v>5.1112219999999997</v>
      </c>
      <c r="V295" s="157">
        <v>4.6631239999999998</v>
      </c>
      <c r="W295" s="157">
        <v>4.1822629999999998</v>
      </c>
      <c r="X295" s="157">
        <v>3.6454249999999999</v>
      </c>
      <c r="Y295" s="157">
        <v>3.1440419999999998</v>
      </c>
      <c r="Z295" s="157">
        <v>2.5909770000000001</v>
      </c>
      <c r="AA295" s="157">
        <v>2.0336690000000002</v>
      </c>
      <c r="AB295" s="157">
        <v>1.4894019999999999</v>
      </c>
      <c r="AC295" s="157">
        <v>0.98398399999999997</v>
      </c>
      <c r="AD295" s="157">
        <v>0.55253300000000005</v>
      </c>
    </row>
    <row r="296" spans="1:30">
      <c r="A296" s="157">
        <v>2045</v>
      </c>
      <c r="B296" s="157" t="s">
        <v>170</v>
      </c>
      <c r="C296" s="157">
        <v>11.166024</v>
      </c>
      <c r="D296" s="157">
        <v>11.172107</v>
      </c>
      <c r="E296" s="157">
        <v>10.946384</v>
      </c>
      <c r="F296" s="157">
        <v>10.032876</v>
      </c>
      <c r="G296" s="157">
        <v>9.4107500000000002</v>
      </c>
      <c r="H296" s="157">
        <v>9.1202909999999999</v>
      </c>
      <c r="I296" s="157">
        <v>8.5716000000000001</v>
      </c>
      <c r="J296" s="157">
        <v>8.6887889999999999</v>
      </c>
      <c r="K296" s="157">
        <v>8.386711</v>
      </c>
      <c r="L296" s="157">
        <v>7.8783640000000004</v>
      </c>
      <c r="M296" s="157">
        <v>7.3366800000000003</v>
      </c>
      <c r="N296" s="157">
        <v>6.7449579999999996</v>
      </c>
      <c r="O296" s="157">
        <v>6.1944650000000001</v>
      </c>
      <c r="P296" s="157">
        <v>5.9185720000000002</v>
      </c>
      <c r="Q296" s="157">
        <v>5.7259890000000002</v>
      </c>
      <c r="R296" s="157">
        <v>5.406854</v>
      </c>
      <c r="S296" s="157">
        <v>5.4326699999999999</v>
      </c>
      <c r="T296" s="157">
        <v>4.9685009999999998</v>
      </c>
      <c r="U296" s="157">
        <v>4.5782189999999998</v>
      </c>
      <c r="V296" s="157">
        <v>4.1405919999999998</v>
      </c>
      <c r="W296" s="157">
        <v>3.675376</v>
      </c>
      <c r="X296" s="157">
        <v>3.1619989999999998</v>
      </c>
      <c r="Y296" s="157">
        <v>2.6889419999999999</v>
      </c>
      <c r="Z296" s="157">
        <v>2.1754739999999999</v>
      </c>
      <c r="AA296" s="157">
        <v>1.6686129999999999</v>
      </c>
      <c r="AB296" s="157">
        <v>1.186369</v>
      </c>
      <c r="AC296" s="157">
        <v>0.75353499999999995</v>
      </c>
      <c r="AD296" s="157">
        <v>0.40063799999999999</v>
      </c>
    </row>
    <row r="297" spans="1:30">
      <c r="A297" s="157">
        <v>2046</v>
      </c>
      <c r="B297" s="157" t="s">
        <v>170</v>
      </c>
      <c r="C297" s="157">
        <v>10.799307000000001</v>
      </c>
      <c r="D297" s="157">
        <v>10.806324999999999</v>
      </c>
      <c r="E297" s="157">
        <v>10.558923</v>
      </c>
      <c r="F297" s="157">
        <v>9.5844919999999991</v>
      </c>
      <c r="G297" s="157">
        <v>8.9409989999999997</v>
      </c>
      <c r="H297" s="157">
        <v>8.6404879999999995</v>
      </c>
      <c r="I297" s="157">
        <v>8.0817409999999992</v>
      </c>
      <c r="J297" s="157">
        <v>8.1946019999999997</v>
      </c>
      <c r="K297" s="157">
        <v>7.8885230000000002</v>
      </c>
      <c r="L297" s="157">
        <v>7.37486</v>
      </c>
      <c r="M297" s="157">
        <v>6.8299820000000002</v>
      </c>
      <c r="N297" s="157">
        <v>6.2397729999999996</v>
      </c>
      <c r="O297" s="157">
        <v>5.6933230000000004</v>
      </c>
      <c r="P297" s="157">
        <v>5.4190240000000003</v>
      </c>
      <c r="Q297" s="157">
        <v>5.2267049999999999</v>
      </c>
      <c r="R297" s="157">
        <v>4.9122409999999999</v>
      </c>
      <c r="S297" s="157">
        <v>4.9325190000000001</v>
      </c>
      <c r="T297" s="157">
        <v>4.4785130000000004</v>
      </c>
      <c r="U297" s="157">
        <v>4.0972609999999996</v>
      </c>
      <c r="V297" s="157">
        <v>3.6731549999999999</v>
      </c>
      <c r="W297" s="157">
        <v>3.2265950000000001</v>
      </c>
      <c r="X297" s="157">
        <v>2.7395489999999998</v>
      </c>
      <c r="Y297" s="157">
        <v>2.2968250000000001</v>
      </c>
      <c r="Z297" s="157">
        <v>1.8240400000000001</v>
      </c>
      <c r="AA297" s="157">
        <v>1.36693</v>
      </c>
      <c r="AB297" s="157">
        <v>0.94330800000000004</v>
      </c>
      <c r="AC297" s="157">
        <v>0.57588600000000001</v>
      </c>
      <c r="AD297" s="157">
        <v>0.289821</v>
      </c>
    </row>
    <row r="298" spans="1:30">
      <c r="A298" s="157">
        <v>2047</v>
      </c>
      <c r="B298" s="157" t="s">
        <v>170</v>
      </c>
      <c r="C298" s="157">
        <v>10.442104</v>
      </c>
      <c r="D298" s="157">
        <v>10.449997</v>
      </c>
      <c r="E298" s="157">
        <v>10.182505000000001</v>
      </c>
      <c r="F298" s="157">
        <v>9.1530609999999992</v>
      </c>
      <c r="G298" s="157">
        <v>8.4915380000000003</v>
      </c>
      <c r="H298" s="157">
        <v>8.1827140000000007</v>
      </c>
      <c r="I298" s="157">
        <v>7.6166710000000002</v>
      </c>
      <c r="J298" s="157">
        <v>7.7252070000000002</v>
      </c>
      <c r="K298" s="157">
        <v>7.4166309999999998</v>
      </c>
      <c r="L298" s="157">
        <v>6.9002699999999999</v>
      </c>
      <c r="M298" s="157">
        <v>6.3550469999999999</v>
      </c>
      <c r="N298" s="157">
        <v>5.769272</v>
      </c>
      <c r="O298" s="157">
        <v>5.2296440000000004</v>
      </c>
      <c r="P298" s="157">
        <v>4.9585710000000001</v>
      </c>
      <c r="Q298" s="157">
        <v>4.7678710000000004</v>
      </c>
      <c r="R298" s="157">
        <v>4.4598300000000002</v>
      </c>
      <c r="S298" s="157">
        <v>4.4752590000000003</v>
      </c>
      <c r="T298" s="157">
        <v>4.0337990000000001</v>
      </c>
      <c r="U298" s="157">
        <v>3.6638440000000001</v>
      </c>
      <c r="V298" s="157">
        <v>3.2556039999999999</v>
      </c>
      <c r="W298" s="157">
        <v>2.8298709999999998</v>
      </c>
      <c r="X298" s="157">
        <v>2.371003</v>
      </c>
      <c r="Y298" s="157">
        <v>1.959587</v>
      </c>
      <c r="Z298" s="157">
        <v>1.527385</v>
      </c>
      <c r="AA298" s="157">
        <v>1.1181589999999999</v>
      </c>
      <c r="AB298" s="157">
        <v>0.74881500000000001</v>
      </c>
      <c r="AC298" s="157">
        <v>0.43930000000000002</v>
      </c>
      <c r="AD298" s="157">
        <v>0.20921100000000001</v>
      </c>
    </row>
    <row r="299" spans="1:30">
      <c r="A299" s="157">
        <v>2048</v>
      </c>
      <c r="B299" s="157" t="s">
        <v>170</v>
      </c>
      <c r="C299" s="157">
        <v>10.094344</v>
      </c>
      <c r="D299" s="157">
        <v>10.103054</v>
      </c>
      <c r="E299" s="157">
        <v>9.8170110000000008</v>
      </c>
      <c r="F299" s="157">
        <v>8.7382080000000002</v>
      </c>
      <c r="G299" s="157">
        <v>8.0617850000000004</v>
      </c>
      <c r="H299" s="157">
        <v>7.7462660000000003</v>
      </c>
      <c r="I299" s="157">
        <v>7.1754639999999998</v>
      </c>
      <c r="J299" s="157">
        <v>7.2797000000000001</v>
      </c>
      <c r="K299" s="157">
        <v>6.9699980000000004</v>
      </c>
      <c r="L299" s="157">
        <v>6.4532939999999996</v>
      </c>
      <c r="M299" s="157">
        <v>5.9102629999999996</v>
      </c>
      <c r="N299" s="157">
        <v>5.331467</v>
      </c>
      <c r="O299" s="157">
        <v>4.8010339999999996</v>
      </c>
      <c r="P299" s="157">
        <v>4.5345700000000004</v>
      </c>
      <c r="Q299" s="157">
        <v>4.3466420000000001</v>
      </c>
      <c r="R299" s="157">
        <v>4.0464630000000001</v>
      </c>
      <c r="S299" s="157">
        <v>4.0576749999999997</v>
      </c>
      <c r="T299" s="157">
        <v>3.6306470000000002</v>
      </c>
      <c r="U299" s="157">
        <v>3.2737530000000001</v>
      </c>
      <c r="V299" s="157">
        <v>2.8831090000000001</v>
      </c>
      <c r="W299" s="157">
        <v>2.4796670000000001</v>
      </c>
      <c r="X299" s="157">
        <v>2.0499809999999998</v>
      </c>
      <c r="Y299" s="157">
        <v>1.670032</v>
      </c>
      <c r="Z299" s="157">
        <v>1.277423</v>
      </c>
      <c r="AA299" s="157">
        <v>0.91342599999999996</v>
      </c>
      <c r="AB299" s="157">
        <v>0.59352300000000002</v>
      </c>
      <c r="AC299" s="157">
        <v>0.33453699999999997</v>
      </c>
      <c r="AD299" s="157">
        <v>0.150729</v>
      </c>
    </row>
    <row r="300" spans="1:30">
      <c r="A300" s="157">
        <v>2049</v>
      </c>
      <c r="B300" s="157" t="s">
        <v>170</v>
      </c>
      <c r="C300" s="157">
        <v>9.7559439999999995</v>
      </c>
      <c r="D300" s="157">
        <v>9.7654139999999998</v>
      </c>
      <c r="E300" s="157">
        <v>9.4623059999999999</v>
      </c>
      <c r="F300" s="157">
        <v>8.3395410000000005</v>
      </c>
      <c r="G300" s="157">
        <v>7.6511440000000004</v>
      </c>
      <c r="H300" s="157">
        <v>7.3304340000000003</v>
      </c>
      <c r="I300" s="157">
        <v>6.7571890000000003</v>
      </c>
      <c r="J300" s="157">
        <v>6.8571710000000001</v>
      </c>
      <c r="K300" s="157">
        <v>6.5475810000000001</v>
      </c>
      <c r="L300" s="157">
        <v>6.0326500000000003</v>
      </c>
      <c r="M300" s="157">
        <v>5.4940509999999998</v>
      </c>
      <c r="N300" s="157">
        <v>4.9244279999999998</v>
      </c>
      <c r="O300" s="157">
        <v>4.4051920000000004</v>
      </c>
      <c r="P300" s="157">
        <v>4.1444979999999996</v>
      </c>
      <c r="Q300" s="157">
        <v>3.9603060000000001</v>
      </c>
      <c r="R300" s="157">
        <v>3.669149</v>
      </c>
      <c r="S300" s="157">
        <v>3.6767189999999998</v>
      </c>
      <c r="T300" s="157">
        <v>3.265571</v>
      </c>
      <c r="U300" s="157">
        <v>2.9230649999999998</v>
      </c>
      <c r="V300" s="157">
        <v>2.5512199999999998</v>
      </c>
      <c r="W300" s="157">
        <v>2.170938</v>
      </c>
      <c r="X300" s="157">
        <v>1.7707550000000001</v>
      </c>
      <c r="Y300" s="157">
        <v>1.421799</v>
      </c>
      <c r="Z300" s="157">
        <v>1.0671569999999999</v>
      </c>
      <c r="AA300" s="157">
        <v>0.74524000000000001</v>
      </c>
      <c r="AB300" s="157">
        <v>0.46977600000000003</v>
      </c>
      <c r="AC300" s="157">
        <v>0.25435600000000003</v>
      </c>
      <c r="AD300" s="157">
        <v>0.108401</v>
      </c>
    </row>
    <row r="301" spans="1:30">
      <c r="A301" s="157">
        <v>2050</v>
      </c>
      <c r="B301" s="157" t="s">
        <v>170</v>
      </c>
      <c r="C301" s="157">
        <v>9.4268020000000003</v>
      </c>
      <c r="D301" s="157">
        <v>9.4369779999999999</v>
      </c>
      <c r="E301" s="157">
        <v>9.1182420000000004</v>
      </c>
      <c r="F301" s="157">
        <v>7.9566520000000001</v>
      </c>
      <c r="G301" s="157">
        <v>7.2590070000000004</v>
      </c>
      <c r="H301" s="157">
        <v>6.9344979999999996</v>
      </c>
      <c r="I301" s="157">
        <v>6.3609210000000003</v>
      </c>
      <c r="J301" s="157">
        <v>6.4567100000000002</v>
      </c>
      <c r="K301" s="157">
        <v>6.1483480000000004</v>
      </c>
      <c r="L301" s="157">
        <v>5.6370740000000001</v>
      </c>
      <c r="M301" s="157">
        <v>5.1048720000000003</v>
      </c>
      <c r="N301" s="157">
        <v>4.5462949999999998</v>
      </c>
      <c r="O301" s="157">
        <v>4.0399200000000004</v>
      </c>
      <c r="P301" s="157">
        <v>3.7859509999999998</v>
      </c>
      <c r="Q301" s="157">
        <v>3.6062949999999998</v>
      </c>
      <c r="R301" s="157">
        <v>3.3250660000000001</v>
      </c>
      <c r="S301" s="157">
        <v>3.3295149999999998</v>
      </c>
      <c r="T301" s="157">
        <v>2.9353120000000001</v>
      </c>
      <c r="U301" s="157">
        <v>2.608139</v>
      </c>
      <c r="V301" s="157">
        <v>2.2558530000000001</v>
      </c>
      <c r="W301" s="157">
        <v>1.8991089999999999</v>
      </c>
      <c r="X301" s="157">
        <v>1.5282070000000001</v>
      </c>
      <c r="Y301" s="157">
        <v>1.2092959999999999</v>
      </c>
      <c r="Z301" s="157">
        <v>0.89055399999999996</v>
      </c>
      <c r="AA301" s="157">
        <v>0.60730899999999999</v>
      </c>
      <c r="AB301" s="157">
        <v>0.37134499999999998</v>
      </c>
      <c r="AC301" s="157">
        <v>0.193111</v>
      </c>
      <c r="AD301" s="157">
        <v>7.7831999999999998E-2</v>
      </c>
    </row>
    <row r="302" spans="1:30">
      <c r="A302" s="157">
        <v>2051</v>
      </c>
      <c r="B302" s="157" t="s">
        <v>170</v>
      </c>
      <c r="C302" s="157">
        <v>9.1068099999999994</v>
      </c>
      <c r="D302" s="157">
        <v>9.1176390000000005</v>
      </c>
      <c r="E302" s="157">
        <v>8.7846550000000008</v>
      </c>
      <c r="F302" s="157">
        <v>7.5891219999999997</v>
      </c>
      <c r="G302" s="157">
        <v>6.8847610000000001</v>
      </c>
      <c r="H302" s="157">
        <v>6.5577360000000002</v>
      </c>
      <c r="I302" s="157">
        <v>5.9857399999999998</v>
      </c>
      <c r="J302" s="157">
        <v>6.0774119999999998</v>
      </c>
      <c r="K302" s="157">
        <v>5.7712770000000004</v>
      </c>
      <c r="L302" s="157">
        <v>5.2653280000000002</v>
      </c>
      <c r="M302" s="157">
        <v>4.7412330000000003</v>
      </c>
      <c r="N302" s="157">
        <v>4.1952809999999996</v>
      </c>
      <c r="O302" s="157">
        <v>3.7031239999999999</v>
      </c>
      <c r="P302" s="157">
        <v>3.4566530000000002</v>
      </c>
      <c r="Q302" s="157">
        <v>3.282178</v>
      </c>
      <c r="R302" s="157">
        <v>3.0115660000000002</v>
      </c>
      <c r="S302" s="157">
        <v>3.013363</v>
      </c>
      <c r="T302" s="157">
        <v>2.6368360000000002</v>
      </c>
      <c r="U302" s="157">
        <v>2.3256169999999998</v>
      </c>
      <c r="V302" s="157">
        <v>1.993271</v>
      </c>
      <c r="W302" s="157">
        <v>1.660045</v>
      </c>
      <c r="X302" s="157">
        <v>1.31778</v>
      </c>
      <c r="Y302" s="157">
        <v>1.02762</v>
      </c>
      <c r="Z302" s="157">
        <v>0.74243800000000004</v>
      </c>
      <c r="AA302" s="157">
        <v>0.494363</v>
      </c>
      <c r="AB302" s="157">
        <v>0.29318100000000002</v>
      </c>
      <c r="AC302" s="157">
        <v>0.14641399999999999</v>
      </c>
      <c r="AD302" s="157">
        <v>5.5799000000000001E-2</v>
      </c>
    </row>
    <row r="303" spans="1:30">
      <c r="A303" s="157">
        <v>2052</v>
      </c>
      <c r="B303" s="157" t="s">
        <v>170</v>
      </c>
      <c r="C303" s="157">
        <v>8.7958459999999992</v>
      </c>
      <c r="D303" s="157">
        <v>8.8072750000000006</v>
      </c>
      <c r="E303" s="157">
        <v>8.4613720000000008</v>
      </c>
      <c r="F303" s="157">
        <v>7.2365219999999999</v>
      </c>
      <c r="G303" s="157">
        <v>6.5277909999999997</v>
      </c>
      <c r="H303" s="157">
        <v>6.1994280000000002</v>
      </c>
      <c r="I303" s="157">
        <v>5.630738</v>
      </c>
      <c r="J303" s="157">
        <v>5.7183789999999997</v>
      </c>
      <c r="K303" s="157">
        <v>5.4153609999999999</v>
      </c>
      <c r="L303" s="157">
        <v>4.9162049999999997</v>
      </c>
      <c r="M303" s="157">
        <v>4.4016900000000003</v>
      </c>
      <c r="N303" s="157">
        <v>3.8696730000000001</v>
      </c>
      <c r="O303" s="157">
        <v>3.392817</v>
      </c>
      <c r="P303" s="157">
        <v>3.1544530000000002</v>
      </c>
      <c r="Q303" s="157">
        <v>2.9856720000000001</v>
      </c>
      <c r="R303" s="157">
        <v>2.7261679999999999</v>
      </c>
      <c r="S303" s="157">
        <v>2.7257340000000001</v>
      </c>
      <c r="T303" s="157">
        <v>2.3673289999999998</v>
      </c>
      <c r="U303" s="157">
        <v>2.072406</v>
      </c>
      <c r="V303" s="157">
        <v>1.760073</v>
      </c>
      <c r="W303" s="157">
        <v>1.4500230000000001</v>
      </c>
      <c r="X303" s="157">
        <v>1.1354299999999999</v>
      </c>
      <c r="Y303" s="157">
        <v>0.87249200000000005</v>
      </c>
      <c r="Z303" s="157">
        <v>0.61837699999999995</v>
      </c>
      <c r="AA303" s="157">
        <v>0.40200999999999998</v>
      </c>
      <c r="AB303" s="157">
        <v>0.231207</v>
      </c>
      <c r="AC303" s="157">
        <v>0.11087</v>
      </c>
      <c r="AD303" s="157">
        <v>3.9947000000000003E-2</v>
      </c>
    </row>
    <row r="304" spans="1:30">
      <c r="A304" s="157">
        <v>2053</v>
      </c>
      <c r="B304" s="157" t="s">
        <v>170</v>
      </c>
      <c r="C304" s="157">
        <v>8.4937780000000007</v>
      </c>
      <c r="D304" s="157">
        <v>8.5057589999999994</v>
      </c>
      <c r="E304" s="157">
        <v>8.1482100000000006</v>
      </c>
      <c r="F304" s="157">
        <v>6.8984160000000001</v>
      </c>
      <c r="G304" s="157">
        <v>6.1874799999999999</v>
      </c>
      <c r="H304" s="157">
        <v>5.85886</v>
      </c>
      <c r="I304" s="157">
        <v>5.2950239999999997</v>
      </c>
      <c r="J304" s="157">
        <v>5.3787310000000002</v>
      </c>
      <c r="K304" s="157">
        <v>5.0796159999999997</v>
      </c>
      <c r="L304" s="157">
        <v>4.5885309999999997</v>
      </c>
      <c r="M304" s="157">
        <v>4.0848519999999997</v>
      </c>
      <c r="N304" s="157">
        <v>3.5678359999999998</v>
      </c>
      <c r="O304" s="157">
        <v>3.1071179999999998</v>
      </c>
      <c r="P304" s="157">
        <v>2.8773249999999999</v>
      </c>
      <c r="Q304" s="157">
        <v>2.714629</v>
      </c>
      <c r="R304" s="157">
        <v>2.4665590000000002</v>
      </c>
      <c r="S304" s="157">
        <v>2.4642680000000001</v>
      </c>
      <c r="T304" s="157">
        <v>2.1241850000000002</v>
      </c>
      <c r="U304" s="157">
        <v>1.8456680000000001</v>
      </c>
      <c r="V304" s="157">
        <v>1.553166</v>
      </c>
      <c r="W304" s="157">
        <v>1.2657020000000001</v>
      </c>
      <c r="X304" s="157">
        <v>0.97758299999999998</v>
      </c>
      <c r="Y304" s="157">
        <v>0.74018300000000004</v>
      </c>
      <c r="Z304" s="157">
        <v>0.51459299999999997</v>
      </c>
      <c r="AA304" s="157">
        <v>0.32659300000000002</v>
      </c>
      <c r="AB304" s="157">
        <v>0.182141</v>
      </c>
      <c r="AC304" s="157">
        <v>8.3856E-2</v>
      </c>
      <c r="AD304" s="157">
        <v>2.8561E-2</v>
      </c>
    </row>
    <row r="305" spans="1:30">
      <c r="A305" s="157">
        <v>2054</v>
      </c>
      <c r="B305" s="157" t="s">
        <v>170</v>
      </c>
      <c r="C305" s="157">
        <v>8.2004680000000008</v>
      </c>
      <c r="D305" s="157">
        <v>8.2129539999999999</v>
      </c>
      <c r="E305" s="157">
        <v>7.8449770000000001</v>
      </c>
      <c r="F305" s="157">
        <v>6.5743669999999996</v>
      </c>
      <c r="G305" s="157">
        <v>5.8632179999999998</v>
      </c>
      <c r="H305" s="157">
        <v>5.5353240000000001</v>
      </c>
      <c r="I305" s="157">
        <v>4.9777230000000001</v>
      </c>
      <c r="J305" s="157">
        <v>5.0575999999999999</v>
      </c>
      <c r="K305" s="157">
        <v>4.7630790000000003</v>
      </c>
      <c r="L305" s="157">
        <v>4.2811709999999996</v>
      </c>
      <c r="M305" s="157">
        <v>3.7893819999999998</v>
      </c>
      <c r="N305" s="157">
        <v>3.2882159999999998</v>
      </c>
      <c r="O305" s="157">
        <v>2.8442539999999998</v>
      </c>
      <c r="P305" s="157">
        <v>2.6233659999999999</v>
      </c>
      <c r="Q305" s="157">
        <v>2.467041</v>
      </c>
      <c r="R305" s="157">
        <v>2.2305839999999999</v>
      </c>
      <c r="S305" s="157">
        <v>2.226766</v>
      </c>
      <c r="T305" s="157">
        <v>1.9050020000000001</v>
      </c>
      <c r="U305" s="157">
        <v>1.642808</v>
      </c>
      <c r="V305" s="157">
        <v>1.3697520000000001</v>
      </c>
      <c r="W305" s="157">
        <v>1.10409</v>
      </c>
      <c r="X305" s="157">
        <v>0.84108400000000005</v>
      </c>
      <c r="Y305" s="157">
        <v>0.62745899999999999</v>
      </c>
      <c r="Z305" s="157">
        <v>0.42787199999999997</v>
      </c>
      <c r="AA305" s="157">
        <v>0.26508399999999999</v>
      </c>
      <c r="AB305" s="157">
        <v>0.143344</v>
      </c>
      <c r="AC305" s="157">
        <v>6.3354999999999995E-2</v>
      </c>
      <c r="AD305" s="157">
        <v>2.0395E-2</v>
      </c>
    </row>
    <row r="306" spans="1:30">
      <c r="A306" s="157">
        <v>2055</v>
      </c>
      <c r="B306" s="157" t="s">
        <v>170</v>
      </c>
      <c r="C306" s="157">
        <v>7.9157710000000003</v>
      </c>
      <c r="D306" s="157">
        <v>7.9287140000000003</v>
      </c>
      <c r="E306" s="157">
        <v>7.5514760000000001</v>
      </c>
      <c r="F306" s="157">
        <v>6.2639329999999998</v>
      </c>
      <c r="G306" s="157">
        <v>5.5544000000000002</v>
      </c>
      <c r="H306" s="157">
        <v>5.2281250000000004</v>
      </c>
      <c r="I306" s="157">
        <v>4.6779840000000004</v>
      </c>
      <c r="J306" s="157">
        <v>4.7541409999999997</v>
      </c>
      <c r="K306" s="157">
        <v>4.4648149999999998</v>
      </c>
      <c r="L306" s="157">
        <v>3.9930289999999999</v>
      </c>
      <c r="M306" s="157">
        <v>3.5140030000000002</v>
      </c>
      <c r="N306" s="157">
        <v>3.0293350000000001</v>
      </c>
      <c r="O306" s="157">
        <v>2.6025529999999999</v>
      </c>
      <c r="P306" s="157">
        <v>2.3907919999999998</v>
      </c>
      <c r="Q306" s="157">
        <v>2.241034</v>
      </c>
      <c r="R306" s="157">
        <v>2.0162439999999999</v>
      </c>
      <c r="S306" s="157">
        <v>2.01119</v>
      </c>
      <c r="T306" s="157">
        <v>1.707568</v>
      </c>
      <c r="U306" s="157">
        <v>1.4614549999999999</v>
      </c>
      <c r="V306" s="157">
        <v>1.2072989999999999</v>
      </c>
      <c r="W306" s="157">
        <v>0.96251600000000004</v>
      </c>
      <c r="X306" s="157">
        <v>0.723159</v>
      </c>
      <c r="Y306" s="157">
        <v>0.53151700000000002</v>
      </c>
      <c r="Z306" s="157">
        <v>0.35548600000000002</v>
      </c>
      <c r="AA306" s="157">
        <v>0.214976</v>
      </c>
      <c r="AB306" s="157">
        <v>0.112705</v>
      </c>
      <c r="AC306" s="157">
        <v>4.7815999999999997E-2</v>
      </c>
      <c r="AD306" s="157">
        <v>1.4548E-2</v>
      </c>
    </row>
    <row r="307" spans="1:30">
      <c r="A307" s="157">
        <v>2056</v>
      </c>
      <c r="B307" s="157" t="s">
        <v>170</v>
      </c>
      <c r="C307" s="157">
        <v>7.6395330000000001</v>
      </c>
      <c r="D307" s="157">
        <v>7.6528900000000002</v>
      </c>
      <c r="E307" s="157">
        <v>7.2675039999999997</v>
      </c>
      <c r="F307" s="157">
        <v>5.9666769999999998</v>
      </c>
      <c r="G307" s="157">
        <v>5.2604259999999998</v>
      </c>
      <c r="H307" s="157">
        <v>4.9365779999999999</v>
      </c>
      <c r="I307" s="157">
        <v>4.3949749999999996</v>
      </c>
      <c r="J307" s="157">
        <v>4.4675269999999996</v>
      </c>
      <c r="K307" s="157">
        <v>4.1839139999999997</v>
      </c>
      <c r="L307" s="157">
        <v>3.7230479999999999</v>
      </c>
      <c r="M307" s="157">
        <v>3.2574909999999999</v>
      </c>
      <c r="N307" s="157">
        <v>2.7897949999999998</v>
      </c>
      <c r="O307" s="157">
        <v>2.3804470000000002</v>
      </c>
      <c r="P307" s="157">
        <v>2.1779380000000002</v>
      </c>
      <c r="Q307" s="157">
        <v>2.034859</v>
      </c>
      <c r="R307" s="157">
        <v>1.821685</v>
      </c>
      <c r="S307" s="157">
        <v>1.81565</v>
      </c>
      <c r="T307" s="157">
        <v>1.5298529999999999</v>
      </c>
      <c r="U307" s="157">
        <v>1.2994520000000001</v>
      </c>
      <c r="V307" s="157">
        <v>1.0635269999999999</v>
      </c>
      <c r="W307" s="157">
        <v>0.83860000000000001</v>
      </c>
      <c r="X307" s="157">
        <v>0.62136999999999998</v>
      </c>
      <c r="Y307" s="157">
        <v>0.44993699999999998</v>
      </c>
      <c r="Z307" s="157">
        <v>0.29512699999999997</v>
      </c>
      <c r="AA307" s="157">
        <v>0.17419799999999999</v>
      </c>
      <c r="AB307" s="157">
        <v>8.8538000000000006E-2</v>
      </c>
      <c r="AC307" s="157">
        <v>3.6054000000000003E-2</v>
      </c>
      <c r="AD307" s="157">
        <v>1.0366E-2</v>
      </c>
    </row>
    <row r="308" spans="1:30">
      <c r="A308" s="157">
        <v>2057</v>
      </c>
      <c r="B308" s="157" t="s">
        <v>170</v>
      </c>
      <c r="C308" s="157">
        <v>7.3715979999999997</v>
      </c>
      <c r="D308" s="157">
        <v>7.3853260000000001</v>
      </c>
      <c r="E308" s="157">
        <v>6.9928509999999999</v>
      </c>
      <c r="F308" s="157">
        <v>5.6821590000000004</v>
      </c>
      <c r="G308" s="157">
        <v>4.9807090000000001</v>
      </c>
      <c r="H308" s="157">
        <v>4.6600140000000003</v>
      </c>
      <c r="I308" s="157">
        <v>4.1278920000000001</v>
      </c>
      <c r="J308" s="157">
        <v>4.1969560000000001</v>
      </c>
      <c r="K308" s="157">
        <v>3.9194969999999998</v>
      </c>
      <c r="L308" s="157">
        <v>3.4702130000000002</v>
      </c>
      <c r="M308" s="157">
        <v>3.0186820000000001</v>
      </c>
      <c r="N308" s="157">
        <v>2.5682749999999999</v>
      </c>
      <c r="O308" s="157">
        <v>2.176466</v>
      </c>
      <c r="P308" s="157">
        <v>1.983247</v>
      </c>
      <c r="Q308" s="157">
        <v>1.8468929999999999</v>
      </c>
      <c r="R308" s="157">
        <v>1.645195</v>
      </c>
      <c r="S308" s="157">
        <v>1.638401</v>
      </c>
      <c r="T308" s="157">
        <v>1.369998</v>
      </c>
      <c r="U308" s="157">
        <v>1.1548369999999999</v>
      </c>
      <c r="V308" s="157">
        <v>0.93638399999999999</v>
      </c>
      <c r="W308" s="157">
        <v>0.73022600000000004</v>
      </c>
      <c r="X308" s="157">
        <v>0.53358499999999998</v>
      </c>
      <c r="Y308" s="157">
        <v>0.38063000000000002</v>
      </c>
      <c r="Z308" s="157">
        <v>0.24484400000000001</v>
      </c>
      <c r="AA308" s="157">
        <v>0.14104800000000001</v>
      </c>
      <c r="AB308" s="157">
        <v>6.9494E-2</v>
      </c>
      <c r="AC308" s="157">
        <v>2.716E-2</v>
      </c>
      <c r="AD308" s="157">
        <v>7.3790000000000001E-3</v>
      </c>
    </row>
    <row r="309" spans="1:30">
      <c r="A309" s="157">
        <v>2058</v>
      </c>
      <c r="B309" s="157" t="s">
        <v>170</v>
      </c>
      <c r="C309" s="157">
        <v>7.1118040000000002</v>
      </c>
      <c r="D309" s="157">
        <v>7.1258629999999998</v>
      </c>
      <c r="E309" s="157">
        <v>6.7273059999999996</v>
      </c>
      <c r="F309" s="157">
        <v>5.4099449999999996</v>
      </c>
      <c r="G309" s="157">
        <v>4.7146730000000003</v>
      </c>
      <c r="H309" s="157">
        <v>4.3977810000000002</v>
      </c>
      <c r="I309" s="157">
        <v>3.875953</v>
      </c>
      <c r="J309" s="157">
        <v>3.9416500000000001</v>
      </c>
      <c r="K309" s="157">
        <v>3.6707169999999998</v>
      </c>
      <c r="L309" s="157">
        <v>3.233552</v>
      </c>
      <c r="M309" s="157">
        <v>2.7964669999999998</v>
      </c>
      <c r="N309" s="157">
        <v>2.3635259999999998</v>
      </c>
      <c r="O309" s="157">
        <v>1.9892350000000001</v>
      </c>
      <c r="P309" s="157">
        <v>1.8052710000000001</v>
      </c>
      <c r="Q309" s="157">
        <v>1.6756279999999999</v>
      </c>
      <c r="R309" s="157">
        <v>1.4851909999999999</v>
      </c>
      <c r="S309" s="157">
        <v>1.477832</v>
      </c>
      <c r="T309" s="157">
        <v>1.226299</v>
      </c>
      <c r="U309" s="157">
        <v>1.025833</v>
      </c>
      <c r="V309" s="157">
        <v>0.82402600000000004</v>
      </c>
      <c r="W309" s="157">
        <v>0.63551500000000005</v>
      </c>
      <c r="X309" s="157">
        <v>0.45793699999999998</v>
      </c>
      <c r="Y309" s="157">
        <v>0.32179999999999997</v>
      </c>
      <c r="Z309" s="157">
        <v>0.20299200000000001</v>
      </c>
      <c r="AA309" s="157">
        <v>0.114124</v>
      </c>
      <c r="AB309" s="157">
        <v>5.4503999999999997E-2</v>
      </c>
      <c r="AC309" s="157">
        <v>2.0442999999999999E-2</v>
      </c>
      <c r="AD309" s="157">
        <v>5.2469999999999999E-3</v>
      </c>
    </row>
    <row r="310" spans="1:30">
      <c r="A310" s="157">
        <v>2059</v>
      </c>
      <c r="B310" s="157" t="s">
        <v>170</v>
      </c>
      <c r="C310" s="157">
        <v>6.859985</v>
      </c>
      <c r="D310" s="157">
        <v>6.8743359999999996</v>
      </c>
      <c r="E310" s="157">
        <v>6.4706539999999997</v>
      </c>
      <c r="F310" s="157">
        <v>5.1496060000000003</v>
      </c>
      <c r="G310" s="157">
        <v>4.4617519999999997</v>
      </c>
      <c r="H310" s="157">
        <v>4.1492399999999998</v>
      </c>
      <c r="I310" s="157">
        <v>3.6384050000000001</v>
      </c>
      <c r="J310" s="157">
        <v>3.7008549999999998</v>
      </c>
      <c r="K310" s="157">
        <v>3.4367540000000001</v>
      </c>
      <c r="L310" s="157">
        <v>3.0121340000000001</v>
      </c>
      <c r="M310" s="157">
        <v>2.5897950000000001</v>
      </c>
      <c r="N310" s="157">
        <v>2.1743760000000001</v>
      </c>
      <c r="O310" s="157">
        <v>1.8174680000000001</v>
      </c>
      <c r="P310" s="157">
        <v>1.6426639999999999</v>
      </c>
      <c r="Q310" s="157">
        <v>1.519668</v>
      </c>
      <c r="R310" s="157">
        <v>1.340219</v>
      </c>
      <c r="S310" s="157">
        <v>1.3324590000000001</v>
      </c>
      <c r="T310" s="157">
        <v>1.097205</v>
      </c>
      <c r="U310" s="157">
        <v>0.91082799999999997</v>
      </c>
      <c r="V310" s="157">
        <v>0.72480199999999995</v>
      </c>
      <c r="W310" s="157">
        <v>0.55280499999999999</v>
      </c>
      <c r="X310" s="157">
        <v>0.39279799999999998</v>
      </c>
      <c r="Y310" s="157">
        <v>0.27190199999999998</v>
      </c>
      <c r="Z310" s="157">
        <v>0.168188</v>
      </c>
      <c r="AA310" s="157">
        <v>9.2274999999999996E-2</v>
      </c>
      <c r="AB310" s="157">
        <v>4.2715999999999997E-2</v>
      </c>
      <c r="AC310" s="157">
        <v>1.5375E-2</v>
      </c>
      <c r="AD310" s="157">
        <v>3.7290000000000001E-3</v>
      </c>
    </row>
    <row r="311" spans="1:30">
      <c r="A311" s="157">
        <v>2060</v>
      </c>
      <c r="B311" s="157" t="s">
        <v>170</v>
      </c>
      <c r="C311" s="157">
        <v>6.6159749999999997</v>
      </c>
      <c r="D311" s="157">
        <v>6.6305810000000003</v>
      </c>
      <c r="E311" s="157">
        <v>6.2226800000000004</v>
      </c>
      <c r="F311" s="157">
        <v>4.9007189999999996</v>
      </c>
      <c r="G311" s="157">
        <v>4.2213960000000004</v>
      </c>
      <c r="H311" s="157">
        <v>3.9137729999999999</v>
      </c>
      <c r="I311" s="157">
        <v>3.41452</v>
      </c>
      <c r="J311" s="157">
        <v>3.4738449999999998</v>
      </c>
      <c r="K311" s="157">
        <v>3.2168230000000002</v>
      </c>
      <c r="L311" s="157">
        <v>2.805072</v>
      </c>
      <c r="M311" s="157">
        <v>2.3976670000000002</v>
      </c>
      <c r="N311" s="157">
        <v>1.9997210000000001</v>
      </c>
      <c r="O311" s="157">
        <v>1.659969</v>
      </c>
      <c r="P311" s="157">
        <v>1.494175</v>
      </c>
      <c r="Q311" s="157">
        <v>1.3777200000000001</v>
      </c>
      <c r="R311" s="157">
        <v>1.208939</v>
      </c>
      <c r="S311" s="157">
        <v>1.2009179999999999</v>
      </c>
      <c r="T311" s="157">
        <v>0.981298</v>
      </c>
      <c r="U311" s="157">
        <v>0.808365</v>
      </c>
      <c r="V311" s="157">
        <v>0.63723200000000002</v>
      </c>
      <c r="W311" s="157">
        <v>0.480624</v>
      </c>
      <c r="X311" s="157">
        <v>0.33674700000000002</v>
      </c>
      <c r="Y311" s="157">
        <v>0.22961200000000001</v>
      </c>
      <c r="Z311" s="157">
        <v>0.139266</v>
      </c>
      <c r="AA311" s="157">
        <v>7.4561000000000002E-2</v>
      </c>
      <c r="AB311" s="157">
        <v>3.3453999999999998E-2</v>
      </c>
      <c r="AC311" s="157">
        <v>1.1554E-2</v>
      </c>
      <c r="AD311" s="157">
        <v>2.647E-3</v>
      </c>
    </row>
    <row r="312" spans="1:30">
      <c r="A312" s="157">
        <v>2061</v>
      </c>
      <c r="B312" s="157" t="s">
        <v>170</v>
      </c>
      <c r="C312" s="157">
        <v>6.3796010000000001</v>
      </c>
      <c r="D312" s="157">
        <v>6.3944279999999996</v>
      </c>
      <c r="E312" s="157">
        <v>5.9831659999999998</v>
      </c>
      <c r="F312" s="157">
        <v>4.662865</v>
      </c>
      <c r="G312" s="157">
        <v>3.9930669999999999</v>
      </c>
      <c r="H312" s="157">
        <v>3.6907809999999999</v>
      </c>
      <c r="I312" s="157">
        <v>3.2035979999999999</v>
      </c>
      <c r="J312" s="157">
        <v>3.259919</v>
      </c>
      <c r="K312" s="157">
        <v>3.0101689999999999</v>
      </c>
      <c r="L312" s="157">
        <v>2.6115170000000001</v>
      </c>
      <c r="M312" s="157">
        <v>2.219141</v>
      </c>
      <c r="N312" s="157">
        <v>1.838524</v>
      </c>
      <c r="O312" s="157">
        <v>1.5156210000000001</v>
      </c>
      <c r="P312" s="157">
        <v>1.3586469999999999</v>
      </c>
      <c r="Q312" s="157">
        <v>1.2485919999999999</v>
      </c>
      <c r="R312" s="157">
        <v>1.0901190000000001</v>
      </c>
      <c r="S312" s="157">
        <v>1.081958</v>
      </c>
      <c r="T312" s="157">
        <v>0.87728899999999999</v>
      </c>
      <c r="U312" s="157">
        <v>0.71713099999999996</v>
      </c>
      <c r="V312" s="157">
        <v>0.55999500000000002</v>
      </c>
      <c r="W312" s="157">
        <v>0.41767100000000001</v>
      </c>
      <c r="X312" s="157">
        <v>0.288549</v>
      </c>
      <c r="Y312" s="157">
        <v>0.193796</v>
      </c>
      <c r="Z312" s="157">
        <v>0.11525199999999999</v>
      </c>
      <c r="AA312" s="157">
        <v>6.0211000000000001E-2</v>
      </c>
      <c r="AB312" s="157">
        <v>2.6182E-2</v>
      </c>
      <c r="AC312" s="157">
        <v>8.6770000000000007E-3</v>
      </c>
      <c r="AD312" s="157">
        <v>1.8779999999999999E-3</v>
      </c>
    </row>
    <row r="313" spans="1:30">
      <c r="A313" s="157">
        <v>2062</v>
      </c>
      <c r="B313" s="157" t="s">
        <v>170</v>
      </c>
      <c r="C313" s="157">
        <v>6.1506939999999997</v>
      </c>
      <c r="D313" s="157">
        <v>6.1657070000000003</v>
      </c>
      <c r="E313" s="157">
        <v>5.7518929999999999</v>
      </c>
      <c r="F313" s="157">
        <v>4.4356359999999997</v>
      </c>
      <c r="G313" s="157">
        <v>3.7762440000000002</v>
      </c>
      <c r="H313" s="157">
        <v>3.4796819999999999</v>
      </c>
      <c r="I313" s="157">
        <v>3.0049649999999999</v>
      </c>
      <c r="J313" s="157">
        <v>3.0584030000000002</v>
      </c>
      <c r="K313" s="157">
        <v>2.816068</v>
      </c>
      <c r="L313" s="157">
        <v>2.4306640000000002</v>
      </c>
      <c r="M313" s="157">
        <v>2.0533250000000001</v>
      </c>
      <c r="N313" s="157">
        <v>1.6898150000000001</v>
      </c>
      <c r="O313" s="157">
        <v>1.3833869999999999</v>
      </c>
      <c r="P313" s="157">
        <v>1.235006</v>
      </c>
      <c r="Q313" s="157">
        <v>1.131183</v>
      </c>
      <c r="R313" s="157">
        <v>0.98263100000000003</v>
      </c>
      <c r="S313" s="157">
        <v>0.97443000000000002</v>
      </c>
      <c r="T313" s="157">
        <v>0.78400800000000004</v>
      </c>
      <c r="U313" s="157">
        <v>0.63593999999999995</v>
      </c>
      <c r="V313" s="157">
        <v>0.49191200000000002</v>
      </c>
      <c r="W313" s="157">
        <v>0.36280000000000001</v>
      </c>
      <c r="X313" s="157">
        <v>0.24712999999999999</v>
      </c>
      <c r="Y313" s="157">
        <v>0.16348299999999999</v>
      </c>
      <c r="Z313" s="157">
        <v>9.5325999999999994E-2</v>
      </c>
      <c r="AA313" s="157">
        <v>4.8592999999999997E-2</v>
      </c>
      <c r="AB313" s="157">
        <v>2.0478E-2</v>
      </c>
      <c r="AC313" s="157">
        <v>6.5110000000000003E-3</v>
      </c>
      <c r="AD313" s="157">
        <v>1.3309999999999999E-3</v>
      </c>
    </row>
    <row r="314" spans="1:30">
      <c r="A314" s="157">
        <v>2063</v>
      </c>
      <c r="B314" s="157" t="s">
        <v>170</v>
      </c>
      <c r="C314" s="157">
        <v>5.9290789999999998</v>
      </c>
      <c r="D314" s="157">
        <v>5.9442469999999998</v>
      </c>
      <c r="E314" s="157">
        <v>5.5286460000000002</v>
      </c>
      <c r="F314" s="157">
        <v>4.2186310000000002</v>
      </c>
      <c r="G314" s="157">
        <v>3.5704180000000001</v>
      </c>
      <c r="H314" s="157">
        <v>3.2799149999999999</v>
      </c>
      <c r="I314" s="157">
        <v>2.8179759999999998</v>
      </c>
      <c r="J314" s="157">
        <v>2.8686500000000001</v>
      </c>
      <c r="K314" s="157">
        <v>2.633829</v>
      </c>
      <c r="L314" s="157">
        <v>2.261746</v>
      </c>
      <c r="M314" s="157">
        <v>1.8993770000000001</v>
      </c>
      <c r="N314" s="157">
        <v>1.5526850000000001</v>
      </c>
      <c r="O314" s="157">
        <v>1.262305</v>
      </c>
      <c r="P314" s="157">
        <v>1.1222620000000001</v>
      </c>
      <c r="Q314" s="157">
        <v>1.0244800000000001</v>
      </c>
      <c r="R314" s="157">
        <v>0.88544100000000003</v>
      </c>
      <c r="S314" s="157">
        <v>0.87728399999999995</v>
      </c>
      <c r="T314" s="157">
        <v>0.70038999999999996</v>
      </c>
      <c r="U314" s="157">
        <v>0.563724</v>
      </c>
      <c r="V314" s="157">
        <v>0.43192999999999998</v>
      </c>
      <c r="W314" s="157">
        <v>0.31500299999999998</v>
      </c>
      <c r="X314" s="157">
        <v>0.211559</v>
      </c>
      <c r="Y314" s="157">
        <v>0.13784399999999999</v>
      </c>
      <c r="Z314" s="157">
        <v>7.8803999999999999E-2</v>
      </c>
      <c r="AA314" s="157">
        <v>3.9196000000000002E-2</v>
      </c>
      <c r="AB314" s="157">
        <v>1.6007E-2</v>
      </c>
      <c r="AC314" s="157">
        <v>4.8830000000000002E-3</v>
      </c>
      <c r="AD314" s="157">
        <v>9.4300000000000004E-4</v>
      </c>
    </row>
    <row r="315" spans="1:30">
      <c r="A315" s="157">
        <v>2064</v>
      </c>
      <c r="B315" s="157" t="s">
        <v>170</v>
      </c>
      <c r="C315" s="157">
        <v>5.7145830000000002</v>
      </c>
      <c r="D315" s="157">
        <v>5.729876</v>
      </c>
      <c r="E315" s="157">
        <v>5.3132060000000001</v>
      </c>
      <c r="F315" s="157">
        <v>4.0114559999999999</v>
      </c>
      <c r="G315" s="157">
        <v>3.3750990000000001</v>
      </c>
      <c r="H315" s="157">
        <v>3.0909369999999998</v>
      </c>
      <c r="I315" s="157">
        <v>2.6420110000000001</v>
      </c>
      <c r="J315" s="157">
        <v>2.6900379999999999</v>
      </c>
      <c r="K315" s="157">
        <v>2.4627889999999999</v>
      </c>
      <c r="L315" s="157">
        <v>2.1040369999999999</v>
      </c>
      <c r="M315" s="157">
        <v>1.756505</v>
      </c>
      <c r="N315" s="157">
        <v>1.426285</v>
      </c>
      <c r="O315" s="157">
        <v>1.1514800000000001</v>
      </c>
      <c r="P315" s="157">
        <v>1.0194989999999999</v>
      </c>
      <c r="Q315" s="157">
        <v>0.92754899999999996</v>
      </c>
      <c r="R315" s="157">
        <v>0.79760299999999995</v>
      </c>
      <c r="S315" s="157">
        <v>0.78955900000000001</v>
      </c>
      <c r="T315" s="157">
        <v>0.625471</v>
      </c>
      <c r="U315" s="157">
        <v>0.499525</v>
      </c>
      <c r="V315" s="157">
        <v>0.37911400000000001</v>
      </c>
      <c r="W315" s="157">
        <v>0.27338899999999999</v>
      </c>
      <c r="X315" s="157">
        <v>0.181029</v>
      </c>
      <c r="Y315" s="157">
        <v>0.116171</v>
      </c>
      <c r="Z315" s="157">
        <v>6.5113000000000004E-2</v>
      </c>
      <c r="AA315" s="157">
        <v>3.1598000000000001E-2</v>
      </c>
      <c r="AB315" s="157">
        <v>1.2505E-2</v>
      </c>
      <c r="AC315" s="157">
        <v>3.6600000000000001E-3</v>
      </c>
      <c r="AD315" s="157">
        <v>6.6699999999999995E-4</v>
      </c>
    </row>
    <row r="316" spans="1:30">
      <c r="A316" s="157">
        <v>2065</v>
      </c>
      <c r="B316" s="157" t="s">
        <v>170</v>
      </c>
      <c r="C316" s="157">
        <v>5.5070329999999998</v>
      </c>
      <c r="D316" s="157">
        <v>5.5224219999999997</v>
      </c>
      <c r="E316" s="157">
        <v>5.1053579999999998</v>
      </c>
      <c r="F316" s="157">
        <v>3.8137289999999999</v>
      </c>
      <c r="G316" s="157">
        <v>3.1898119999999999</v>
      </c>
      <c r="H316" s="157">
        <v>2.912226</v>
      </c>
      <c r="I316" s="157">
        <v>2.4764789999999999</v>
      </c>
      <c r="J316" s="157">
        <v>2.5219719999999999</v>
      </c>
      <c r="K316" s="157">
        <v>2.3023199999999999</v>
      </c>
      <c r="L316" s="157">
        <v>1.9568460000000001</v>
      </c>
      <c r="M316" s="157">
        <v>1.6239619999999999</v>
      </c>
      <c r="N316" s="157">
        <v>1.3098190000000001</v>
      </c>
      <c r="O316" s="157">
        <v>1.0500860000000001</v>
      </c>
      <c r="P316" s="157">
        <v>0.92587200000000003</v>
      </c>
      <c r="Q316" s="157">
        <v>0.839534</v>
      </c>
      <c r="R316" s="157">
        <v>0.718252</v>
      </c>
      <c r="S316" s="157">
        <v>0.71037700000000004</v>
      </c>
      <c r="T316" s="157">
        <v>0.55837700000000001</v>
      </c>
      <c r="U316" s="157">
        <v>0.44247999999999998</v>
      </c>
      <c r="V316" s="157">
        <v>0.33263199999999998</v>
      </c>
      <c r="W316" s="157">
        <v>0.237178</v>
      </c>
      <c r="X316" s="157">
        <v>0.154838</v>
      </c>
      <c r="Y316" s="157">
        <v>9.7862000000000005E-2</v>
      </c>
      <c r="Z316" s="157">
        <v>5.3775000000000003E-2</v>
      </c>
      <c r="AA316" s="157">
        <v>2.5461000000000001E-2</v>
      </c>
      <c r="AB316" s="157">
        <v>9.7640000000000001E-3</v>
      </c>
      <c r="AC316" s="157">
        <v>2.7409999999999999E-3</v>
      </c>
      <c r="AD316" s="157">
        <v>4.7199999999999998E-4</v>
      </c>
    </row>
    <row r="317" spans="1:30">
      <c r="A317" s="157">
        <v>2066</v>
      </c>
      <c r="B317" s="157" t="s">
        <v>170</v>
      </c>
      <c r="C317" s="157">
        <v>5.3062560000000003</v>
      </c>
      <c r="D317" s="157">
        <v>5.3217140000000001</v>
      </c>
      <c r="E317" s="157">
        <v>4.9048889999999998</v>
      </c>
      <c r="F317" s="157">
        <v>3.6250770000000001</v>
      </c>
      <c r="G317" s="157">
        <v>3.0140959999999999</v>
      </c>
      <c r="H317" s="157">
        <v>2.7432789999999998</v>
      </c>
      <c r="I317" s="157">
        <v>2.320811</v>
      </c>
      <c r="J317" s="157">
        <v>2.3638849999999998</v>
      </c>
      <c r="K317" s="157">
        <v>2.1518190000000001</v>
      </c>
      <c r="L317" s="157">
        <v>1.8195209999999999</v>
      </c>
      <c r="M317" s="157">
        <v>1.5010460000000001</v>
      </c>
      <c r="N317" s="157">
        <v>1.2025490000000001</v>
      </c>
      <c r="O317" s="157">
        <v>0.95735700000000001</v>
      </c>
      <c r="P317" s="157">
        <v>0.84060299999999999</v>
      </c>
      <c r="Q317" s="157">
        <v>0.75964699999999996</v>
      </c>
      <c r="R317" s="157">
        <v>0.64659800000000001</v>
      </c>
      <c r="S317" s="157">
        <v>0.63893699999999998</v>
      </c>
      <c r="T317" s="157">
        <v>0.49831700000000001</v>
      </c>
      <c r="U317" s="157">
        <v>0.39181500000000002</v>
      </c>
      <c r="V317" s="157">
        <v>0.29174299999999997</v>
      </c>
      <c r="W317" s="157">
        <v>0.20568500000000001</v>
      </c>
      <c r="X317" s="157">
        <v>0.132383</v>
      </c>
      <c r="Y317" s="157">
        <v>8.2403000000000004E-2</v>
      </c>
      <c r="Z317" s="157">
        <v>4.4391E-2</v>
      </c>
      <c r="AA317" s="157">
        <v>2.0504999999999999E-2</v>
      </c>
      <c r="AB317" s="157">
        <v>7.62E-3</v>
      </c>
      <c r="AC317" s="157">
        <v>2.052E-3</v>
      </c>
      <c r="AD317" s="157">
        <v>3.3399999999999999E-4</v>
      </c>
    </row>
    <row r="318" spans="1:30">
      <c r="A318" s="157">
        <v>2067</v>
      </c>
      <c r="B318" s="157" t="s">
        <v>170</v>
      </c>
      <c r="C318" s="157">
        <v>5.1120780000000003</v>
      </c>
      <c r="D318" s="157">
        <v>5.12758</v>
      </c>
      <c r="E318" s="157">
        <v>4.7115859999999996</v>
      </c>
      <c r="F318" s="157">
        <v>3.4451350000000001</v>
      </c>
      <c r="G318" s="157">
        <v>2.8475079999999999</v>
      </c>
      <c r="H318" s="157">
        <v>2.583612</v>
      </c>
      <c r="I318" s="157">
        <v>2.1744690000000002</v>
      </c>
      <c r="J318" s="157">
        <v>2.2152310000000002</v>
      </c>
      <c r="K318" s="157">
        <v>2.010713</v>
      </c>
      <c r="L318" s="157">
        <v>1.6914439999999999</v>
      </c>
      <c r="M318" s="157">
        <v>1.3870990000000001</v>
      </c>
      <c r="N318" s="157">
        <v>1.103783</v>
      </c>
      <c r="O318" s="157">
        <v>0.872583</v>
      </c>
      <c r="P318" s="157">
        <v>0.76297700000000002</v>
      </c>
      <c r="Q318" s="157">
        <v>0.68716699999999997</v>
      </c>
      <c r="R318" s="157">
        <v>0.58192100000000002</v>
      </c>
      <c r="S318" s="157">
        <v>0.57450900000000005</v>
      </c>
      <c r="T318" s="157">
        <v>0.44457799999999997</v>
      </c>
      <c r="U318" s="157">
        <v>0.34683599999999998</v>
      </c>
      <c r="V318" s="157">
        <v>0.25579200000000002</v>
      </c>
      <c r="W318" s="157">
        <v>0.17830699999999999</v>
      </c>
      <c r="X318" s="157">
        <v>0.11314</v>
      </c>
      <c r="Y318" s="157">
        <v>6.9358000000000003E-2</v>
      </c>
      <c r="Z318" s="157">
        <v>3.6628000000000001E-2</v>
      </c>
      <c r="AA318" s="157">
        <v>1.6506E-2</v>
      </c>
      <c r="AB318" s="157">
        <v>5.9430000000000004E-3</v>
      </c>
      <c r="AC318" s="157">
        <v>1.536E-3</v>
      </c>
      <c r="AD318" s="157">
        <v>2.3599999999999999E-4</v>
      </c>
    </row>
    <row r="319" spans="1:30">
      <c r="A319" s="157">
        <v>2068</v>
      </c>
      <c r="B319" s="157" t="s">
        <v>170</v>
      </c>
      <c r="C319" s="157">
        <v>4.924328</v>
      </c>
      <c r="D319" s="157">
        <v>4.9398499999999999</v>
      </c>
      <c r="E319" s="157">
        <v>4.5252400000000002</v>
      </c>
      <c r="F319" s="157">
        <v>3.2735500000000002</v>
      </c>
      <c r="G319" s="157">
        <v>2.6896209999999998</v>
      </c>
      <c r="H319" s="157">
        <v>2.4327619999999999</v>
      </c>
      <c r="I319" s="157">
        <v>2.0369359999999999</v>
      </c>
      <c r="J319" s="157">
        <v>2.075494</v>
      </c>
      <c r="K319" s="157">
        <v>1.87846</v>
      </c>
      <c r="L319" s="157">
        <v>1.572033</v>
      </c>
      <c r="M319" s="157">
        <v>1.281501</v>
      </c>
      <c r="N319" s="157">
        <v>1.0128809999999999</v>
      </c>
      <c r="O319" s="157">
        <v>0.79510999999999998</v>
      </c>
      <c r="P319" s="157">
        <v>0.69233500000000003</v>
      </c>
      <c r="Q319" s="157">
        <v>0.62143099999999996</v>
      </c>
      <c r="R319" s="157">
        <v>0.52356499999999995</v>
      </c>
      <c r="S319" s="157">
        <v>0.51642699999999997</v>
      </c>
      <c r="T319" s="157">
        <v>0.39651399999999998</v>
      </c>
      <c r="U319" s="157">
        <v>0.30692399999999997</v>
      </c>
      <c r="V319" s="157">
        <v>0.22419500000000001</v>
      </c>
      <c r="W319" s="157">
        <v>0.15451999999999999</v>
      </c>
      <c r="X319" s="157">
        <v>9.6657999999999994E-2</v>
      </c>
      <c r="Y319" s="157">
        <v>5.8354000000000003E-2</v>
      </c>
      <c r="Z319" s="157">
        <v>3.0210000000000001E-2</v>
      </c>
      <c r="AA319" s="157">
        <v>1.3280999999999999E-2</v>
      </c>
      <c r="AB319" s="157">
        <v>4.6340000000000001E-3</v>
      </c>
      <c r="AC319" s="157">
        <v>1.1479999999999999E-3</v>
      </c>
      <c r="AD319" s="157">
        <v>1.6699999999999999E-4</v>
      </c>
    </row>
    <row r="320" spans="1:30">
      <c r="A320" s="157">
        <v>2069</v>
      </c>
      <c r="B320" s="157" t="s">
        <v>170</v>
      </c>
      <c r="C320" s="157">
        <v>4.7428359999999996</v>
      </c>
      <c r="D320" s="157">
        <v>4.758356</v>
      </c>
      <c r="E320" s="157">
        <v>4.3456440000000001</v>
      </c>
      <c r="F320" s="157">
        <v>3.109979</v>
      </c>
      <c r="G320" s="157">
        <v>2.540022</v>
      </c>
      <c r="H320" s="157">
        <v>2.2902840000000002</v>
      </c>
      <c r="I320" s="157">
        <v>1.9077200000000001</v>
      </c>
      <c r="J320" s="157">
        <v>1.944177</v>
      </c>
      <c r="K320" s="157">
        <v>1.754542</v>
      </c>
      <c r="L320" s="157">
        <v>1.4607349999999999</v>
      </c>
      <c r="M320" s="157">
        <v>1.1836739999999999</v>
      </c>
      <c r="N320" s="157">
        <v>0.92924300000000004</v>
      </c>
      <c r="O320" s="157">
        <v>0.72433400000000003</v>
      </c>
      <c r="P320" s="157">
        <v>0.62807000000000002</v>
      </c>
      <c r="Q320" s="157">
        <v>0.56183399999999994</v>
      </c>
      <c r="R320" s="157">
        <v>0.47093099999999999</v>
      </c>
      <c r="S320" s="157">
        <v>0.46408700000000003</v>
      </c>
      <c r="T320" s="157">
        <v>0.35354200000000002</v>
      </c>
      <c r="U320" s="157">
        <v>0.27152100000000001</v>
      </c>
      <c r="V320" s="157">
        <v>0.196438</v>
      </c>
      <c r="W320" s="157">
        <v>0.13386000000000001</v>
      </c>
      <c r="X320" s="157">
        <v>8.2546999999999995E-2</v>
      </c>
      <c r="Y320" s="157">
        <v>4.9077999999999997E-2</v>
      </c>
      <c r="Z320" s="157">
        <v>2.4906000000000001E-2</v>
      </c>
      <c r="AA320" s="157">
        <v>1.0682000000000001E-2</v>
      </c>
      <c r="AB320" s="157">
        <v>3.6110000000000001E-3</v>
      </c>
      <c r="AC320" s="157">
        <v>8.5800000000000004E-4</v>
      </c>
      <c r="AD320" s="157">
        <v>1.18E-4</v>
      </c>
    </row>
    <row r="321" spans="1:30">
      <c r="A321" s="157">
        <v>2070</v>
      </c>
      <c r="B321" s="157" t="s">
        <v>170</v>
      </c>
      <c r="C321" s="157">
        <v>4.5674330000000003</v>
      </c>
      <c r="D321" s="157">
        <v>4.582929</v>
      </c>
      <c r="E321" s="157">
        <v>4.1725950000000003</v>
      </c>
      <c r="F321" s="157">
        <v>2.9540890000000002</v>
      </c>
      <c r="G321" s="157">
        <v>2.3983159999999999</v>
      </c>
      <c r="H321" s="157">
        <v>2.155751</v>
      </c>
      <c r="I321" s="157">
        <v>1.7863549999999999</v>
      </c>
      <c r="J321" s="157">
        <v>1.82081</v>
      </c>
      <c r="K321" s="157">
        <v>1.638468</v>
      </c>
      <c r="L321" s="157">
        <v>1.3570310000000001</v>
      </c>
      <c r="M321" s="157">
        <v>1.0930740000000001</v>
      </c>
      <c r="N321" s="157">
        <v>0.85231400000000002</v>
      </c>
      <c r="O321" s="157">
        <v>0.65969900000000004</v>
      </c>
      <c r="P321" s="157">
        <v>0.56962900000000005</v>
      </c>
      <c r="Q321" s="157">
        <v>0.507822</v>
      </c>
      <c r="R321" s="157">
        <v>0.42347600000000002</v>
      </c>
      <c r="S321" s="157">
        <v>0.41693799999999998</v>
      </c>
      <c r="T321" s="157">
        <v>0.31513799999999997</v>
      </c>
      <c r="U321" s="157">
        <v>0.24013000000000001</v>
      </c>
      <c r="V321" s="157">
        <v>0.17206399999999999</v>
      </c>
      <c r="W321" s="157">
        <v>0.115924</v>
      </c>
      <c r="X321" s="157">
        <v>7.0472000000000007E-2</v>
      </c>
      <c r="Y321" s="157">
        <v>4.1260999999999999E-2</v>
      </c>
      <c r="Z321" s="157">
        <v>2.0525999999999999E-2</v>
      </c>
      <c r="AA321" s="157">
        <v>8.5880000000000001E-3</v>
      </c>
      <c r="AB321" s="157">
        <v>2.8119999999999998E-3</v>
      </c>
      <c r="AC321" s="157">
        <v>6.4099999999999997E-4</v>
      </c>
      <c r="AD321" s="157">
        <v>8.2999999999999998E-5</v>
      </c>
    </row>
    <row r="322" spans="1:30">
      <c r="A322" s="157">
        <v>2071</v>
      </c>
      <c r="B322" s="157" t="s">
        <v>170</v>
      </c>
      <c r="C322" s="157">
        <v>4.3979520000000001</v>
      </c>
      <c r="D322" s="157">
        <v>4.413405</v>
      </c>
      <c r="E322" s="157">
        <v>4.0058910000000001</v>
      </c>
      <c r="F322" s="157">
        <v>2.8055569999999999</v>
      </c>
      <c r="G322" s="157">
        <v>2.2641230000000001</v>
      </c>
      <c r="H322" s="157">
        <v>2.0287540000000002</v>
      </c>
      <c r="I322" s="157">
        <v>1.6723939999999999</v>
      </c>
      <c r="J322" s="157">
        <v>1.7049449999999999</v>
      </c>
      <c r="K322" s="157">
        <v>1.529773</v>
      </c>
      <c r="L322" s="157">
        <v>1.2604329999999999</v>
      </c>
      <c r="M322" s="157">
        <v>1.0091920000000001</v>
      </c>
      <c r="N322" s="157">
        <v>0.78157900000000002</v>
      </c>
      <c r="O322" s="157">
        <v>0.60068999999999995</v>
      </c>
      <c r="P322" s="157">
        <v>0.51649999999999996</v>
      </c>
      <c r="Q322" s="157">
        <v>0.45888800000000002</v>
      </c>
      <c r="R322" s="157">
        <v>0.38070500000000002</v>
      </c>
      <c r="S322" s="157">
        <v>0.37448100000000001</v>
      </c>
      <c r="T322" s="157">
        <v>0.280829</v>
      </c>
      <c r="U322" s="157">
        <v>0.212307</v>
      </c>
      <c r="V322" s="157">
        <v>0.150669</v>
      </c>
      <c r="W322" s="157">
        <v>0.100359</v>
      </c>
      <c r="X322" s="157">
        <v>6.0143000000000002E-2</v>
      </c>
      <c r="Y322" s="157">
        <v>3.4675999999999998E-2</v>
      </c>
      <c r="Z322" s="157">
        <v>1.6910000000000001E-2</v>
      </c>
      <c r="AA322" s="157">
        <v>6.901E-3</v>
      </c>
      <c r="AB322" s="157">
        <v>2.1900000000000001E-3</v>
      </c>
      <c r="AC322" s="157">
        <v>4.7899999999999999E-4</v>
      </c>
      <c r="AD322" s="157">
        <v>5.8999999999999998E-5</v>
      </c>
    </row>
    <row r="323" spans="1:30">
      <c r="A323" s="157">
        <v>2072</v>
      </c>
      <c r="B323" s="157" t="s">
        <v>170</v>
      </c>
      <c r="C323" s="157">
        <v>4.234229</v>
      </c>
      <c r="D323" s="157">
        <v>4.2496200000000002</v>
      </c>
      <c r="E323" s="157">
        <v>3.8453369999999998</v>
      </c>
      <c r="F323" s="157">
        <v>2.6640709999999999</v>
      </c>
      <c r="G323" s="157">
        <v>2.137076</v>
      </c>
      <c r="H323" s="157">
        <v>1.9089039999999999</v>
      </c>
      <c r="I323" s="157">
        <v>1.565415</v>
      </c>
      <c r="J323" s="157">
        <v>1.596155</v>
      </c>
      <c r="K323" s="157">
        <v>1.4280170000000001</v>
      </c>
      <c r="L323" s="157">
        <v>1.1704779999999999</v>
      </c>
      <c r="M323" s="157">
        <v>0.93155399999999999</v>
      </c>
      <c r="N323" s="157">
        <v>0.71655800000000003</v>
      </c>
      <c r="O323" s="157">
        <v>0.54683400000000004</v>
      </c>
      <c r="P323" s="157">
        <v>0.46821600000000002</v>
      </c>
      <c r="Q323" s="157">
        <v>0.41456900000000002</v>
      </c>
      <c r="R323" s="157">
        <v>0.34216800000000003</v>
      </c>
      <c r="S323" s="157">
        <v>0.33626200000000001</v>
      </c>
      <c r="T323" s="157">
        <v>0.25018899999999999</v>
      </c>
      <c r="U323" s="157">
        <v>0.18765599999999999</v>
      </c>
      <c r="V323" s="157">
        <v>0.13189500000000001</v>
      </c>
      <c r="W323" s="157">
        <v>8.6858000000000005E-2</v>
      </c>
      <c r="X323" s="157">
        <v>5.1311000000000002E-2</v>
      </c>
      <c r="Y323" s="157">
        <v>2.9132999999999999E-2</v>
      </c>
      <c r="Z323" s="157">
        <v>1.3925E-2</v>
      </c>
      <c r="AA323" s="157">
        <v>5.5440000000000003E-3</v>
      </c>
      <c r="AB323" s="157">
        <v>1.704E-3</v>
      </c>
      <c r="AC323" s="157">
        <v>3.5799999999999997E-4</v>
      </c>
      <c r="AD323" s="157">
        <v>4.1E-5</v>
      </c>
    </row>
    <row r="324" spans="1:30">
      <c r="A324" s="157">
        <v>2073</v>
      </c>
      <c r="B324" s="157" t="s">
        <v>170</v>
      </c>
      <c r="C324" s="157">
        <v>4.0761000000000003</v>
      </c>
      <c r="D324" s="157">
        <v>4.091412</v>
      </c>
      <c r="E324" s="157">
        <v>3.6907380000000001</v>
      </c>
      <c r="F324" s="157">
        <v>2.5293299999999999</v>
      </c>
      <c r="G324" s="157">
        <v>2.0168249999999999</v>
      </c>
      <c r="H324" s="157">
        <v>1.7958259999999999</v>
      </c>
      <c r="I324" s="157">
        <v>1.4650179999999999</v>
      </c>
      <c r="J324" s="157">
        <v>1.4940370000000001</v>
      </c>
      <c r="K324" s="157">
        <v>1.3327830000000001</v>
      </c>
      <c r="L324" s="157">
        <v>1.0867340000000001</v>
      </c>
      <c r="M324" s="157">
        <v>0.85971399999999998</v>
      </c>
      <c r="N324" s="157">
        <v>0.65680799999999995</v>
      </c>
      <c r="O324" s="157">
        <v>0.497697</v>
      </c>
      <c r="P324" s="157">
        <v>0.42434899999999998</v>
      </c>
      <c r="Q324" s="157">
        <v>0.37444300000000003</v>
      </c>
      <c r="R324" s="157">
        <v>0.30745699999999998</v>
      </c>
      <c r="S324" s="157">
        <v>0.301869</v>
      </c>
      <c r="T324" s="157">
        <v>0.222834</v>
      </c>
      <c r="U324" s="157">
        <v>0.165823</v>
      </c>
      <c r="V324" s="157">
        <v>0.115429</v>
      </c>
      <c r="W324" s="157">
        <v>7.5150999999999996E-2</v>
      </c>
      <c r="X324" s="157">
        <v>4.3762000000000002E-2</v>
      </c>
      <c r="Y324" s="157">
        <v>2.4468E-2</v>
      </c>
      <c r="Z324" s="157">
        <v>1.1464E-2</v>
      </c>
      <c r="AA324" s="157">
        <v>4.4520000000000002E-3</v>
      </c>
      <c r="AB324" s="157">
        <v>1.3259999999999999E-3</v>
      </c>
      <c r="AC324" s="157">
        <v>2.6699999999999998E-4</v>
      </c>
      <c r="AD324" s="157">
        <v>2.9E-5</v>
      </c>
    </row>
    <row r="325" spans="1:30">
      <c r="A325" s="157">
        <v>2074</v>
      </c>
      <c r="B325" s="157" t="s">
        <v>170</v>
      </c>
      <c r="C325" s="157">
        <v>3.9234049999999998</v>
      </c>
      <c r="D325" s="157">
        <v>3.9386220000000001</v>
      </c>
      <c r="E325" s="157">
        <v>3.5419049999999999</v>
      </c>
      <c r="F325" s="157">
        <v>2.4010419999999999</v>
      </c>
      <c r="G325" s="157">
        <v>1.903035</v>
      </c>
      <c r="H325" s="157">
        <v>1.6891659999999999</v>
      </c>
      <c r="I325" s="157">
        <v>1.3708199999999999</v>
      </c>
      <c r="J325" s="157">
        <v>1.3982049999999999</v>
      </c>
      <c r="K325" s="157">
        <v>1.2436750000000001</v>
      </c>
      <c r="L325" s="157">
        <v>1.008791</v>
      </c>
      <c r="M325" s="157">
        <v>0.79325900000000005</v>
      </c>
      <c r="N325" s="157">
        <v>0.60191600000000001</v>
      </c>
      <c r="O325" s="157">
        <v>0.452878</v>
      </c>
      <c r="P325" s="157">
        <v>0.38450699999999999</v>
      </c>
      <c r="Q325" s="157">
        <v>0.33812300000000001</v>
      </c>
      <c r="R325" s="157">
        <v>0.27620299999999998</v>
      </c>
      <c r="S325" s="157">
        <v>0.27092899999999998</v>
      </c>
      <c r="T325" s="157">
        <v>0.19842099999999999</v>
      </c>
      <c r="U325" s="157">
        <v>0.14649200000000001</v>
      </c>
      <c r="V325" s="157">
        <v>0.10099</v>
      </c>
      <c r="W325" s="157">
        <v>6.5003000000000005E-2</v>
      </c>
      <c r="X325" s="157">
        <v>3.7312999999999999E-2</v>
      </c>
      <c r="Y325" s="157">
        <v>2.0542999999999999E-2</v>
      </c>
      <c r="Z325" s="157">
        <v>9.4339999999999997E-3</v>
      </c>
      <c r="AA325" s="157">
        <v>3.5739999999999999E-3</v>
      </c>
      <c r="AB325" s="157">
        <v>1.031E-3</v>
      </c>
      <c r="AC325" s="157">
        <v>1.9900000000000001E-4</v>
      </c>
      <c r="AD325" s="157">
        <v>2.0000000000000002E-5</v>
      </c>
    </row>
    <row r="326" spans="1:30">
      <c r="A326" s="157">
        <v>2075</v>
      </c>
      <c r="B326" s="157" t="s">
        <v>170</v>
      </c>
      <c r="C326" s="157">
        <v>3.7759860000000001</v>
      </c>
      <c r="D326" s="157">
        <v>3.7910940000000002</v>
      </c>
      <c r="E326" s="157">
        <v>3.3986519999999998</v>
      </c>
      <c r="F326" s="157">
        <v>2.2789250000000001</v>
      </c>
      <c r="G326" s="157">
        <v>1.7953840000000001</v>
      </c>
      <c r="H326" s="157">
        <v>1.5885819999999999</v>
      </c>
      <c r="I326" s="157">
        <v>1.282462</v>
      </c>
      <c r="J326" s="157">
        <v>1.3082940000000001</v>
      </c>
      <c r="K326" s="157">
        <v>1.16032</v>
      </c>
      <c r="L326" s="157">
        <v>0.93626799999999999</v>
      </c>
      <c r="M326" s="157">
        <v>0.73180199999999995</v>
      </c>
      <c r="N326" s="157">
        <v>0.55150200000000005</v>
      </c>
      <c r="O326" s="157">
        <v>0.41200900000000001</v>
      </c>
      <c r="P326" s="157">
        <v>0.34832999999999997</v>
      </c>
      <c r="Q326" s="157">
        <v>0.305259</v>
      </c>
      <c r="R326" s="157">
        <v>0.24807000000000001</v>
      </c>
      <c r="S326" s="157">
        <v>0.24310399999999999</v>
      </c>
      <c r="T326" s="157">
        <v>0.17663999999999999</v>
      </c>
      <c r="U326" s="157">
        <v>0.129382</v>
      </c>
      <c r="V326" s="157">
        <v>8.8334999999999997E-2</v>
      </c>
      <c r="W326" s="157">
        <v>5.6210000000000003E-2</v>
      </c>
      <c r="X326" s="157">
        <v>3.1805E-2</v>
      </c>
      <c r="Y326" s="157">
        <v>1.7243000000000001E-2</v>
      </c>
      <c r="Z326" s="157">
        <v>7.7619999999999998E-3</v>
      </c>
      <c r="AA326" s="157">
        <v>2.8679999999999999E-3</v>
      </c>
      <c r="AB326" s="157">
        <v>8.0199999999999998E-4</v>
      </c>
      <c r="AC326" s="157">
        <v>1.4799999999999999E-4</v>
      </c>
      <c r="AD326" s="157">
        <v>1.4E-5</v>
      </c>
    </row>
    <row r="327" spans="1:30">
      <c r="A327" s="157">
        <v>2076</v>
      </c>
      <c r="B327" s="157" t="s">
        <v>170</v>
      </c>
      <c r="C327" s="157">
        <v>3.6336889999999999</v>
      </c>
      <c r="D327" s="157">
        <v>3.6486730000000001</v>
      </c>
      <c r="E327" s="157">
        <v>3.260796</v>
      </c>
      <c r="F327" s="157">
        <v>2.162709</v>
      </c>
      <c r="G327" s="157">
        <v>1.6935629999999999</v>
      </c>
      <c r="H327" s="157">
        <v>1.4937510000000001</v>
      </c>
      <c r="I327" s="157">
        <v>1.1996</v>
      </c>
      <c r="J327" s="157">
        <v>1.2239610000000001</v>
      </c>
      <c r="K327" s="157">
        <v>1.082368</v>
      </c>
      <c r="L327" s="157">
        <v>0.86880400000000002</v>
      </c>
      <c r="M327" s="157">
        <v>0.67498000000000002</v>
      </c>
      <c r="N327" s="157">
        <v>0.50521199999999999</v>
      </c>
      <c r="O327" s="157">
        <v>0.37475199999999997</v>
      </c>
      <c r="P327" s="157">
        <v>0.31549199999999999</v>
      </c>
      <c r="Q327" s="157">
        <v>0.27553100000000003</v>
      </c>
      <c r="R327" s="157">
        <v>0.22275300000000001</v>
      </c>
      <c r="S327" s="157">
        <v>0.218087</v>
      </c>
      <c r="T327" s="157">
        <v>0.15721299999999999</v>
      </c>
      <c r="U327" s="157">
        <v>0.114242</v>
      </c>
      <c r="V327" s="157">
        <v>7.7244999999999994E-2</v>
      </c>
      <c r="W327" s="157">
        <v>4.8592999999999997E-2</v>
      </c>
      <c r="X327" s="157">
        <v>2.7102000000000001E-2</v>
      </c>
      <c r="Y327" s="157">
        <v>1.4468E-2</v>
      </c>
      <c r="Z327" s="157">
        <v>6.3829999999999998E-3</v>
      </c>
      <c r="AA327" s="157">
        <v>2.3010000000000001E-3</v>
      </c>
      <c r="AB327" s="157">
        <v>6.2299999999999996E-4</v>
      </c>
      <c r="AC327" s="157">
        <v>1.11E-4</v>
      </c>
      <c r="AD327" s="157">
        <v>1.0000000000000001E-5</v>
      </c>
    </row>
    <row r="328" spans="1:30">
      <c r="A328" s="157">
        <v>2077</v>
      </c>
      <c r="B328" s="157" t="s">
        <v>170</v>
      </c>
      <c r="C328" s="157">
        <v>3.4963600000000001</v>
      </c>
      <c r="D328" s="157">
        <v>3.511209</v>
      </c>
      <c r="E328" s="157">
        <v>3.128161</v>
      </c>
      <c r="F328" s="157">
        <v>2.0521319999999998</v>
      </c>
      <c r="G328" s="157">
        <v>1.597278</v>
      </c>
      <c r="H328" s="157">
        <v>1.4043650000000001</v>
      </c>
      <c r="I328" s="157">
        <v>1.1219110000000001</v>
      </c>
      <c r="J328" s="157">
        <v>1.1448769999999999</v>
      </c>
      <c r="K328" s="157">
        <v>1.009484</v>
      </c>
      <c r="L328" s="157">
        <v>0.80606199999999995</v>
      </c>
      <c r="M328" s="157">
        <v>0.62245700000000004</v>
      </c>
      <c r="N328" s="157">
        <v>0.46272000000000002</v>
      </c>
      <c r="O328" s="157">
        <v>0.34079700000000002</v>
      </c>
      <c r="P328" s="157">
        <v>0.28569099999999997</v>
      </c>
      <c r="Q328" s="157">
        <v>0.248645</v>
      </c>
      <c r="R328" s="157">
        <v>0.19997699999999999</v>
      </c>
      <c r="S328" s="157">
        <v>0.195602</v>
      </c>
      <c r="T328" s="157">
        <v>0.13989099999999999</v>
      </c>
      <c r="U328" s="157">
        <v>0.100851</v>
      </c>
      <c r="V328" s="157">
        <v>6.7531999999999995E-2</v>
      </c>
      <c r="W328" s="157">
        <v>4.1998000000000001E-2</v>
      </c>
      <c r="X328" s="157">
        <v>2.3088999999999998E-2</v>
      </c>
      <c r="Y328" s="157">
        <v>1.2137E-2</v>
      </c>
      <c r="Z328" s="157">
        <v>5.2480000000000001E-3</v>
      </c>
      <c r="AA328" s="157">
        <v>1.8450000000000001E-3</v>
      </c>
      <c r="AB328" s="157">
        <v>4.84E-4</v>
      </c>
      <c r="AC328" s="157">
        <v>8.2000000000000001E-5</v>
      </c>
      <c r="AD328" s="157">
        <v>6.9999999999999999E-6</v>
      </c>
    </row>
    <row r="329" spans="1:30">
      <c r="A329" s="157">
        <v>2078</v>
      </c>
      <c r="B329" s="157" t="s">
        <v>170</v>
      </c>
      <c r="C329" s="157">
        <v>3.3638509999999999</v>
      </c>
      <c r="D329" s="157">
        <v>3.378552</v>
      </c>
      <c r="E329" s="157">
        <v>3.0005709999999999</v>
      </c>
      <c r="F329" s="157">
        <v>1.946941</v>
      </c>
      <c r="G329" s="157">
        <v>1.506248</v>
      </c>
      <c r="H329" s="157">
        <v>1.320128</v>
      </c>
      <c r="I329" s="157">
        <v>1.0490889999999999</v>
      </c>
      <c r="J329" s="157">
        <v>1.070732</v>
      </c>
      <c r="K329" s="157">
        <v>0.94135400000000002</v>
      </c>
      <c r="L329" s="157">
        <v>0.74772400000000006</v>
      </c>
      <c r="M329" s="157">
        <v>0.57392100000000001</v>
      </c>
      <c r="N329" s="157">
        <v>0.42372399999999999</v>
      </c>
      <c r="O329" s="157">
        <v>0.309859</v>
      </c>
      <c r="P329" s="157">
        <v>0.258654</v>
      </c>
      <c r="Q329" s="157">
        <v>0.22433800000000001</v>
      </c>
      <c r="R329" s="157">
        <v>0.17949200000000001</v>
      </c>
      <c r="S329" s="157">
        <v>0.175398</v>
      </c>
      <c r="T329" s="157">
        <v>0.12445000000000001</v>
      </c>
      <c r="U329" s="157">
        <v>8.9008000000000004E-2</v>
      </c>
      <c r="V329" s="157">
        <v>5.9025000000000001E-2</v>
      </c>
      <c r="W329" s="157">
        <v>3.6289000000000002E-2</v>
      </c>
      <c r="X329" s="157">
        <v>1.9664000000000001E-2</v>
      </c>
      <c r="Y329" s="157">
        <v>1.0178E-2</v>
      </c>
      <c r="Z329" s="157">
        <v>4.3140000000000001E-3</v>
      </c>
      <c r="AA329" s="157">
        <v>1.4790000000000001E-3</v>
      </c>
      <c r="AB329" s="157">
        <v>3.7599999999999998E-4</v>
      </c>
      <c r="AC329" s="157">
        <v>6.0999999999999999E-5</v>
      </c>
      <c r="AD329" s="157">
        <v>5.0000000000000004E-6</v>
      </c>
    </row>
    <row r="330" spans="1:30">
      <c r="A330" s="157">
        <v>2079</v>
      </c>
      <c r="B330" s="157" t="s">
        <v>170</v>
      </c>
      <c r="C330" s="157">
        <v>3.2360139999999999</v>
      </c>
      <c r="D330" s="157">
        <v>3.250556</v>
      </c>
      <c r="E330" s="157">
        <v>2.8778589999999999</v>
      </c>
      <c r="F330" s="157">
        <v>1.8468960000000001</v>
      </c>
      <c r="G330" s="157">
        <v>1.420204</v>
      </c>
      <c r="H330" s="157">
        <v>1.240761</v>
      </c>
      <c r="I330" s="157">
        <v>0.98084300000000002</v>
      </c>
      <c r="J330" s="157">
        <v>1.001234</v>
      </c>
      <c r="K330" s="157">
        <v>0.87768400000000002</v>
      </c>
      <c r="L330" s="157">
        <v>0.69349400000000005</v>
      </c>
      <c r="M330" s="157">
        <v>0.52907800000000005</v>
      </c>
      <c r="N330" s="157">
        <v>0.38794600000000001</v>
      </c>
      <c r="O330" s="157">
        <v>0.28167700000000001</v>
      </c>
      <c r="P330" s="157">
        <v>0.23413100000000001</v>
      </c>
      <c r="Q330" s="157">
        <v>0.20236699999999999</v>
      </c>
      <c r="R330" s="157">
        <v>0.16107299999999999</v>
      </c>
      <c r="S330" s="157">
        <v>0.157249</v>
      </c>
      <c r="T330" s="157">
        <v>0.11069</v>
      </c>
      <c r="U330" s="157">
        <v>7.8538999999999998E-2</v>
      </c>
      <c r="V330" s="157">
        <v>5.1577999999999999E-2</v>
      </c>
      <c r="W330" s="157">
        <v>3.1348000000000001E-2</v>
      </c>
      <c r="X330" s="157">
        <v>1.6743999999999998E-2</v>
      </c>
      <c r="Y330" s="157">
        <v>8.5330000000000007E-3</v>
      </c>
      <c r="Z330" s="157">
        <v>3.545E-3</v>
      </c>
      <c r="AA330" s="157">
        <v>1.1850000000000001E-3</v>
      </c>
      <c r="AB330" s="157">
        <v>2.92E-4</v>
      </c>
      <c r="AC330" s="157">
        <v>4.6E-5</v>
      </c>
      <c r="AD330" s="157">
        <v>3.9999999999999998E-6</v>
      </c>
    </row>
    <row r="331" spans="1:30">
      <c r="A331" s="157">
        <v>2080</v>
      </c>
      <c r="B331" s="157" t="s">
        <v>170</v>
      </c>
      <c r="C331" s="157">
        <v>3.1127069999999999</v>
      </c>
      <c r="D331" s="157">
        <v>3.127081</v>
      </c>
      <c r="E331" s="157">
        <v>2.7598569999999998</v>
      </c>
      <c r="F331" s="157">
        <v>1.751763</v>
      </c>
      <c r="G331" s="157">
        <v>1.338889</v>
      </c>
      <c r="H331" s="157">
        <v>1.165999</v>
      </c>
      <c r="I331" s="157">
        <v>0.91689900000000002</v>
      </c>
      <c r="J331" s="157">
        <v>0.93610499999999996</v>
      </c>
      <c r="K331" s="157">
        <v>0.81819399999999998</v>
      </c>
      <c r="L331" s="157">
        <v>0.64309499999999997</v>
      </c>
      <c r="M331" s="157">
        <v>0.48765700000000001</v>
      </c>
      <c r="N331" s="157">
        <v>0.355126</v>
      </c>
      <c r="O331" s="157">
        <v>0.25601200000000002</v>
      </c>
      <c r="P331" s="157">
        <v>0.211894</v>
      </c>
      <c r="Q331" s="157">
        <v>0.18251300000000001</v>
      </c>
      <c r="R331" s="157">
        <v>0.14451600000000001</v>
      </c>
      <c r="S331" s="157">
        <v>0.14094899999999999</v>
      </c>
      <c r="T331" s="157">
        <v>9.8430000000000004E-2</v>
      </c>
      <c r="U331" s="157">
        <v>6.9286E-2</v>
      </c>
      <c r="V331" s="157">
        <v>4.5060000000000003E-2</v>
      </c>
      <c r="W331" s="157">
        <v>2.7073E-2</v>
      </c>
      <c r="X331" s="157">
        <v>1.4253E-2</v>
      </c>
      <c r="Y331" s="157">
        <v>7.1520000000000004E-3</v>
      </c>
      <c r="Z331" s="157">
        <v>2.9120000000000001E-3</v>
      </c>
      <c r="AA331" s="157">
        <v>9.5E-4</v>
      </c>
      <c r="AB331" s="157">
        <v>2.2599999999999999E-4</v>
      </c>
      <c r="AC331" s="157">
        <v>3.4E-5</v>
      </c>
      <c r="AD331" s="157">
        <v>1.9999999999999999E-6</v>
      </c>
    </row>
    <row r="332" spans="1:30">
      <c r="A332" s="157">
        <v>2081</v>
      </c>
      <c r="B332" s="157" t="s">
        <v>170</v>
      </c>
      <c r="C332" s="157">
        <v>2.9937879999999999</v>
      </c>
      <c r="D332" s="157">
        <v>3.007984</v>
      </c>
      <c r="E332" s="157">
        <v>2.646404</v>
      </c>
      <c r="F332" s="157">
        <v>1.6613169999999999</v>
      </c>
      <c r="G332" s="157">
        <v>1.2620579999999999</v>
      </c>
      <c r="H332" s="157">
        <v>1.095588</v>
      </c>
      <c r="I332" s="157">
        <v>0.85699899999999996</v>
      </c>
      <c r="J332" s="157">
        <v>0.87508300000000006</v>
      </c>
      <c r="K332" s="157">
        <v>0.76262099999999999</v>
      </c>
      <c r="L332" s="157">
        <v>0.59626500000000004</v>
      </c>
      <c r="M332" s="157">
        <v>0.449407</v>
      </c>
      <c r="N332" s="157">
        <v>0.32502799999999998</v>
      </c>
      <c r="O332" s="157">
        <v>0.23264399999999999</v>
      </c>
      <c r="P332" s="157">
        <v>0.19173299999999999</v>
      </c>
      <c r="Q332" s="157">
        <v>0.164577</v>
      </c>
      <c r="R332" s="157">
        <v>0.129635</v>
      </c>
      <c r="S332" s="157">
        <v>0.12631400000000001</v>
      </c>
      <c r="T332" s="157">
        <v>8.7511000000000005E-2</v>
      </c>
      <c r="U332" s="157">
        <v>6.1110999999999999E-2</v>
      </c>
      <c r="V332" s="157">
        <v>3.9357999999999997E-2</v>
      </c>
      <c r="W332" s="157">
        <v>2.3376000000000001E-2</v>
      </c>
      <c r="X332" s="157">
        <v>1.213E-2</v>
      </c>
      <c r="Y332" s="157">
        <v>5.9930000000000001E-3</v>
      </c>
      <c r="Z332" s="157">
        <v>2.392E-3</v>
      </c>
      <c r="AA332" s="157">
        <v>7.6099999999999996E-4</v>
      </c>
      <c r="AB332" s="157">
        <v>1.76E-4</v>
      </c>
      <c r="AC332" s="157">
        <v>2.5000000000000001E-5</v>
      </c>
      <c r="AD332" s="157">
        <v>1.9999999999999999E-6</v>
      </c>
    </row>
    <row r="333" spans="1:30">
      <c r="A333" s="157">
        <v>2082</v>
      </c>
      <c r="B333" s="157" t="s">
        <v>170</v>
      </c>
      <c r="C333" s="157">
        <v>2.8791190000000002</v>
      </c>
      <c r="D333" s="157">
        <v>2.8931309999999999</v>
      </c>
      <c r="E333" s="157">
        <v>2.5373450000000002</v>
      </c>
      <c r="F333" s="157">
        <v>1.575345</v>
      </c>
      <c r="G333" s="157">
        <v>1.189479</v>
      </c>
      <c r="H333" s="157">
        <v>1.0292870000000001</v>
      </c>
      <c r="I333" s="157">
        <v>0.800898</v>
      </c>
      <c r="J333" s="157">
        <v>0.81792100000000001</v>
      </c>
      <c r="K333" s="157">
        <v>0.71071799999999996</v>
      </c>
      <c r="L333" s="157">
        <v>0.55276000000000003</v>
      </c>
      <c r="M333" s="157">
        <v>0.41409000000000001</v>
      </c>
      <c r="N333" s="157">
        <v>0.297431</v>
      </c>
      <c r="O333" s="157">
        <v>0.21137300000000001</v>
      </c>
      <c r="P333" s="157">
        <v>0.173461</v>
      </c>
      <c r="Q333" s="157">
        <v>0.14837600000000001</v>
      </c>
      <c r="R333" s="157">
        <v>0.11626599999999999</v>
      </c>
      <c r="S333" s="157">
        <v>0.113178</v>
      </c>
      <c r="T333" s="157">
        <v>7.7787999999999996E-2</v>
      </c>
      <c r="U333" s="157">
        <v>5.3888999999999999E-2</v>
      </c>
      <c r="V333" s="157">
        <v>3.4369999999999998E-2</v>
      </c>
      <c r="W333" s="157">
        <v>2.018E-2</v>
      </c>
      <c r="X333" s="157">
        <v>1.0321E-2</v>
      </c>
      <c r="Y333" s="157">
        <v>5.0210000000000003E-3</v>
      </c>
      <c r="Z333" s="157">
        <v>1.964E-3</v>
      </c>
      <c r="AA333" s="157">
        <v>6.0899999999999995E-4</v>
      </c>
      <c r="AB333" s="157">
        <v>1.36E-4</v>
      </c>
      <c r="AC333" s="157">
        <v>1.9000000000000001E-5</v>
      </c>
      <c r="AD333" s="157">
        <v>9.9999999999999995E-7</v>
      </c>
    </row>
    <row r="334" spans="1:30">
      <c r="A334" s="157">
        <v>2083</v>
      </c>
      <c r="B334" s="157" t="s">
        <v>170</v>
      </c>
      <c r="C334" s="157">
        <v>2.7685680000000001</v>
      </c>
      <c r="D334" s="157">
        <v>2.7823869999999999</v>
      </c>
      <c r="E334" s="157">
        <v>2.432525</v>
      </c>
      <c r="F334" s="157">
        <v>1.4936389999999999</v>
      </c>
      <c r="G334" s="157">
        <v>1.1209290000000001</v>
      </c>
      <c r="H334" s="157">
        <v>0.96687000000000001</v>
      </c>
      <c r="I334" s="157">
        <v>0.74836499999999995</v>
      </c>
      <c r="J334" s="157">
        <v>0.76438499999999998</v>
      </c>
      <c r="K334" s="157">
        <v>0.66225199999999995</v>
      </c>
      <c r="L334" s="157">
        <v>0.51235399999999998</v>
      </c>
      <c r="M334" s="157">
        <v>0.38149</v>
      </c>
      <c r="N334" s="157">
        <v>0.27213399999999999</v>
      </c>
      <c r="O334" s="157">
        <v>0.19201399999999999</v>
      </c>
      <c r="P334" s="157">
        <v>0.15690200000000001</v>
      </c>
      <c r="Q334" s="157">
        <v>0.133746</v>
      </c>
      <c r="R334" s="157">
        <v>0.104256</v>
      </c>
      <c r="S334" s="157">
        <v>0.10138900000000001</v>
      </c>
      <c r="T334" s="157">
        <v>6.9131999999999999E-2</v>
      </c>
      <c r="U334" s="157">
        <v>4.7510999999999998E-2</v>
      </c>
      <c r="V334" s="157">
        <v>3.0006999999999999E-2</v>
      </c>
      <c r="W334" s="157">
        <v>1.7416000000000001E-2</v>
      </c>
      <c r="X334" s="157">
        <v>8.7799999999999996E-3</v>
      </c>
      <c r="Y334" s="157">
        <v>4.2059999999999997E-3</v>
      </c>
      <c r="Z334" s="157">
        <v>1.6119999999999999E-3</v>
      </c>
      <c r="AA334" s="157">
        <v>4.8799999999999999E-4</v>
      </c>
      <c r="AB334" s="157">
        <v>1.06E-4</v>
      </c>
      <c r="AC334" s="157">
        <v>1.4E-5</v>
      </c>
      <c r="AD334" s="157">
        <v>9.9999999999999995E-7</v>
      </c>
    </row>
    <row r="335" spans="1:30">
      <c r="A335" s="157">
        <v>2084</v>
      </c>
      <c r="B335" s="157" t="s">
        <v>170</v>
      </c>
      <c r="C335" s="157">
        <v>2.6620010000000001</v>
      </c>
      <c r="D335" s="157">
        <v>2.6756220000000002</v>
      </c>
      <c r="E335" s="157">
        <v>2.3317960000000002</v>
      </c>
      <c r="F335" s="157">
        <v>1.4160010000000001</v>
      </c>
      <c r="G335" s="157">
        <v>1.056195</v>
      </c>
      <c r="H335" s="157">
        <v>0.90811900000000001</v>
      </c>
      <c r="I335" s="157">
        <v>0.699183</v>
      </c>
      <c r="J335" s="157">
        <v>0.71425499999999997</v>
      </c>
      <c r="K335" s="157">
        <v>0.61700500000000003</v>
      </c>
      <c r="L335" s="157">
        <v>0.47483199999999998</v>
      </c>
      <c r="M335" s="157">
        <v>0.35140300000000002</v>
      </c>
      <c r="N335" s="157">
        <v>0.248949</v>
      </c>
      <c r="O335" s="157">
        <v>0.1744</v>
      </c>
      <c r="P335" s="157">
        <v>0.141901</v>
      </c>
      <c r="Q335" s="157">
        <v>0.12053800000000001</v>
      </c>
      <c r="R335" s="157">
        <v>9.3470999999999999E-2</v>
      </c>
      <c r="S335" s="157">
        <v>9.0811000000000003E-2</v>
      </c>
      <c r="T335" s="157">
        <v>6.1428000000000003E-2</v>
      </c>
      <c r="U335" s="157">
        <v>4.1880000000000001E-2</v>
      </c>
      <c r="V335" s="157">
        <v>2.6193999999999999E-2</v>
      </c>
      <c r="W335" s="157">
        <v>1.5028E-2</v>
      </c>
      <c r="X335" s="157">
        <v>7.4669999999999997E-3</v>
      </c>
      <c r="Y335" s="157">
        <v>3.522E-3</v>
      </c>
      <c r="Z335" s="157">
        <v>1.323E-3</v>
      </c>
      <c r="AA335" s="157">
        <v>3.8999999999999999E-4</v>
      </c>
      <c r="AB335" s="157">
        <v>8.2000000000000001E-5</v>
      </c>
      <c r="AC335" s="157">
        <v>1.0000000000000001E-5</v>
      </c>
      <c r="AD335" s="157">
        <v>9.9999999999999995E-7</v>
      </c>
    </row>
    <row r="336" spans="1:30">
      <c r="A336" s="157">
        <v>2085</v>
      </c>
      <c r="B336" s="157" t="s">
        <v>170</v>
      </c>
      <c r="C336" s="157">
        <v>2.5592920000000001</v>
      </c>
      <c r="D336" s="157">
        <v>2.572708</v>
      </c>
      <c r="E336" s="157">
        <v>2.2350140000000001</v>
      </c>
      <c r="F336" s="157">
        <v>1.3422419999999999</v>
      </c>
      <c r="G336" s="157">
        <v>0.99507699999999999</v>
      </c>
      <c r="H336" s="157">
        <v>0.85282899999999995</v>
      </c>
      <c r="I336" s="157">
        <v>0.653146</v>
      </c>
      <c r="J336" s="157">
        <v>0.667323</v>
      </c>
      <c r="K336" s="157">
        <v>0.57477</v>
      </c>
      <c r="L336" s="157">
        <v>0.439996</v>
      </c>
      <c r="M336" s="157">
        <v>0.32364199999999999</v>
      </c>
      <c r="N336" s="157">
        <v>0.22770499999999999</v>
      </c>
      <c r="O336" s="157">
        <v>0.15837599999999999</v>
      </c>
      <c r="P336" s="157">
        <v>0.12831200000000001</v>
      </c>
      <c r="Q336" s="157">
        <v>0.108616</v>
      </c>
      <c r="R336" s="157">
        <v>8.3785999999999999E-2</v>
      </c>
      <c r="S336" s="157">
        <v>8.1323000000000006E-2</v>
      </c>
      <c r="T336" s="157">
        <v>5.4572000000000002E-2</v>
      </c>
      <c r="U336" s="157">
        <v>3.6908999999999997E-2</v>
      </c>
      <c r="V336" s="157">
        <v>2.2859999999999998E-2</v>
      </c>
      <c r="W336" s="157">
        <v>1.2965000000000001E-2</v>
      </c>
      <c r="X336" s="157">
        <v>6.3489999999999996E-3</v>
      </c>
      <c r="Y336" s="157">
        <v>2.9480000000000001E-3</v>
      </c>
      <c r="Z336" s="157">
        <v>1.085E-3</v>
      </c>
      <c r="AA336" s="157">
        <v>3.1199999999999999E-4</v>
      </c>
      <c r="AB336" s="157">
        <v>6.3999999999999997E-5</v>
      </c>
      <c r="AC336" s="157">
        <v>7.9999999999999996E-6</v>
      </c>
      <c r="AD336" s="157">
        <v>0</v>
      </c>
    </row>
    <row r="337" spans="1:30">
      <c r="A337" s="157">
        <v>2086</v>
      </c>
      <c r="B337" s="157" t="s">
        <v>170</v>
      </c>
      <c r="C337" s="157">
        <v>2.460315</v>
      </c>
      <c r="D337" s="157">
        <v>2.4735209999999999</v>
      </c>
      <c r="E337" s="157">
        <v>2.1420370000000002</v>
      </c>
      <c r="F337" s="157">
        <v>1.2721789999999999</v>
      </c>
      <c r="G337" s="157">
        <v>0.93738100000000002</v>
      </c>
      <c r="H337" s="157">
        <v>0.80080499999999999</v>
      </c>
      <c r="I337" s="157">
        <v>0.61006099999999996</v>
      </c>
      <c r="J337" s="157">
        <v>0.62339299999999997</v>
      </c>
      <c r="K337" s="157">
        <v>0.53535500000000003</v>
      </c>
      <c r="L337" s="157">
        <v>0.40765899999999999</v>
      </c>
      <c r="M337" s="157">
        <v>0.29803000000000002</v>
      </c>
      <c r="N337" s="157">
        <v>0.20824200000000001</v>
      </c>
      <c r="O337" s="157">
        <v>0.14380299999999999</v>
      </c>
      <c r="P337" s="157">
        <v>0.116007</v>
      </c>
      <c r="Q337" s="157">
        <v>9.7858000000000001E-2</v>
      </c>
      <c r="R337" s="157">
        <v>7.5092999999999993E-2</v>
      </c>
      <c r="S337" s="157">
        <v>7.2814000000000004E-2</v>
      </c>
      <c r="T337" s="157">
        <v>4.8474000000000003E-2</v>
      </c>
      <c r="U337" s="157">
        <v>3.2523000000000003E-2</v>
      </c>
      <c r="V337" s="157">
        <v>1.9946999999999999E-2</v>
      </c>
      <c r="W337" s="157">
        <v>1.1183E-2</v>
      </c>
      <c r="X337" s="157">
        <v>5.3969999999999999E-3</v>
      </c>
      <c r="Y337" s="157">
        <v>2.4680000000000001E-3</v>
      </c>
      <c r="Z337" s="157">
        <v>8.8999999999999995E-4</v>
      </c>
      <c r="AA337" s="157">
        <v>2.5000000000000001E-4</v>
      </c>
      <c r="AB337" s="157">
        <v>4.8999999999999998E-5</v>
      </c>
      <c r="AC337" s="157">
        <v>6.0000000000000002E-6</v>
      </c>
      <c r="AD337" s="157">
        <v>0</v>
      </c>
    </row>
    <row r="338" spans="1:30">
      <c r="A338" s="157">
        <v>2087</v>
      </c>
      <c r="B338" s="157" t="s">
        <v>170</v>
      </c>
      <c r="C338" s="157">
        <v>2.3649480000000001</v>
      </c>
      <c r="D338" s="157">
        <v>2.377939</v>
      </c>
      <c r="E338" s="157">
        <v>2.0527299999999999</v>
      </c>
      <c r="F338" s="157">
        <v>1.2056389999999999</v>
      </c>
      <c r="G338" s="157">
        <v>0.88292700000000002</v>
      </c>
      <c r="H338" s="157">
        <v>0.75186299999999995</v>
      </c>
      <c r="I338" s="157">
        <v>0.56974599999999997</v>
      </c>
      <c r="J338" s="157">
        <v>0.58228100000000005</v>
      </c>
      <c r="K338" s="157">
        <v>0.49857800000000002</v>
      </c>
      <c r="L338" s="157">
        <v>0.37764799999999998</v>
      </c>
      <c r="M338" s="157">
        <v>0.27440700000000001</v>
      </c>
      <c r="N338" s="157">
        <v>0.190415</v>
      </c>
      <c r="O338" s="157">
        <v>0.13055</v>
      </c>
      <c r="P338" s="157">
        <v>0.104865</v>
      </c>
      <c r="Q338" s="157">
        <v>8.8150999999999993E-2</v>
      </c>
      <c r="R338" s="157">
        <v>6.7290000000000003E-2</v>
      </c>
      <c r="S338" s="157">
        <v>6.5184000000000006E-2</v>
      </c>
      <c r="T338" s="157">
        <v>4.3048999999999997E-2</v>
      </c>
      <c r="U338" s="157">
        <v>2.8652E-2</v>
      </c>
      <c r="V338" s="157">
        <v>1.7402000000000001E-2</v>
      </c>
      <c r="W338" s="157">
        <v>9.6439999999999998E-3</v>
      </c>
      <c r="X338" s="157">
        <v>4.5880000000000001E-3</v>
      </c>
      <c r="Y338" s="157">
        <v>2.065E-3</v>
      </c>
      <c r="Z338" s="157">
        <v>7.2999999999999996E-4</v>
      </c>
      <c r="AA338" s="157">
        <v>2.0000000000000001E-4</v>
      </c>
      <c r="AB338" s="157">
        <v>3.8000000000000002E-5</v>
      </c>
      <c r="AC338" s="157">
        <v>3.9999999999999998E-6</v>
      </c>
      <c r="AD338" s="157">
        <v>0</v>
      </c>
    </row>
    <row r="339" spans="1:30">
      <c r="A339" s="157">
        <v>2088</v>
      </c>
      <c r="B339" s="157" t="s">
        <v>170</v>
      </c>
      <c r="C339" s="157">
        <v>2.273072</v>
      </c>
      <c r="D339" s="157">
        <v>2.2858459999999998</v>
      </c>
      <c r="E339" s="157">
        <v>1.96696</v>
      </c>
      <c r="F339" s="157">
        <v>1.1424529999999999</v>
      </c>
      <c r="G339" s="157">
        <v>0.83153900000000003</v>
      </c>
      <c r="H339" s="157">
        <v>0.70582800000000001</v>
      </c>
      <c r="I339" s="157">
        <v>0.53202899999999997</v>
      </c>
      <c r="J339" s="157">
        <v>0.54381100000000004</v>
      </c>
      <c r="K339" s="157">
        <v>0.46426699999999999</v>
      </c>
      <c r="L339" s="157">
        <v>0.34979900000000003</v>
      </c>
      <c r="M339" s="157">
        <v>0.25262200000000001</v>
      </c>
      <c r="N339" s="157">
        <v>0.17408999999999999</v>
      </c>
      <c r="O339" s="157">
        <v>0.118501</v>
      </c>
      <c r="P339" s="157">
        <v>9.4779000000000002E-2</v>
      </c>
      <c r="Q339" s="157">
        <v>7.9394999999999993E-2</v>
      </c>
      <c r="R339" s="157">
        <v>6.0289000000000002E-2</v>
      </c>
      <c r="S339" s="157">
        <v>5.8345000000000001E-2</v>
      </c>
      <c r="T339" s="157">
        <v>3.8225000000000002E-2</v>
      </c>
      <c r="U339" s="157">
        <v>2.5238E-2</v>
      </c>
      <c r="V339" s="157">
        <v>1.5179E-2</v>
      </c>
      <c r="W339" s="157">
        <v>8.3149999999999995E-3</v>
      </c>
      <c r="X339" s="157">
        <v>3.898E-3</v>
      </c>
      <c r="Y339" s="157">
        <v>1.7279999999999999E-3</v>
      </c>
      <c r="Z339" s="157">
        <v>5.9900000000000003E-4</v>
      </c>
      <c r="AA339" s="157">
        <v>1.6000000000000001E-4</v>
      </c>
      <c r="AB339" s="157">
        <v>3.0000000000000001E-5</v>
      </c>
      <c r="AC339" s="157">
        <v>3.0000000000000001E-6</v>
      </c>
      <c r="AD339" s="157">
        <v>0</v>
      </c>
    </row>
    <row r="340" spans="1:30">
      <c r="A340" s="157">
        <v>2089</v>
      </c>
      <c r="B340" s="157" t="s">
        <v>170</v>
      </c>
      <c r="C340" s="157">
        <v>2.1845720000000002</v>
      </c>
      <c r="D340" s="157">
        <v>2.1971240000000001</v>
      </c>
      <c r="E340" s="157">
        <v>1.8845989999999999</v>
      </c>
      <c r="F340" s="157">
        <v>1.082463</v>
      </c>
      <c r="G340" s="157">
        <v>0.783053</v>
      </c>
      <c r="H340" s="157">
        <v>0.66253399999999996</v>
      </c>
      <c r="I340" s="157">
        <v>0.496749</v>
      </c>
      <c r="J340" s="157">
        <v>0.50782099999999997</v>
      </c>
      <c r="K340" s="157">
        <v>0.43226399999999998</v>
      </c>
      <c r="L340" s="157">
        <v>0.323963</v>
      </c>
      <c r="M340" s="157">
        <v>0.23253499999999999</v>
      </c>
      <c r="N340" s="157">
        <v>0.15914200000000001</v>
      </c>
      <c r="O340" s="157">
        <v>0.10754900000000001</v>
      </c>
      <c r="P340" s="157">
        <v>8.5651000000000005E-2</v>
      </c>
      <c r="Q340" s="157">
        <v>7.1497000000000005E-2</v>
      </c>
      <c r="R340" s="157">
        <v>5.4008E-2</v>
      </c>
      <c r="S340" s="157">
        <v>5.2214999999999998E-2</v>
      </c>
      <c r="T340" s="157">
        <v>3.3936000000000001E-2</v>
      </c>
      <c r="U340" s="157">
        <v>2.2227E-2</v>
      </c>
      <c r="V340" s="157">
        <v>1.3237000000000001E-2</v>
      </c>
      <c r="W340" s="157">
        <v>7.1679999999999999E-3</v>
      </c>
      <c r="X340" s="157">
        <v>3.3119999999999998E-3</v>
      </c>
      <c r="Y340" s="157">
        <v>1.4450000000000001E-3</v>
      </c>
      <c r="Z340" s="157">
        <v>4.9100000000000001E-4</v>
      </c>
      <c r="AA340" s="157">
        <v>1.2799999999999999E-4</v>
      </c>
      <c r="AB340" s="157">
        <v>2.3E-5</v>
      </c>
      <c r="AC340" s="157">
        <v>1.9999999999999999E-6</v>
      </c>
      <c r="AD340" s="157">
        <v>0</v>
      </c>
    </row>
    <row r="341" spans="1:30">
      <c r="A341" s="157">
        <v>2090</v>
      </c>
      <c r="B341" s="157" t="s">
        <v>170</v>
      </c>
      <c r="C341" s="157">
        <v>2.0993360000000001</v>
      </c>
      <c r="D341" s="157">
        <v>2.1116640000000002</v>
      </c>
      <c r="E341" s="157">
        <v>1.8055220000000001</v>
      </c>
      <c r="F341" s="157">
        <v>1.025514</v>
      </c>
      <c r="G341" s="157">
        <v>0.73731199999999997</v>
      </c>
      <c r="H341" s="157">
        <v>0.62182400000000004</v>
      </c>
      <c r="I341" s="157">
        <v>0.46375300000000003</v>
      </c>
      <c r="J341" s="157">
        <v>0.47415499999999999</v>
      </c>
      <c r="K341" s="157">
        <v>0.402418</v>
      </c>
      <c r="L341" s="157">
        <v>0.29999700000000001</v>
      </c>
      <c r="M341" s="157">
        <v>0.21401700000000001</v>
      </c>
      <c r="N341" s="157">
        <v>0.145457</v>
      </c>
      <c r="O341" s="157">
        <v>9.7596000000000002E-2</v>
      </c>
      <c r="P341" s="157">
        <v>7.739E-2</v>
      </c>
      <c r="Q341" s="157">
        <v>6.4376000000000003E-2</v>
      </c>
      <c r="R341" s="157">
        <v>4.8374E-2</v>
      </c>
      <c r="S341" s="157">
        <v>4.6720999999999999E-2</v>
      </c>
      <c r="T341" s="157">
        <v>3.0123E-2</v>
      </c>
      <c r="U341" s="157">
        <v>1.9571999999999999E-2</v>
      </c>
      <c r="V341" s="157">
        <v>1.1542E-2</v>
      </c>
      <c r="W341" s="157">
        <v>6.1780000000000003E-3</v>
      </c>
      <c r="X341" s="157">
        <v>2.8140000000000001E-3</v>
      </c>
      <c r="Y341" s="157">
        <v>1.209E-3</v>
      </c>
      <c r="Z341" s="157">
        <v>4.0200000000000001E-4</v>
      </c>
      <c r="AA341" s="157">
        <v>1.02E-4</v>
      </c>
      <c r="AB341" s="157">
        <v>1.8E-5</v>
      </c>
      <c r="AC341" s="157">
        <v>1.9999999999999999E-6</v>
      </c>
      <c r="AD341" s="157">
        <v>0</v>
      </c>
    </row>
    <row r="342" spans="1:30">
      <c r="A342" s="157">
        <v>2091</v>
      </c>
      <c r="B342" s="157" t="s">
        <v>170</v>
      </c>
      <c r="C342" s="157">
        <v>2.017252</v>
      </c>
      <c r="D342" s="157">
        <v>2.0293540000000001</v>
      </c>
      <c r="E342" s="157">
        <v>1.729608</v>
      </c>
      <c r="F342" s="157">
        <v>0.97146200000000005</v>
      </c>
      <c r="G342" s="157">
        <v>0.69416800000000001</v>
      </c>
      <c r="H342" s="157">
        <v>0.58355000000000001</v>
      </c>
      <c r="I342" s="157">
        <v>0.43289800000000001</v>
      </c>
      <c r="J342" s="157">
        <v>0.44267000000000001</v>
      </c>
      <c r="K342" s="157">
        <v>0.374587</v>
      </c>
      <c r="L342" s="157">
        <v>0.27776899999999999</v>
      </c>
      <c r="M342" s="157">
        <v>0.19694900000000001</v>
      </c>
      <c r="N342" s="157">
        <v>0.13293199999999999</v>
      </c>
      <c r="O342" s="157">
        <v>8.8551000000000005E-2</v>
      </c>
      <c r="P342" s="157">
        <v>6.9916000000000006E-2</v>
      </c>
      <c r="Q342" s="157">
        <v>5.7956000000000001E-2</v>
      </c>
      <c r="R342" s="157">
        <v>4.3320999999999998E-2</v>
      </c>
      <c r="S342" s="157">
        <v>4.1799999999999997E-2</v>
      </c>
      <c r="T342" s="157">
        <v>2.6734999999999998E-2</v>
      </c>
      <c r="U342" s="157">
        <v>1.7232000000000001E-2</v>
      </c>
      <c r="V342" s="157">
        <v>1.0063000000000001E-2</v>
      </c>
      <c r="W342" s="157">
        <v>5.3239999999999997E-3</v>
      </c>
      <c r="X342" s="157">
        <v>2.3900000000000002E-3</v>
      </c>
      <c r="Y342" s="157">
        <v>1.011E-3</v>
      </c>
      <c r="Z342" s="157">
        <v>3.3E-4</v>
      </c>
      <c r="AA342" s="157">
        <v>8.2000000000000001E-5</v>
      </c>
      <c r="AB342" s="157">
        <v>1.4E-5</v>
      </c>
      <c r="AC342" s="157">
        <v>9.9999999999999995E-7</v>
      </c>
      <c r="AD342" s="157">
        <v>0</v>
      </c>
    </row>
    <row r="343" spans="1:30">
      <c r="A343" s="157">
        <v>2092</v>
      </c>
      <c r="B343" s="157" t="s">
        <v>170</v>
      </c>
      <c r="C343" s="157">
        <v>1.9382159999999999</v>
      </c>
      <c r="D343" s="157">
        <v>1.9500900000000001</v>
      </c>
      <c r="E343" s="157">
        <v>1.6567400000000001</v>
      </c>
      <c r="F343" s="157">
        <v>0.92016500000000001</v>
      </c>
      <c r="G343" s="157">
        <v>0.65347900000000003</v>
      </c>
      <c r="H343" s="157">
        <v>0.54757199999999995</v>
      </c>
      <c r="I343" s="157">
        <v>0.40405000000000002</v>
      </c>
      <c r="J343" s="157">
        <v>0.41322700000000001</v>
      </c>
      <c r="K343" s="157">
        <v>0.34864099999999998</v>
      </c>
      <c r="L343" s="157">
        <v>0.25715700000000002</v>
      </c>
      <c r="M343" s="157">
        <v>0.18121899999999999</v>
      </c>
      <c r="N343" s="157">
        <v>0.12146999999999999</v>
      </c>
      <c r="O343" s="157">
        <v>8.0334000000000003E-2</v>
      </c>
      <c r="P343" s="157">
        <v>6.3156000000000004E-2</v>
      </c>
      <c r="Q343" s="157">
        <v>5.2167999999999999E-2</v>
      </c>
      <c r="R343" s="157">
        <v>3.8789999999999998E-2</v>
      </c>
      <c r="S343" s="157">
        <v>3.7391000000000001E-2</v>
      </c>
      <c r="T343" s="157">
        <v>2.3723999999999999E-2</v>
      </c>
      <c r="U343" s="157">
        <v>1.5169E-2</v>
      </c>
      <c r="V343" s="157">
        <v>8.7709999999999993E-3</v>
      </c>
      <c r="W343" s="157">
        <v>4.5869999999999999E-3</v>
      </c>
      <c r="X343" s="157">
        <v>2.029E-3</v>
      </c>
      <c r="Y343" s="157">
        <v>8.4500000000000005E-4</v>
      </c>
      <c r="Z343" s="157">
        <v>2.7E-4</v>
      </c>
      <c r="AA343" s="157">
        <v>6.4999999999999994E-5</v>
      </c>
      <c r="AB343" s="157">
        <v>1.1E-5</v>
      </c>
      <c r="AC343" s="157">
        <v>9.9999999999999995E-7</v>
      </c>
      <c r="AD343" s="157">
        <v>0</v>
      </c>
    </row>
    <row r="344" spans="1:30">
      <c r="A344" s="157">
        <v>2093</v>
      </c>
      <c r="B344" s="157" t="s">
        <v>170</v>
      </c>
      <c r="C344" s="157">
        <v>1.8621239999999999</v>
      </c>
      <c r="D344" s="157">
        <v>1.8737680000000001</v>
      </c>
      <c r="E344" s="157">
        <v>1.5868059999999999</v>
      </c>
      <c r="F344" s="157">
        <v>0.87149100000000002</v>
      </c>
      <c r="G344" s="157">
        <v>0.61511000000000005</v>
      </c>
      <c r="H344" s="157">
        <v>0.51375700000000002</v>
      </c>
      <c r="I344" s="157">
        <v>0.377083</v>
      </c>
      <c r="J344" s="157">
        <v>0.38569999999999999</v>
      </c>
      <c r="K344" s="157">
        <v>0.32445499999999999</v>
      </c>
      <c r="L344" s="157">
        <v>0.23804700000000001</v>
      </c>
      <c r="M344" s="157">
        <v>0.16672500000000001</v>
      </c>
      <c r="N344" s="157">
        <v>0.110982</v>
      </c>
      <c r="O344" s="157">
        <v>7.2869000000000003E-2</v>
      </c>
      <c r="P344" s="157">
        <v>5.7041000000000001E-2</v>
      </c>
      <c r="Q344" s="157">
        <v>4.6952000000000001E-2</v>
      </c>
      <c r="R344" s="157">
        <v>3.4729000000000003E-2</v>
      </c>
      <c r="S344" s="157">
        <v>3.3443000000000001E-2</v>
      </c>
      <c r="T344" s="157">
        <v>2.1048999999999998E-2</v>
      </c>
      <c r="U344" s="157">
        <v>1.3350000000000001E-2</v>
      </c>
      <c r="V344" s="157">
        <v>7.6439999999999998E-3</v>
      </c>
      <c r="W344" s="157">
        <v>3.9519999999999998E-3</v>
      </c>
      <c r="X344" s="157">
        <v>1.7229999999999999E-3</v>
      </c>
      <c r="Y344" s="157">
        <v>7.0600000000000003E-4</v>
      </c>
      <c r="Z344" s="157">
        <v>2.2100000000000001E-4</v>
      </c>
      <c r="AA344" s="157">
        <v>5.1999999999999997E-5</v>
      </c>
      <c r="AB344" s="157">
        <v>7.9999999999999996E-6</v>
      </c>
      <c r="AC344" s="157">
        <v>9.9999999999999995E-7</v>
      </c>
      <c r="AD344" s="157">
        <v>0</v>
      </c>
    </row>
    <row r="345" spans="1:30">
      <c r="A345" s="157">
        <v>2094</v>
      </c>
      <c r="B345" s="157" t="s">
        <v>170</v>
      </c>
      <c r="C345" s="157">
        <v>1.7888740000000001</v>
      </c>
      <c r="D345" s="157">
        <v>1.8002880000000001</v>
      </c>
      <c r="E345" s="157">
        <v>1.519695</v>
      </c>
      <c r="F345" s="157">
        <v>0.82531100000000002</v>
      </c>
      <c r="G345" s="157">
        <v>0.57893499999999998</v>
      </c>
      <c r="H345" s="157">
        <v>0.48197899999999999</v>
      </c>
      <c r="I345" s="157">
        <v>0.351877</v>
      </c>
      <c r="J345" s="157">
        <v>0.35996699999999998</v>
      </c>
      <c r="K345" s="157">
        <v>0.30191200000000001</v>
      </c>
      <c r="L345" s="157">
        <v>0.220331</v>
      </c>
      <c r="M345" s="157">
        <v>0.15337200000000001</v>
      </c>
      <c r="N345" s="157">
        <v>0.101386</v>
      </c>
      <c r="O345" s="157">
        <v>6.6089999999999996E-2</v>
      </c>
      <c r="P345" s="157">
        <v>5.1512000000000002E-2</v>
      </c>
      <c r="Q345" s="157">
        <v>4.2251999999999998E-2</v>
      </c>
      <c r="R345" s="157">
        <v>3.1088000000000001E-2</v>
      </c>
      <c r="S345" s="157">
        <v>2.9907E-2</v>
      </c>
      <c r="T345" s="157">
        <v>1.8674E-2</v>
      </c>
      <c r="U345" s="157">
        <v>1.1748E-2</v>
      </c>
      <c r="V345" s="157">
        <v>6.6610000000000003E-3</v>
      </c>
      <c r="W345" s="157">
        <v>3.4039999999999999E-3</v>
      </c>
      <c r="X345" s="157">
        <v>1.462E-3</v>
      </c>
      <c r="Y345" s="157">
        <v>5.9000000000000003E-4</v>
      </c>
      <c r="Z345" s="157">
        <v>1.8100000000000001E-4</v>
      </c>
      <c r="AA345" s="157">
        <v>4.1999999999999998E-5</v>
      </c>
      <c r="AB345" s="157">
        <v>6.0000000000000002E-6</v>
      </c>
      <c r="AC345" s="157">
        <v>9.9999999999999995E-7</v>
      </c>
      <c r="AD345" s="157">
        <v>0</v>
      </c>
    </row>
    <row r="346" spans="1:30">
      <c r="A346" s="157">
        <v>2095</v>
      </c>
      <c r="B346" s="157" t="s">
        <v>170</v>
      </c>
      <c r="C346" s="157">
        <v>1.718369</v>
      </c>
      <c r="D346" s="157">
        <v>1.729552</v>
      </c>
      <c r="E346" s="157">
        <v>1.4553020000000001</v>
      </c>
      <c r="F346" s="157">
        <v>0.78150399999999998</v>
      </c>
      <c r="G346" s="157">
        <v>0.54483300000000001</v>
      </c>
      <c r="H346" s="157">
        <v>0.452121</v>
      </c>
      <c r="I346" s="157">
        <v>0.32832099999999997</v>
      </c>
      <c r="J346" s="157">
        <v>0.33591399999999999</v>
      </c>
      <c r="K346" s="157">
        <v>0.28090500000000002</v>
      </c>
      <c r="L346" s="157">
        <v>0.20391100000000001</v>
      </c>
      <c r="M346" s="157">
        <v>0.141072</v>
      </c>
      <c r="N346" s="157">
        <v>9.2609999999999998E-2</v>
      </c>
      <c r="O346" s="157">
        <v>5.9934000000000001E-2</v>
      </c>
      <c r="P346" s="157">
        <v>4.6511999999999998E-2</v>
      </c>
      <c r="Q346" s="157">
        <v>3.8018000000000003E-2</v>
      </c>
      <c r="R346" s="157">
        <v>2.7824999999999999E-2</v>
      </c>
      <c r="S346" s="157">
        <v>2.6741999999999998E-2</v>
      </c>
      <c r="T346" s="157">
        <v>1.6563000000000001E-2</v>
      </c>
      <c r="U346" s="157">
        <v>1.0337000000000001E-2</v>
      </c>
      <c r="V346" s="157">
        <v>5.8040000000000001E-3</v>
      </c>
      <c r="W346" s="157">
        <v>2.931E-3</v>
      </c>
      <c r="X346" s="157">
        <v>1.2409999999999999E-3</v>
      </c>
      <c r="Y346" s="157">
        <v>4.9299999999999995E-4</v>
      </c>
      <c r="Z346" s="157">
        <v>1.4799999999999999E-4</v>
      </c>
      <c r="AA346" s="157">
        <v>3.3000000000000003E-5</v>
      </c>
      <c r="AB346" s="157">
        <v>5.0000000000000004E-6</v>
      </c>
      <c r="AC346" s="157">
        <v>0</v>
      </c>
      <c r="AD346" s="157">
        <v>0</v>
      </c>
    </row>
    <row r="347" spans="1:30">
      <c r="A347" s="157">
        <v>2096</v>
      </c>
      <c r="B347" s="157" t="s">
        <v>170</v>
      </c>
      <c r="C347" s="157">
        <v>1.650514</v>
      </c>
      <c r="D347" s="157">
        <v>1.661467</v>
      </c>
      <c r="E347" s="157">
        <v>1.3935230000000001</v>
      </c>
      <c r="F347" s="157">
        <v>0.73995299999999997</v>
      </c>
      <c r="G347" s="157">
        <v>0.51268899999999995</v>
      </c>
      <c r="H347" s="157">
        <v>0.42406899999999997</v>
      </c>
      <c r="I347" s="157">
        <v>0.30631000000000003</v>
      </c>
      <c r="J347" s="157">
        <v>0.31343500000000002</v>
      </c>
      <c r="K347" s="157">
        <v>0.26133200000000001</v>
      </c>
      <c r="L347" s="157">
        <v>0.188694</v>
      </c>
      <c r="M347" s="157">
        <v>0.129743</v>
      </c>
      <c r="N347" s="157">
        <v>8.4582000000000004E-2</v>
      </c>
      <c r="O347" s="157">
        <v>5.4344000000000003E-2</v>
      </c>
      <c r="P347" s="157">
        <v>4.1993000000000003E-2</v>
      </c>
      <c r="Q347" s="157">
        <v>3.4202999999999997E-2</v>
      </c>
      <c r="R347" s="157">
        <v>2.4902000000000001E-2</v>
      </c>
      <c r="S347" s="157">
        <v>2.3907999999999999E-2</v>
      </c>
      <c r="T347" s="157">
        <v>1.469E-2</v>
      </c>
      <c r="U347" s="157">
        <v>9.0939999999999997E-3</v>
      </c>
      <c r="V347" s="157">
        <v>5.0559999999999997E-3</v>
      </c>
      <c r="W347" s="157">
        <v>2.5240000000000002E-3</v>
      </c>
      <c r="X347" s="157">
        <v>1.0529999999999999E-3</v>
      </c>
      <c r="Y347" s="157">
        <v>4.1199999999999999E-4</v>
      </c>
      <c r="Z347" s="157">
        <v>1.21E-4</v>
      </c>
      <c r="AA347" s="157">
        <v>2.6999999999999999E-5</v>
      </c>
      <c r="AB347" s="157">
        <v>3.9999999999999998E-6</v>
      </c>
      <c r="AC347" s="157">
        <v>0</v>
      </c>
      <c r="AD347" s="157">
        <v>0</v>
      </c>
    </row>
    <row r="348" spans="1:30">
      <c r="A348" s="157">
        <v>2097</v>
      </c>
      <c r="B348" s="157" t="s">
        <v>170</v>
      </c>
      <c r="C348" s="157">
        <v>1.5852170000000001</v>
      </c>
      <c r="D348" s="157">
        <v>1.5959399999999999</v>
      </c>
      <c r="E348" s="157">
        <v>1.33426</v>
      </c>
      <c r="F348" s="157">
        <v>0.70054700000000003</v>
      </c>
      <c r="G348" s="157">
        <v>0.48239500000000002</v>
      </c>
      <c r="H348" s="157">
        <v>0.39771800000000002</v>
      </c>
      <c r="I348" s="157">
        <v>0.28574500000000003</v>
      </c>
      <c r="J348" s="157">
        <v>0.29243000000000002</v>
      </c>
      <c r="K348" s="157">
        <v>0.24309700000000001</v>
      </c>
      <c r="L348" s="157">
        <v>0.174593</v>
      </c>
      <c r="M348" s="157">
        <v>0.119311</v>
      </c>
      <c r="N348" s="157">
        <v>7.7242000000000005E-2</v>
      </c>
      <c r="O348" s="157">
        <v>4.9270000000000001E-2</v>
      </c>
      <c r="P348" s="157">
        <v>3.7907999999999997E-2</v>
      </c>
      <c r="Q348" s="157">
        <v>3.0766999999999999E-2</v>
      </c>
      <c r="R348" s="157">
        <v>2.2283000000000001E-2</v>
      </c>
      <c r="S348" s="157">
        <v>2.1371999999999999E-2</v>
      </c>
      <c r="T348" s="157">
        <v>1.3025999999999999E-2</v>
      </c>
      <c r="U348" s="157">
        <v>8.0000000000000002E-3</v>
      </c>
      <c r="V348" s="157">
        <v>4.4039999999999999E-3</v>
      </c>
      <c r="W348" s="157">
        <v>2.173E-3</v>
      </c>
      <c r="X348" s="157">
        <v>8.9400000000000005E-4</v>
      </c>
      <c r="Y348" s="157">
        <v>3.4400000000000001E-4</v>
      </c>
      <c r="Z348" s="157">
        <v>9.8999999999999994E-5</v>
      </c>
      <c r="AA348" s="157">
        <v>2.0999999999999999E-5</v>
      </c>
      <c r="AB348" s="157">
        <v>3.0000000000000001E-6</v>
      </c>
      <c r="AC348" s="157">
        <v>0</v>
      </c>
      <c r="AD348" s="157">
        <v>0</v>
      </c>
    </row>
    <row r="349" spans="1:30">
      <c r="A349" s="157">
        <v>2098</v>
      </c>
      <c r="B349" s="157" t="s">
        <v>170</v>
      </c>
      <c r="C349" s="157">
        <v>1.522389</v>
      </c>
      <c r="D349" s="157">
        <v>1.5328820000000001</v>
      </c>
      <c r="E349" s="157">
        <v>1.277417</v>
      </c>
      <c r="F349" s="157">
        <v>0.66317999999999999</v>
      </c>
      <c r="G349" s="157">
        <v>0.453849</v>
      </c>
      <c r="H349" s="157">
        <v>0.37296899999999999</v>
      </c>
      <c r="I349" s="157">
        <v>0.26653399999999999</v>
      </c>
      <c r="J349" s="157">
        <v>0.27280599999999999</v>
      </c>
      <c r="K349" s="157">
        <v>0.22611100000000001</v>
      </c>
      <c r="L349" s="157">
        <v>0.161528</v>
      </c>
      <c r="M349" s="157">
        <v>0.109705</v>
      </c>
      <c r="N349" s="157">
        <v>7.0530999999999996E-2</v>
      </c>
      <c r="O349" s="157">
        <v>4.4665000000000003E-2</v>
      </c>
      <c r="P349" s="157">
        <v>3.4216000000000003E-2</v>
      </c>
      <c r="Q349" s="157">
        <v>2.7673E-2</v>
      </c>
      <c r="R349" s="157">
        <v>1.9935999999999999E-2</v>
      </c>
      <c r="S349" s="157">
        <v>1.9102000000000001E-2</v>
      </c>
      <c r="T349" s="157">
        <v>1.155E-2</v>
      </c>
      <c r="U349" s="157">
        <v>7.0359999999999997E-3</v>
      </c>
      <c r="V349" s="157">
        <v>3.8349999999999999E-3</v>
      </c>
      <c r="W349" s="157">
        <v>1.8710000000000001E-3</v>
      </c>
      <c r="X349" s="157">
        <v>7.5799999999999999E-4</v>
      </c>
      <c r="Y349" s="157">
        <v>2.8800000000000001E-4</v>
      </c>
      <c r="Z349" s="157">
        <v>8.1000000000000004E-5</v>
      </c>
      <c r="AA349" s="157">
        <v>1.7E-5</v>
      </c>
      <c r="AB349" s="157">
        <v>1.9999999999999999E-6</v>
      </c>
      <c r="AC349" s="157">
        <v>0</v>
      </c>
      <c r="AD349" s="157">
        <v>0</v>
      </c>
    </row>
    <row r="350" spans="1:30">
      <c r="A350" s="157">
        <v>2099</v>
      </c>
      <c r="B350" s="157" t="s">
        <v>170</v>
      </c>
      <c r="C350" s="157">
        <v>1.461943</v>
      </c>
      <c r="D350" s="157">
        <v>1.472207</v>
      </c>
      <c r="E350" s="157">
        <v>1.222901</v>
      </c>
      <c r="F350" s="157">
        <v>0.62775099999999995</v>
      </c>
      <c r="G350" s="157">
        <v>0.426952</v>
      </c>
      <c r="H350" s="157">
        <v>0.34972599999999998</v>
      </c>
      <c r="I350" s="157">
        <v>0.24859000000000001</v>
      </c>
      <c r="J350" s="157">
        <v>0.254473</v>
      </c>
      <c r="K350" s="157">
        <v>0.21029</v>
      </c>
      <c r="L350" s="157">
        <v>0.149426</v>
      </c>
      <c r="M350" s="157">
        <v>0.10086199999999999</v>
      </c>
      <c r="N350" s="157">
        <v>6.4395999999999995E-2</v>
      </c>
      <c r="O350" s="157">
        <v>4.0485E-2</v>
      </c>
      <c r="P350" s="157">
        <v>3.0880000000000001E-2</v>
      </c>
      <c r="Q350" s="157">
        <v>2.4888E-2</v>
      </c>
      <c r="R350" s="157">
        <v>1.7835E-2</v>
      </c>
      <c r="S350" s="157">
        <v>1.7072E-2</v>
      </c>
      <c r="T350" s="157">
        <v>1.0239E-2</v>
      </c>
      <c r="U350" s="157">
        <v>6.1869999999999998E-3</v>
      </c>
      <c r="V350" s="157">
        <v>3.339E-3</v>
      </c>
      <c r="W350" s="157">
        <v>1.6100000000000001E-3</v>
      </c>
      <c r="X350" s="157">
        <v>6.4300000000000002E-4</v>
      </c>
      <c r="Y350" s="157">
        <v>2.4000000000000001E-4</v>
      </c>
      <c r="Z350" s="157">
        <v>6.7000000000000002E-5</v>
      </c>
      <c r="AA350" s="157">
        <v>1.2999999999999999E-5</v>
      </c>
      <c r="AB350" s="157">
        <v>1.9999999999999999E-6</v>
      </c>
      <c r="AC350" s="157">
        <v>0</v>
      </c>
      <c r="AD350" s="157">
        <v>0</v>
      </c>
    </row>
    <row r="351" spans="1:30">
      <c r="A351" s="157">
        <v>2100</v>
      </c>
      <c r="B351" s="157" t="s">
        <v>170</v>
      </c>
      <c r="C351" s="157">
        <v>1.403794</v>
      </c>
      <c r="D351" s="157">
        <v>1.4138310000000001</v>
      </c>
      <c r="E351" s="157">
        <v>1.170623</v>
      </c>
      <c r="F351" s="157">
        <v>0.594163</v>
      </c>
      <c r="G351" s="157">
        <v>0.40161200000000002</v>
      </c>
      <c r="H351" s="157">
        <v>0.327901</v>
      </c>
      <c r="I351" s="157">
        <v>0.23183200000000001</v>
      </c>
      <c r="J351" s="157">
        <v>0.237348</v>
      </c>
      <c r="K351" s="157">
        <v>0.19555700000000001</v>
      </c>
      <c r="L351" s="157">
        <v>0.13821600000000001</v>
      </c>
      <c r="M351" s="157">
        <v>9.2721999999999999E-2</v>
      </c>
      <c r="N351" s="157">
        <v>5.8786999999999999E-2</v>
      </c>
      <c r="O351" s="157">
        <v>3.6693000000000003E-2</v>
      </c>
      <c r="P351" s="157">
        <v>2.7866999999999999E-2</v>
      </c>
      <c r="Q351" s="157">
        <v>2.2380000000000001E-2</v>
      </c>
      <c r="R351" s="157">
        <v>1.5952999999999998E-2</v>
      </c>
      <c r="S351" s="157">
        <v>1.5254999999999999E-2</v>
      </c>
      <c r="T351" s="157">
        <v>9.0760000000000007E-3</v>
      </c>
      <c r="U351" s="157">
        <v>5.4400000000000004E-3</v>
      </c>
      <c r="V351" s="157">
        <v>2.908E-3</v>
      </c>
      <c r="W351" s="157">
        <v>1.3860000000000001E-3</v>
      </c>
      <c r="X351" s="157">
        <v>5.4500000000000002E-4</v>
      </c>
      <c r="Y351" s="157">
        <v>2.0000000000000001E-4</v>
      </c>
      <c r="Z351" s="157">
        <v>5.3999999999999998E-5</v>
      </c>
      <c r="AA351" s="157">
        <v>1.1E-5</v>
      </c>
      <c r="AB351" s="157">
        <v>9.9999999999999995E-7</v>
      </c>
      <c r="AC351" s="157">
        <v>0</v>
      </c>
      <c r="AD351" s="157">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Global Carbon Budget</vt:lpstr>
      <vt:lpstr>Fossil Emissions by Fuel Type</vt:lpstr>
      <vt:lpstr>Land-Use Change Emissions</vt:lpstr>
      <vt:lpstr>Ocean Sink</vt:lpstr>
      <vt:lpstr>Terrestrial Sink</vt:lpstr>
      <vt:lpstr>Historical Budget</vt:lpstr>
      <vt:lpstr>YS counter-fact</vt:lpstr>
      <vt:lpstr>R_andrew_future_curves</vt:lpstr>
      <vt:lpstr>Sheet2</vt:lpstr>
      <vt:lpstr>2020 path to 2</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Thomas Bury</cp:lastModifiedBy>
  <cp:lastPrinted>2012-08-21T14:35:37Z</cp:lastPrinted>
  <dcterms:created xsi:type="dcterms:W3CDTF">2012-07-23T15:03:57Z</dcterms:created>
  <dcterms:modified xsi:type="dcterms:W3CDTF">2018-08-29T15:50:41Z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